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defaultThemeVersion="166925"/>
  <mc:AlternateContent xmlns:mc="http://schemas.openxmlformats.org/markup-compatibility/2006">
    <mc:Choice Requires="x15">
      <x15ac:absPath xmlns:x15ac="http://schemas.microsoft.com/office/spreadsheetml/2010/11/ac" url="https://invias-my.sharepoint.com/personal/gcepeda_invias_gov_co/Documents/2021/Contratacion/PROCESOS 2021/IP-DT-CUN-002-2021 - Interventoria Sopo/PUBLICAR V2/"/>
    </mc:Choice>
  </mc:AlternateContent>
  <xr:revisionPtr revIDLastSave="2" documentId="13_ncr:1_{55A33040-48A4-4978-AAD7-F8BB7C638067}" xr6:coauthVersionLast="46" xr6:coauthVersionMax="46" xr10:uidLastSave="{C17BC268-D954-A643-BDA7-1FC3A81985C3}"/>
  <bookViews>
    <workbookView xWindow="0" yWindow="600" windowWidth="20500" windowHeight="10920" xr2:uid="{5CEC9E74-3098-4E80-91C4-D788339CE76E}"/>
  </bookViews>
  <sheets>
    <sheet name="INTERV" sheetId="4" r:id="rId1"/>
    <sheet name="PRESUPUESTO" sheetId="3"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NF1">#REF!</definedName>
    <definedName name="_______________oa55" localSheetId="1">#REF!</definedName>
    <definedName name="_______________oa55">#REF!</definedName>
    <definedName name="_______________PJ50">#REF!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1">#REF!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1">#REF!</definedName>
    <definedName name="_____________oa55">#REF!</definedName>
    <definedName name="_____________PJ50">#REF!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1">#REF!</definedName>
    <definedName name="____________oa55">#REF!</definedName>
    <definedName name="____________PJ50" localSheetId="1">#REF!</definedName>
    <definedName name="____________PJ50">#REF!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1">#REF!</definedName>
    <definedName name="___________oa55">#REF!</definedName>
    <definedName name="___________PJ50" localSheetId="0">#REF!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1">#REF!</definedName>
    <definedName name="__________oa55">#REF!</definedName>
    <definedName name="__________PJ50" localSheetId="0">#REF!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#REF!</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1">#REF!</definedName>
    <definedName name="_________oa55">#REF!</definedName>
    <definedName name="_________PJ50" localSheetId="0">#REF!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#REF!</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1">#REF!</definedName>
    <definedName name="________MA2">#REF!</definedName>
    <definedName name="________oa55" localSheetId="1">#REF!</definedName>
    <definedName name="________oa55">#REF!</definedName>
    <definedName name="________PJ50" localSheetId="0">#REF!</definedName>
    <definedName name="________PJ50">#REF!</definedName>
    <definedName name="________pj51">#REF!</definedName>
    <definedName name="________rc">#REF!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APU221">#REF!</definedName>
    <definedName name="_______APU465" localSheetId="0">[2]!absc</definedName>
    <definedName name="_______APU465">[2]!absc</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1">#REF!</definedName>
    <definedName name="_______MA2">#REF!</definedName>
    <definedName name="_______oa55" localSheetId="1">#REF!</definedName>
    <definedName name="_______oa55">#REF!</definedName>
    <definedName name="_______PJ50" localSheetId="0">#REF!</definedName>
    <definedName name="_______PJ50">#REF!</definedName>
    <definedName name="_______pj51">#REF!</definedName>
    <definedName name="_______rc">#REF!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APU221" localSheetId="0">#REF!</definedName>
    <definedName name="______APU221">#REF!</definedName>
    <definedName name="______APU465" localSheetId="0">[2]!absc</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1">#REF!</definedName>
    <definedName name="______MA2">#REF!</definedName>
    <definedName name="______oa55" localSheetId="1">#REF!</definedName>
    <definedName name="______oa55">#REF!</definedName>
    <definedName name="______PJ50" localSheetId="0">#REF!</definedName>
    <definedName name="______PJ50">#REF!</definedName>
    <definedName name="______pj51">#REF!</definedName>
    <definedName name="______rc">#REF!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PU221" localSheetId="0">#REF!</definedName>
    <definedName name="_____APU221">#REF!</definedName>
    <definedName name="_____APU465" localSheetId="0">[2]!absc</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1">#REF!</definedName>
    <definedName name="_____MA2">#REF!</definedName>
    <definedName name="_____oa55" localSheetId="1">#REF!</definedName>
    <definedName name="_____oa55">#REF!</definedName>
    <definedName name="_____PJ50" localSheetId="0">#REF!</definedName>
    <definedName name="_____PJ50">#REF!</definedName>
    <definedName name="_____pj51">#REF!</definedName>
    <definedName name="_____rc">#REF!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APU221" localSheetId="0">#REF!</definedName>
    <definedName name="____APU221">#REF!</definedName>
    <definedName name="____APU465" localSheetId="0">[2]!absc</definedName>
    <definedName name="____APU465">[2]!absc</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1">#REF!</definedName>
    <definedName name="____MA2">#REF!</definedName>
    <definedName name="____oa55" localSheetId="1">#REF!</definedName>
    <definedName name="____oa55">#REF!</definedName>
    <definedName name="____PJ50" localSheetId="0">#REF!</definedName>
    <definedName name="____PJ50">#REF!</definedName>
    <definedName name="____pj51">#REF!</definedName>
    <definedName name="____rc">#REF!</definedName>
    <definedName name="____SBC1">[1]INV!$A$12:$D$15</definedName>
    <definedName name="____SBC3">[1]INV!$F$12:$I$15</definedName>
    <definedName name="____SBC5">[1]INV!$K$12:$N$15</definedName>
    <definedName name="____xz2" localSheetId="1">#REF!</definedName>
    <definedName name="____xz2">#REF!</definedName>
    <definedName name="___A1">#N/A</definedName>
    <definedName name="___A17000" localSheetId="1">#REF!</definedName>
    <definedName name="___A17000">#REF!</definedName>
    <definedName name="___A20000" localSheetId="1">#REF!</definedName>
    <definedName name="___A20000">#REF!</definedName>
    <definedName name="___A30000" localSheetId="1">#REF!</definedName>
    <definedName name="___A30000">#REF!</definedName>
    <definedName name="___AFC1">[1]INV!$A$25:$D$28</definedName>
    <definedName name="___AFC3">[1]INV!$F$25:$I$28</definedName>
    <definedName name="___AFC5">[1]INV!$K$25:$N$28</definedName>
    <definedName name="___APU221" localSheetId="1">#REF!</definedName>
    <definedName name="___APU221">#REF!</definedName>
    <definedName name="___APU465" localSheetId="0">[2]!absc</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1">#REF!</definedName>
    <definedName name="___IPC2002">#REF!</definedName>
    <definedName name="___MA2" localSheetId="1">#REF!</definedName>
    <definedName name="___MA2">#REF!</definedName>
    <definedName name="___oa55" localSheetId="1">#REF!</definedName>
    <definedName name="___oa55">#REF!</definedName>
    <definedName name="___PJ50" localSheetId="0">#REF!</definedName>
    <definedName name="___PJ50">#REF!</definedName>
    <definedName name="___pj51">#REF!</definedName>
    <definedName name="___rc">#REF!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 localSheetId="1">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 localSheetId="1">Scheduled_Payment+Extra_Payment</definedName>
    <definedName name="___X6">Scheduled_Payment+Extra_Payment</definedName>
    <definedName name="___X7">#N/A</definedName>
    <definedName name="___xz2" localSheetId="1">#REF!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 localSheetId="1">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 localSheetId="1">Scheduled_Payment+Extra_Payment</definedName>
    <definedName name="___z6">Scheduled_Payment+Extra_Payment</definedName>
    <definedName name="___z7">#N/A</definedName>
    <definedName name="__A1">#N/A</definedName>
    <definedName name="__A17000" localSheetId="1">#REF!</definedName>
    <definedName name="__A17000">#REF!</definedName>
    <definedName name="__A20000">#REF!</definedName>
    <definedName name="__A30000">#REF!</definedName>
    <definedName name="__AFC1">[1]INV!$A$25:$D$28</definedName>
    <definedName name="__AFC3">[1]INV!$F$25:$I$28</definedName>
    <definedName name="__AFC5">[1]INV!$K$25:$N$28</definedName>
    <definedName name="__APU221" localSheetId="0">#REF!</definedName>
    <definedName name="__APU221">#REF!</definedName>
    <definedName name="__APU465" localSheetId="0">[2]!absc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#N/A</definedName>
    <definedName name="__FS01">#N/A</definedName>
    <definedName name="__G1">#N/A</definedName>
    <definedName name="__inf1">#REF!</definedName>
    <definedName name="__IPC2002" localSheetId="1">#REF!</definedName>
    <definedName name="__IPC2002">#REF!</definedName>
    <definedName name="__MA2" localSheetId="1">#REF!</definedName>
    <definedName name="__MA2">#REF!</definedName>
    <definedName name="__mun2">[3]PESOS!#REF!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a55" localSheetId="1">#REF!</definedName>
    <definedName name="__oa55">#REF!</definedName>
    <definedName name="__PJ50" localSheetId="0">#REF!</definedName>
    <definedName name="__PJ50">#REF!</definedName>
    <definedName name="__pj51" localSheetId="0">#REF!</definedName>
    <definedName name="__pj51">#REF!</definedName>
    <definedName name="__rc">#REF!</definedName>
    <definedName name="__ref4">#REF!</definedName>
    <definedName name="__SBC1">[1]INV!$A$12:$D$15</definedName>
    <definedName name="__SBC3">[1]INV!$F$12:$I$15</definedName>
    <definedName name="__SBC5">[1]INV!$K$12:$N$15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 localSheetId="1">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1">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 localSheetId="1">Scheduled_Payment+Extra_Payment</definedName>
    <definedName name="__X6">Scheduled_Payment+Extra_Payment</definedName>
    <definedName name="__X7">#N/A</definedName>
    <definedName name="__xlfn.BAHTTEXT" hidden="1">#NAME?</definedName>
    <definedName name="__xz2" localSheetId="1">#REF!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 localSheetId="1">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 localSheetId="1">Scheduled_Payment+Extra_Payment</definedName>
    <definedName name="__z6">Scheduled_Payment+Extra_Payment</definedName>
    <definedName name="__z7">#N/A</definedName>
    <definedName name="_02_DER_K13_000_–_K13_650" localSheetId="1">[4]EST2!#REF!</definedName>
    <definedName name="_02_DER_K13_000_–_K13_650">[4]EST2!#REF!</definedName>
    <definedName name="_02_DER_K15_700_–_K16_100" localSheetId="1">[4]EST2!#REF!</definedName>
    <definedName name="_02_DER_K15_700_–_K16_100">[4]EST2!#REF!</definedName>
    <definedName name="_03_K15_140_–_K20_540" localSheetId="1">[4]EST2!#REF!</definedName>
    <definedName name="_03_K15_140_–_K20_540">[4]EST2!#REF!</definedName>
    <definedName name="_04" localSheetId="1">[4]EST2!#REF!</definedName>
    <definedName name="_04">[4]EST2!#REF!</definedName>
    <definedName name="_05_DER_K35_250_–_K35_605.41" localSheetId="1">[4]EST2!#REF!</definedName>
    <definedName name="_05_DER_K35_250_–_K35_605.41">[4]EST2!#REF!</definedName>
    <definedName name="_05_IZQ_K25_695_–_K35_327.62" localSheetId="1">[4]EST2!#REF!</definedName>
    <definedName name="_05_IZQ_K25_695_–_K35_327.62">[4]EST2!#REF!</definedName>
    <definedName name="_05_IZQ_K35_420_–_K36_462.29" localSheetId="1">[4]EST2!#REF!</definedName>
    <definedName name="_05_IZQ_K35_420_–_K36_462.29">[4]EST2!#REF!</definedName>
    <definedName name="_06_K41_785.67_–_K48_083.55" localSheetId="1">[4]EST2!#REF!</definedName>
    <definedName name="_06_K41_785.67_–_K48_083.55">[4]EST2!#REF!</definedName>
    <definedName name="_07_DER_K48_000_–_K49_563.19" localSheetId="1">[4]EST2!#REF!</definedName>
    <definedName name="_07_DER_K48_000_–_K49_563.19">[4]EST2!#REF!</definedName>
    <definedName name="_07_IZQ_K49_320_–_K52_112.74" localSheetId="1">[4]EST2!#REF!</definedName>
    <definedName name="_07_IZQ_K49_320_–_K52_112.74">[4]EST2!#REF!</definedName>
    <definedName name="_08_DER_K57_040_–_K61_476.50" localSheetId="1">[4]EST2!#REF!</definedName>
    <definedName name="_08_DER_K57_040_–_K61_476.50">[4]EST2!#REF!</definedName>
    <definedName name="_08_IZQ_K52_300_–_K57_577.97" localSheetId="1">[4]EST2!#REF!</definedName>
    <definedName name="_08_IZQ_K52_300_–_K57_577.97">[4]EST2!#REF!</definedName>
    <definedName name="_08_K24_723__A_K55_717.28" localSheetId="1">[4]EST2!#REF!</definedName>
    <definedName name="_08_K24_723__A_K55_717.28">[4]EST2!#REF!</definedName>
    <definedName name="_09_K61_520_A_K61_144" localSheetId="1">[4]EST2!#REF!</definedName>
    <definedName name="_09_K61_520_A_K61_144">[4]EST2!#REF!</definedName>
    <definedName name="_10_PR64_500_–_PR_69_541.49" localSheetId="1">[4]EST2!#REF!</definedName>
    <definedName name="_10_PR64_500_–_PR_69_541.49">[4]EST2!#REF!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 localSheetId="1">#REF!</definedName>
    <definedName name="_A17000">#REF!</definedName>
    <definedName name="_A20000" localSheetId="1">#REF!</definedName>
    <definedName name="_A20000">#REF!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 localSheetId="1">#REF!</definedName>
    <definedName name="_A30000">#REF!</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0">#REF!</definedName>
    <definedName name="_APU221">#REF!</definedName>
    <definedName name="_APU3">#REF!</definedName>
    <definedName name="_APU465" localSheetId="0">[2]!absc</definedName>
    <definedName name="_APU465">[2]!absc</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ill" hidden="1">#REF!</definedName>
    <definedName name="_FS01">#N/A</definedName>
    <definedName name="_G1">#N/A</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 localSheetId="0">#REF!</definedName>
    <definedName name="_IPC2002">#REF!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un2">[3]PESOS!#REF!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hidden="1">#REF!</definedName>
    <definedName name="_PJ50" localSheetId="0">#REF!</definedName>
    <definedName name="_PJ50">#REF!</definedName>
    <definedName name="_pj51" localSheetId="0">#REF!</definedName>
    <definedName name="_pj51">#REF!</definedName>
    <definedName name="_PRE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 localSheetId="1">#REF!</definedName>
    <definedName name="_rc">#REF!</definedName>
    <definedName name="_ref4">#REF!</definedName>
    <definedName name="_rf8" localSheetId="1">#REF!</definedName>
    <definedName name="_rf8">#REF!</definedName>
    <definedName name="_RF9">#REF!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hidden="1">#REF!</definedName>
    <definedName name="_srn00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1">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 localSheetId="1">#REF!</definedName>
    <definedName name="_xz2">#REF!</definedName>
    <definedName name="_y1">#N/A</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1">#REF!</definedName>
    <definedName name="\A">#REF!</definedName>
    <definedName name="\L">#REF!</definedName>
    <definedName name="\P">#REF!</definedName>
    <definedName name="\s">#REF!</definedName>
    <definedName name="\X">#N/A</definedName>
    <definedName name="\Z">#N/A</definedName>
    <definedName name="A" localSheetId="0">#REF!</definedName>
    <definedName name="A">#REF!</definedName>
    <definedName name="A_impresión_IM" localSheetId="0">#REF!</definedName>
    <definedName name="A_impresión_IM">#REF!</definedName>
    <definedName name="A000" localSheetId="0">[5]!absc</definedName>
    <definedName name="A000">[5]!absc</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'[6]PU (2)'!#REF!</definedName>
    <definedName name="AAA">'[6]PU (2)'!#REF!</definedName>
    <definedName name="AAAA">'[6]PU (2)'!$F$10</definedName>
    <definedName name="AAAAA" localSheetId="1">#REF!</definedName>
    <definedName name="AAAAA">#REF!</definedName>
    <definedName name="aaaaaa">[7]otros!$C$5</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 localSheetId="1">#REF!</definedName>
    <definedName name="abc">#REF!</definedName>
    <definedName name="ABG">[1]AASHTO!$A$2:$F$5</definedName>
    <definedName name="absc" localSheetId="0">[8]!absc</definedName>
    <definedName name="absc">[9]!absc</definedName>
    <definedName name="absc_" localSheetId="0">[8]!absc</definedName>
    <definedName name="absc_">[8]!absc</definedName>
    <definedName name="absc_1" localSheetId="0">[8]!absc</definedName>
    <definedName name="absc_1">[8]!absc</definedName>
    <definedName name="absc1" localSheetId="0">[10]!absc</definedName>
    <definedName name="absc1">[10]!absc</definedName>
    <definedName name="AccessDatabase" hidden="1">"A:\SAIN.mdb"</definedName>
    <definedName name="ad">#REF!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I" localSheetId="1">#REF!</definedName>
    <definedName name="ADI">#REF!</definedName>
    <definedName name="ADM">[7]otros!$C$2</definedName>
    <definedName name="ADMINISTRADOR" localSheetId="1">[11]CUMPLIMIENTO!$C$5</definedName>
    <definedName name="administrador">[12]Informacion!$B$15</definedName>
    <definedName name="ADMINISTRADOR_VIAL__ARMANDO_SANCHEZ_SANCHEZ">[13]INDICMICROEMP!$A$20</definedName>
    <definedName name="adoc1" localSheetId="0">[10]!absc</definedName>
    <definedName name="adoc1">[10]!absc</definedName>
    <definedName name="ADOC125" localSheetId="0">[14]!absc</definedName>
    <definedName name="ADOC125">[14]!absc</definedName>
    <definedName name="adoq" localSheetId="0">[10]!absc</definedName>
    <definedName name="adoq">[5]!absc</definedName>
    <definedName name="ads" localSheetId="1">#REF!</definedName>
    <definedName name="ads">#REF!</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h" localSheetId="1">#REF!</definedName>
    <definedName name="ah">#REF!</definedName>
    <definedName name="ahe" localSheetId="1">#REF!</definedName>
    <definedName name="ahe">#REF!</definedName>
    <definedName name="AIU">#REF!</definedName>
    <definedName name="aj">#REF!</definedName>
    <definedName name="AjustDelAIU">#REF!</definedName>
    <definedName name="alc" localSheetId="0">[15]!absc</definedName>
    <definedName name="alc">[15]!absc</definedName>
    <definedName name="ANCLAJE">'[16]MC SF GAVIONES'!#REF!</definedName>
    <definedName name="ANE">'[17]ANEXO 7'!#REF!</definedName>
    <definedName name="anscount" hidden="1">1</definedName>
    <definedName name="Antic">[18]BASES!$B$33</definedName>
    <definedName name="ANTICIPO">[19]BASES!$B$33</definedName>
    <definedName name="AÑO">[7]PRESUPUESTO!$D$13</definedName>
    <definedName name="AÑOWUIE">'[20]Res-Accide-10'!$R$2:$R$7</definedName>
    <definedName name="ao" localSheetId="1">#REF!</definedName>
    <definedName name="ao">#REF!</definedName>
    <definedName name="APU" localSheetId="0">[10]!absc</definedName>
    <definedName name="APU">[21]!absc</definedName>
    <definedName name="APU_directos">#REF!</definedName>
    <definedName name="APU221.1" localSheetId="0">#REF!</definedName>
    <definedName name="APU221.1">#REF!</definedName>
    <definedName name="APU221.2" localSheetId="0">#REF!</definedName>
    <definedName name="APU221.2">#REF!</definedName>
    <definedName name="aq">#N/A</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1">PRESUPUESTO!$A$1:$I$56</definedName>
    <definedName name="_xlnm.Print_Area">#N/A</definedName>
    <definedName name="armuve">#N/A</definedName>
    <definedName name="as" localSheetId="1">#REF!</definedName>
    <definedName name="as">#REF!</definedName>
    <definedName name="asasdasd">#N/A</definedName>
    <definedName name="ASB">[1]AASHTO!$A$8:$F$11</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#N/A</definedName>
    <definedName name="asdfñk">#N/A</definedName>
    <definedName name="ASFALTO">'[22]5.2'!$D$21</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 localSheetId="1">#REF!</definedName>
    <definedName name="au">#REF!</definedName>
    <definedName name="aur" localSheetId="1">#REF!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_impresión_IM" localSheetId="1">#REF!</definedName>
    <definedName name="B_impresión_IM">#REF!</definedName>
    <definedName name="base" localSheetId="1">#REF!</definedName>
    <definedName name="base">#REF!</definedName>
    <definedName name="base_VaR" localSheetId="1">#REF!</definedName>
    <definedName name="base_VaR">#REF!</definedName>
    <definedName name="BASEDATOS">#REF!</definedName>
    <definedName name="_xlnm.Database">#REF!</definedName>
    <definedName name="bb">#REF!</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 localSheetId="1">#REF!</definedName>
    <definedName name="bgh">#REF!</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 localSheetId="1">#REF!</definedName>
    <definedName name="BHT">#REF!</definedName>
    <definedName name="bimestre" localSheetId="1">'[23]ESTADO RED'!$E$8</definedName>
    <definedName name="bimestre">'[24]ESTADO RED'!$E$8</definedName>
    <definedName name="bl" localSheetId="1">#REF!</definedName>
    <definedName name="bl">#REF!</definedName>
    <definedName name="bn">#REF!</definedName>
    <definedName name="bnm" localSheetId="1">#REF!</definedName>
    <definedName name="bnm">#REF!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'[25]ESTADO VÍA-CRIT.TECNICO'!#REF!&lt;2.5</definedName>
    <definedName name="BuiltIn_Print_Area" localSheetId="1">#REF!</definedName>
    <definedName name="BuiltIn_Print_Area">#REF!</definedName>
    <definedName name="BuiltIn_Print_Titles" localSheetId="1">#REF!</definedName>
    <definedName name="BuiltIn_Print_Titles">#REF!</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 localSheetId="1">#REF!</definedName>
    <definedName name="bw">#REF!</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0">#REF!</definedName>
    <definedName name="C_" localSheetId="1">#REF!</definedName>
    <definedName name="C_">#REF!</definedName>
    <definedName name="CAB">#REF!</definedName>
    <definedName name="CANT" localSheetId="0">#REF!</definedName>
    <definedName name="CANT">#REF!</definedName>
    <definedName name="causa">#REF!</definedName>
    <definedName name="cc">#REF!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0">'[26]A. P. U.'!#REF!</definedName>
    <definedName name="CCCCCC">'[26]A. P. U.'!#REF!</definedName>
    <definedName name="ccto210" localSheetId="0">#REF!</definedName>
    <definedName name="ccto210">#REF!</definedName>
    <definedName name="cd" localSheetId="1">#REF!</definedName>
    <definedName name="cd">[27]Hoja1!$C$81</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[18]CDItem!$G$8</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[28]Insum!$A$3:$H$63</definedName>
    <definedName name="CINTA">#REF!</definedName>
    <definedName name="CIRCUITOS">[29]Circuitos!$C$2:$C$891</definedName>
    <definedName name="clase">#REF!</definedName>
    <definedName name="co">#REF!</definedName>
    <definedName name="COMPROBANTE_DE_PAGO">#REF!</definedName>
    <definedName name="Consultor">'[30]Datos básicos'!$B$2</definedName>
    <definedName name="Contratante">'[30]Datos básicos'!$B$1</definedName>
    <definedName name="Contrato">'[30]Datos básicos'!$B$3</definedName>
    <definedName name="COPIA">#N/A</definedName>
    <definedName name="copiao4">#N/A</definedName>
    <definedName name="corri">#N/A</definedName>
    <definedName name="COSTODIRECTO">#REF!</definedName>
    <definedName name="COSTOS">[31]TARIFAS!$A$1:$F$52</definedName>
    <definedName name="cp" localSheetId="1">#REF!</definedName>
    <definedName name="cp">#REF!</definedName>
    <definedName name="Criticos" localSheetId="1">#REF!</definedName>
    <definedName name="Criticos">#REF!</definedName>
    <definedName name="CTA">#REF!</definedName>
    <definedName name="cuad1">#REF!</definedName>
    <definedName name="cuad2">#REF!</definedName>
    <definedName name="cuad3">#REF!</definedName>
    <definedName name="cuad4">#REF!</definedName>
    <definedName name="CUAD5">#REF!</definedName>
    <definedName name="cuado">#REF!</definedName>
    <definedName name="CUAL">#N/A</definedName>
    <definedName name="CUBS">[32]Hoja4!$1:$1048576</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#REF!</definedName>
    <definedName name="cv" hidden="1">{"TAB1",#N/A,TRUE,"GENERAL";"TAB2",#N/A,TRUE,"GENERAL";"TAB3",#N/A,TRUE,"GENERAL";"TAB4",#N/A,TRUE,"GENERAL";"TAB5",#N/A,TRUE,"GENERAL"}</definedName>
    <definedName name="cv_51" localSheetId="1">#REF!</definedName>
    <definedName name="cv_51">#REF!</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 localSheetId="1">#REF!</definedName>
    <definedName name="cx">#REF!</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ercápita">[33]Sanitario!$AC$9:$AD$9</definedName>
    <definedName name="dario">'[34]GPI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 localSheetId="1">#REF!</definedName>
    <definedName name="DAT">#REF!</definedName>
    <definedName name="Data" localSheetId="1">#REF!</definedName>
    <definedName name="Data">#REF!</definedName>
    <definedName name="Datos" localSheetId="1">#REF!</definedName>
    <definedName name="Dato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 localSheetId="1">#REF!</definedName>
    <definedName name="dc">#REF!</definedName>
    <definedName name="Dcacm">#REF!</definedName>
    <definedName name="DCF" localSheetId="1">#REF!</definedName>
    <definedName name="DCF">#REF!</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1">#REF!</definedName>
    <definedName name="DD">#N/A</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e" localSheetId="1">#REF!</definedName>
    <definedName name="ddee">#REF!</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 localSheetId="1">IF(#REF!&lt;0,"I","D")</definedName>
    <definedName name="DEFLEXION_ID">IF(#REF!&lt;0,"I","D")</definedName>
    <definedName name="DEFLEXION_MM" localSheetId="0">TRUNC(60*(ABS(#REF!)-[0]!DEFLEXION_GG))</definedName>
    <definedName name="DEFLEXION_MM" localSheetId="1">TRUNC(60*(ABS(#REF!)-DEFLEXION_GG))</definedName>
    <definedName name="DEFLEXION_MM">TRUNC(60*(ABS(#REF!)-DEFLEXION_GG))</definedName>
    <definedName name="DEFLEXION_SS" localSheetId="0">ROUND(3600*(ABS(#REF!)-[0]!DEFLEXION_GG-INTERV!DEFLEXION_MM/60),0)</definedName>
    <definedName name="DEFLEXION_SS" localSheetId="1">ROUND(3600*(ABS(#REF!)-DEFLEXION_GG-PRESUPUESTO!DEFLEXION_MM/60),0)</definedName>
    <definedName name="DEFLEXION_SS">ROUND(3600*(ABS(#REF!)-DEFLEXION_GG-DEFLEXION_MM/60),0)</definedName>
    <definedName name="demanto" localSheetId="1">#REF!</definedName>
    <definedName name="demanto">#REF!</definedName>
    <definedName name="demanto_51" localSheetId="1">#REF!</definedName>
    <definedName name="demanto_51">#REF!</definedName>
    <definedName name="DER">[35]DIST!$C$7:$D$2942</definedName>
    <definedName name="DEX">#REF!</definedName>
    <definedName name="df" localSheetId="1">#REF!</definedName>
    <definedName name="df">#REF!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sdggh" localSheetId="1">#REF!</definedName>
    <definedName name="dgsdggh">#REF!</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 localSheetId="1">#REF!</definedName>
    <definedName name="di">#REF!</definedName>
    <definedName name="DIA">[7]PRESUPUESTO!$B$13</definedName>
    <definedName name="diego" localSheetId="1">#REF!</definedName>
    <definedName name="diego">#REF!</definedName>
    <definedName name="diego1" localSheetId="1">#REF!</definedName>
    <definedName name="diego1">#REF!</definedName>
    <definedName name="DistanciasPRS7801">[36]Hoja1!$K$3:$L$55</definedName>
    <definedName name="DistanciasPRS9003">[36]Hoja1!$A$3:$B$52</definedName>
    <definedName name="DistanciasPRS9004">[36]Hoja1!$F$3:$G$33</definedName>
    <definedName name="dj">#REF!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 localSheetId="1">#REF!</definedName>
    <definedName name="dl">#REF!</definedName>
    <definedName name="dm" localSheetId="1">#REF!</definedName>
    <definedName name="dm">#REF!</definedName>
    <definedName name="do" localSheetId="1">#REF!</definedName>
    <definedName name="do">#REF!</definedName>
    <definedName name="DOR">#REF!</definedName>
    <definedName name="Dp">[33]Sanitario!$AC$8:$AD$8</definedName>
    <definedName name="drf" localSheetId="1">#REF!</definedName>
    <definedName name="drf">#REF!</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 localSheetId="1">#REF!</definedName>
    <definedName name="DSA">#REF!</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HKLFHSDJKLFHÑFKL">#REF!</definedName>
    <definedName name="dt" localSheetId="1">#REF!</definedName>
    <definedName name="dt">#REF!</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 localSheetId="1">#REF!</definedName>
    <definedName name="DTS">#REF!</definedName>
    <definedName name="Dv">[33]Sanitario!$AC$7:$AD$7</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_03" localSheetId="1">#REF!</definedName>
    <definedName name="E_03">#REF!</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1">#REF!</definedName>
    <definedName name="ee">[37]INDICMICROEMP!$A$20</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 localSheetId="1">#REF!</definedName>
    <definedName name="ef">#REF!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[7]PRESUPUESTO!$E$7</definedName>
    <definedName name="el" localSheetId="1">#REF!</definedName>
    <definedName name="el">#REF!</definedName>
    <definedName name="emanto" localSheetId="1">#REF!</definedName>
    <definedName name="emanto">#REF!</definedName>
    <definedName name="emanto_51">#REF!</definedName>
    <definedName name="eme">#N/A</definedName>
    <definedName name="End_Bal">#REF!</definedName>
    <definedName name="ENTRADASP">#REF!</definedName>
    <definedName name="EQUI">[8]EQUIPOS!$1:$1048576</definedName>
    <definedName name="EQUIPO" localSheetId="0">#REF!</definedName>
    <definedName name="EQUIPO" localSheetId="1">#REF!</definedName>
    <definedName name="EQUIPO">#REF!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 localSheetId="1">#REF!</definedName>
    <definedName name="er">#REF!</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[38]TARIF2002!#REF!</definedName>
    <definedName name="ERROR3">[38]TARIF2002!#REF!</definedName>
    <definedName name="ERROR5" localSheetId="1">[38]TARIF2002!#REF!</definedName>
    <definedName name="ERROR5">[38]TARIF2002!#REF!</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#N/A</definedName>
    <definedName name="ESP220.1">'[39]220.1'!$H$52</definedName>
    <definedName name="ESP320.1">'[40]320.1'!$H$52</definedName>
    <definedName name="ESP330.1">'[39]330.1'!$H$52</definedName>
    <definedName name="ESP330.2">'[40]330.2'!$H$52</definedName>
    <definedName name="ESP640.1.2">'[39]640.1.2'!$H$50</definedName>
    <definedName name="ESP673.1">'[39]673.1'!$H$49</definedName>
    <definedName name="ESP673.2">'[39]673.2'!$H$53</definedName>
    <definedName name="ESP700.1">'[40]700.1'!$H$52</definedName>
    <definedName name="ESPECIFICACION" localSheetId="0">#REF!</definedName>
    <definedName name="ESPECIFICACION">#REF!</definedName>
    <definedName name="Especificación" localSheetId="0">#REF!</definedName>
    <definedName name="Especificación">#REF!</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 localSheetId="1">#REF!</definedName>
    <definedName name="EXC">#REF!</definedName>
    <definedName name="exCEL" localSheetId="1">#REF!</definedName>
    <definedName name="exCEL">#REF!</definedName>
    <definedName name="exCEL_51" localSheetId="1">#REF!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[34]SKJ452!#REF!</definedName>
    <definedName name="Excel_BuiltIn_Print_Titles_10_51" localSheetId="1">#REF!</definedName>
    <definedName name="Excel_BuiltIn_Print_Titles_10_51">#REF!</definedName>
    <definedName name="Excel_BuiltIn_Print_Titles_11" localSheetId="1">[34]ITA878!#REF!</definedName>
    <definedName name="Excel_BuiltIn_Print_Titles_11">[34]ITA878!#REF!</definedName>
    <definedName name="Excel_BuiltIn_Print_Titles_11_51" localSheetId="1">#REF!</definedName>
    <definedName name="Excel_BuiltIn_Print_Titles_11_51">#REF!</definedName>
    <definedName name="Excel_BuiltIn_Print_Titles_12" localSheetId="1">'[34]AEA-944'!#REF!</definedName>
    <definedName name="Excel_BuiltIn_Print_Titles_12">'[34]AEA-944'!#REF!</definedName>
    <definedName name="Excel_BuiltIn_Print_Titles_12_51" localSheetId="1">#REF!</definedName>
    <definedName name="Excel_BuiltIn_Print_Titles_12_51">#REF!</definedName>
    <definedName name="Excel_BuiltIn_Print_Titles_13" localSheetId="1">'[34]DUB-823'!#REF!</definedName>
    <definedName name="Excel_BuiltIn_Print_Titles_13">'[34]DUB-823'!#REF!</definedName>
    <definedName name="Excel_BuiltIn_Print_Titles_13_51" localSheetId="1">#REF!</definedName>
    <definedName name="Excel_BuiltIn_Print_Titles_13_51">#REF!</definedName>
    <definedName name="Excel_BuiltIn_Print_Titles_14" localSheetId="1">'[34]GPI 526'!#REF!</definedName>
    <definedName name="Excel_BuiltIn_Print_Titles_14">'[34]GPI 526'!#REF!</definedName>
    <definedName name="Excel_BuiltIn_Print_Titles_14_51" localSheetId="1">#REF!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[34]XXJ617!#REF!</definedName>
    <definedName name="Excel_BuiltIn_Print_Titles_19_51" localSheetId="1">#REF!</definedName>
    <definedName name="Excel_BuiltIn_Print_Titles_19_51">#REF!</definedName>
    <definedName name="Excel_BuiltIn_Print_Titles_20">#REF!</definedName>
    <definedName name="Excel_BuiltIn_Print_Titles_20_51">#REF!</definedName>
    <definedName name="Excel_BuiltIn_Print_Titles_21">[34]SNG_855!#REF!</definedName>
    <definedName name="Excel_BuiltIn_Print_Titles_21_51" localSheetId="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'[34]VEA 374'!#REF!</definedName>
    <definedName name="Excel_BuiltIn_Print_Titles_5_51" localSheetId="1">#REF!</definedName>
    <definedName name="Excel_BuiltIn_Print_Titles_5_51">#REF!</definedName>
    <definedName name="Excel_BuiltIn_Print_Titles_5_XX" localSheetId="1">'[34]VEA 374'!#REF!</definedName>
    <definedName name="Excel_BuiltIn_Print_Titles_5_XX">'[34]VEA 374'!#REF!</definedName>
    <definedName name="Excel_BuiltIn_Print_Titles_5_XX_51" localSheetId="1">#REF!</definedName>
    <definedName name="Excel_BuiltIn_Print_Titles_5_XX_51">#REF!</definedName>
    <definedName name="Excel_BuiltIn_Print_Titles_6">#REF!</definedName>
    <definedName name="Excel_BuiltIn_Print_Titles_6_51">#REF!</definedName>
    <definedName name="Excel_BuiltIn_Print_Titles_7">[34]HFB024!#REF!</definedName>
    <definedName name="Excel_BuiltIn_Print_Titles_7_51" localSheetId="1">#REF!</definedName>
    <definedName name="Excel_BuiltIn_Print_Titles_7_51">#REF!</definedName>
    <definedName name="Excel_BuiltIn_Print_Titles_8">#REF!</definedName>
    <definedName name="Excel_BuiltIn_Print_Titles_8_51">#REF!</definedName>
    <definedName name="Excel_BuiltIn_Print_Titles_9">[34]PAJ825!#REF!</definedName>
    <definedName name="Excel_BuiltIn_Print_Titles_9_51" localSheetId="1">#REF!</definedName>
    <definedName name="Excel_BuiltIn_Print_Titles_9_51">#REF!</definedName>
    <definedName name="EXCROC">'[41]Análisis de precios'!$H$52</definedName>
    <definedName name="Extra_Pay" localSheetId="1">#REF!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 localSheetId="1">#REF!</definedName>
    <definedName name="fa">#REF!</definedName>
    <definedName name="FAC" hidden="1">#REF!</definedName>
    <definedName name="fb">#REF!</definedName>
    <definedName name="fd" localSheetId="0">'[26]A. P. U.'!#REF!</definedName>
    <definedName name="fd">'[26]A. P. U.'!#REF!</definedName>
    <definedName name="fda" localSheetId="0" hidden="1">{"TAB1",#N/A,TRUE,"GENERAL";"TAB2",#N/A,TRUE,"GENERAL";"TAB3",#N/A,TRUE,"GENERAL";"TAB4",#N/A,TRUE,"GENERAL";"TAB5",#N/A,TRUE,"GENERAL"}</definedName>
    <definedName name="fda" localSheetId="1">#REF!</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ha">[30]Datos!$B$5</definedName>
    <definedName name="fer">'[20]Res-Accide-10'!#REF!</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1">#REF!</definedName>
    <definedName name="ff">#REF!</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#REF!</definedName>
    <definedName name="fg">#REF!</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 localSheetId="1">#REF!</definedName>
    <definedName name="FGV">#REF!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1">#REF!</definedName>
    <definedName name="fi">#REF!</definedName>
    <definedName name="FINANCIACION">#N/A</definedName>
    <definedName name="fk" localSheetId="1">#REF!</definedName>
    <definedName name="fk">#REF!</definedName>
    <definedName name="flq" localSheetId="1">#REF!</definedName>
    <definedName name="flq">#REF!</definedName>
    <definedName name="fm">#REF!</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 localSheetId="1">#REF!</definedName>
    <definedName name="fu">#REF!</definedName>
    <definedName name="Full_Print" localSheetId="1">#REF!</definedName>
    <definedName name="Full_Print">#REF!</definedName>
    <definedName name="fv">#REF!</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 localSheetId="1">#REF!</definedName>
    <definedName name="fy">#REF!</definedName>
    <definedName name="g" localSheetId="1">#REF!</definedName>
    <definedName name="g">#REF!</definedName>
    <definedName name="ga">#REF!</definedName>
    <definedName name="GAJ">#REF!</definedName>
    <definedName name="gb">#REF!</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 localSheetId="1">#REF!</definedName>
    <definedName name="gc">#REF!</definedName>
    <definedName name="gd" localSheetId="1">#REF!</definedName>
    <definedName name="gd">#REF!</definedName>
    <definedName name="gddfgdfgdf">#REF!</definedName>
    <definedName name="gdj">#REF!</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otex">#REF!</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 localSheetId="1">#REF!</definedName>
    <definedName name="gf">#REF!</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t" localSheetId="1">#REF!</definedName>
    <definedName name="gft">#REF!</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#REF!</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 localSheetId="1">#REF!</definedName>
    <definedName name="GH">#N/A</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 localSheetId="1">#REF!</definedName>
    <definedName name="ghu">#REF!</definedName>
    <definedName name="GI" localSheetId="0">MATCH(0.01,[0]!End_Bal,-1)+1</definedName>
    <definedName name="GI" localSheetId="1">MATCH(0.01,End_Bal,-1)+1</definedName>
    <definedName name="GI">MATCH(0.01,End_Bal,-1)+1</definedName>
    <definedName name="gj" localSheetId="1">#REF!</definedName>
    <definedName name="GJ">#N/A</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 localSheetId="1">#REF!</definedName>
    <definedName name="GL">Scheduled_Payment+Extra_Payment</definedName>
    <definedName name="GM">#N/A</definedName>
    <definedName name="gmt" localSheetId="1">#REF!</definedName>
    <definedName name="gmt">#REF!</definedName>
    <definedName name="gn">#REF!</definedName>
    <definedName name="gnm">#REF!</definedName>
    <definedName name="gñ">#REF!</definedName>
    <definedName name="gp">#REF!</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 localSheetId="1">#REF!</definedName>
    <definedName name="grl">#REF!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#REF!</definedName>
    <definedName name="GRUPO2" localSheetId="1">#REF!</definedName>
    <definedName name="GRUPO2">#REF!</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[42]BASE!$C$4:$H$255</definedName>
    <definedName name="gte" localSheetId="1">#REF!</definedName>
    <definedName name="gte">#REF!</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 localSheetId="1">#REF!</definedName>
    <definedName name="GTI">#REF!</definedName>
    <definedName name="GTRE">#REF!</definedName>
    <definedName name="gy" localSheetId="1">#REF!</definedName>
    <definedName name="gy">#REF!</definedName>
    <definedName name="h">[33]perfil!$AG$10:$AG$111</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 localSheetId="1">#REF!</definedName>
    <definedName name="ha">#REF!</definedName>
    <definedName name="hab___viv">[33]Sanitario!$AC$6:$AD$6</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 localSheetId="1">#REF!</definedName>
    <definedName name="hgt">#REF!</definedName>
    <definedName name="hgu" localSheetId="1">#REF!</definedName>
    <definedName name="hgu">#REF!</definedName>
    <definedName name="hh" localSheetId="1">#REF!</definedName>
    <definedName name="hh">#REF!</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 localSheetId="1">#REF!</definedName>
    <definedName name="hj">#REF!</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 localSheetId="1">#REF!</definedName>
    <definedName name="hjk">#REF!</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#N/A</definedName>
    <definedName name="hl" localSheetId="1">#REF!</definedName>
    <definedName name="hl">#REF!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 localSheetId="1">#REF!</definedName>
    <definedName name="hnt">#REF!</definedName>
    <definedName name="HOJA1" localSheetId="0">#REF!</definedName>
    <definedName name="HOJA1">#REF!</definedName>
    <definedName name="hp">#REF!</definedName>
    <definedName name="hqi">#REF!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 localSheetId="1">#REF!</definedName>
    <definedName name="ht">#REF!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 localSheetId="1">#REF!</definedName>
    <definedName name="htk">#REF!</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 localSheetId="1">#REF!</definedName>
    <definedName name="HU">#REF!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 localSheetId="1">#REF!</definedName>
    <definedName name="HYT">#REF!</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0">#REF!</definedName>
    <definedName name="I" localSheetId="1">#REF!</definedName>
    <definedName name="I">#REF!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 localSheetId="1">#REF!</definedName>
    <definedName name="id">#REF!</definedName>
    <definedName name="IF" localSheetId="0">'[43]A. P. U.'!#REF!</definedName>
    <definedName name="IF">'[43]A. P. U.'!#REF!</definedName>
    <definedName name="ig" localSheetId="1">#REF!</definedName>
    <definedName name="ig">#REF!</definedName>
    <definedName name="ii" localSheetId="0" hidden="1">{"TAB1",#N/A,TRUE,"GENERAL";"TAB2",#N/A,TRUE,"GENERAL";"TAB3",#N/A,TRUE,"GENERAL";"TAB4",#N/A,TRUE,"GENERAL";"TAB5",#N/A,TRUE,"GENERAL"}</definedName>
    <definedName name="ii" localSheetId="1">#REF!</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 localSheetId="1">#REF!</definedName>
    <definedName name="ik">#REF!</definedName>
    <definedName name="ikj" localSheetId="1">#REF!</definedName>
    <definedName name="ikj">#REF!</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[7]otros!$C$3</definedName>
    <definedName name="INDI">[44]Indice!$1:$1048576</definedName>
    <definedName name="INDICE">'[8]INDICE ALFABETICO'!$1:$1048576</definedName>
    <definedName name="inf" localSheetId="0">#REF!</definedName>
    <definedName name="inf" localSheetId="1">#REF!</definedName>
    <definedName name="inf">#REF!</definedName>
    <definedName name="INFG">#REF!</definedName>
    <definedName name="Inicio">[18]BASES!$E$26</definedName>
    <definedName name="Insumos_auxiliares">[45]Insumos!#REF!</definedName>
    <definedName name="Insumos_basicos">#REF!</definedName>
    <definedName name="Int" localSheetId="1">#REF!</definedName>
    <definedName name="Int">#REF!</definedName>
    <definedName name="Interest_Rate">#REF!</definedName>
    <definedName name="INV">#REF!</definedName>
    <definedName name="INV_11">'[46]PR 1'!$A$2:$N$655</definedName>
    <definedName name="Io">#REF!</definedName>
    <definedName name="io0ioprhyi0i90ryi90">#REF!</definedName>
    <definedName name="IOUHH">#N/A</definedName>
    <definedName name="ir">#REF!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'[47]1'!#REF!</definedName>
    <definedName name="ITEM230" localSheetId="0">#REF!</definedName>
    <definedName name="ITEM230">#REF!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S">[48]INDICE!$A$3:$F$400</definedName>
    <definedName name="ITEN320" localSheetId="0">#REF!</definedName>
    <definedName name="ITEN320">#REF!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[35]DIST!$G$7:$H$2413</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 localSheetId="1">#REF!</definedName>
    <definedName name="JA">#REF!</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 localSheetId="1">#REF!</definedName>
    <definedName name="jh">#REF!</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#REF!</definedName>
    <definedName name="jj"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 localSheetId="1">#REF!</definedName>
    <definedName name="jk">#REF!</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 localSheetId="1">#REF!</definedName>
    <definedName name="jn">#REF!</definedName>
    <definedName name="jñ" localSheetId="1">#REF!</definedName>
    <definedName name="jñ">#REF!</definedName>
    <definedName name="jo" localSheetId="1">#REF!</definedName>
    <definedName name="jo">#REF!</definedName>
    <definedName name="JOHNNY">#N/A</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 localSheetId="1">#REF!</definedName>
    <definedName name="jt">#REF!</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 localSheetId="1">#REF!</definedName>
    <definedName name="jui">#REF!</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 localSheetId="1">#REF!</definedName>
    <definedName name="jun">#REF!</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 localSheetId="1">#REF!</definedName>
    <definedName name="juy">#REF!</definedName>
    <definedName name="jvv">#REF!</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 localSheetId="1">#REF!</definedName>
    <definedName name="kio">#REF!</definedName>
    <definedName name="kip" localSheetId="1">#REF!</definedName>
    <definedName name="kip">#REF!</definedName>
    <definedName name="KJH" localSheetId="1">#REF!</definedName>
    <definedName name="KJH">#REF!</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#REF!</definedName>
    <definedName name="kl">#REF!</definedName>
    <definedName name="klklk">#REF!</definedName>
    <definedName name="kñy" localSheetId="1">#REF!</definedName>
    <definedName name="kñy">#REF!</definedName>
    <definedName name="ko">[49]items!$C$4:$J$247</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uh" localSheetId="1">#REF!</definedName>
    <definedName name="kuh">#REF!</definedName>
    <definedName name="kuy" localSheetId="1">#REF!</definedName>
    <definedName name="kuy">#REF!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_L">#N/A</definedName>
    <definedName name="Last_Row">#N/A</definedName>
    <definedName name="lia">#REF!</definedName>
    <definedName name="LICITACION" localSheetId="0">#REF!</definedName>
    <definedName name="LICITACION" localSheetId="1">#REF!</definedName>
    <definedName name="LICITACION">#REF!</definedName>
    <definedName name="LINEA" localSheetId="1">[50]CONT_ADI!#REF!</definedName>
    <definedName name="LINEA">[50]CONT_ADI!#REF!</definedName>
    <definedName name="listequi" localSheetId="1">#REF!</definedName>
    <definedName name="listequi">#REF!</definedName>
    <definedName name="listmat">#REF!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#REF!</definedName>
    <definedName name="ll">#REF!</definedName>
    <definedName name="lll">#REF!</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ÑP" localSheetId="1">#REF!</definedName>
    <definedName name="LÑP">#REF!</definedName>
    <definedName name="Loan_Amount" localSheetId="1">#REF!</definedName>
    <definedName name="Loan_Amount">#REF!</definedName>
    <definedName name="Loan_Start">#REF!</definedName>
    <definedName name="Loan_Years">#REF!</definedName>
    <definedName name="LOCA" localSheetId="0">[10]!absc</definedName>
    <definedName name="LOCA">[21]!absc</definedName>
    <definedName name="LOCA1" localSheetId="0">[10]!absc</definedName>
    <definedName name="LOCA1">[21]!absc</definedName>
    <definedName name="LOCALIZACION_Y_REPLANTEO">#REF!</definedName>
    <definedName name="LOCALIZACIÓN_Y_REPLANTEO._ESTRUCTURAS" localSheetId="0">#REF!</definedName>
    <definedName name="LOCALIZACIÓN_Y_REPLANTEO._ESTRUCTURAS">#REF!</definedName>
    <definedName name="LOGO">#N/A</definedName>
    <definedName name="LOI">#REF!</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ongitudTubo">IF(COUNT([51]GENERAL!$A$8)=0,0,ABS([51]GENERAL!$A$8))</definedName>
    <definedName name="LOPE">#REF!</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sttros" localSheetId="1">#REF!</definedName>
    <definedName name="lsttros">#REF!</definedName>
    <definedName name="lun">'[20]Res-Accide-10'!#REF!</definedName>
    <definedName name="MA">'[20]Res-Accide-10'!#REF!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'[52]Estado Resumen'!#REF!&lt;2.5</definedName>
    <definedName name="MALO">'[53]ESTADO VÍA-CRIT.TECNICO'!#REF!&lt;2.5</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P">'[54]PU (2)'!#REF!</definedName>
    <definedName name="MAQUINAR">[28]Insum!$A$68:$H$98</definedName>
    <definedName name="Maquinaria">[55]Insum!$A$76:$E$99</definedName>
    <definedName name="mar">'[20]Res-Accide-10'!#REF!</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0">#REF!</definedName>
    <definedName name="MAT">#REF!</definedName>
    <definedName name="mate">[8]MATERIALES!$1:$1048576</definedName>
    <definedName name="materiales" localSheetId="1">#REF!</definedName>
    <definedName name="materiales">#REF!</definedName>
    <definedName name="MATRIZRICS">'[56]RICS NUEVA HOJA DIARIA'!$A$1:$AB$42</definedName>
    <definedName name="MAX">[57]INDICE!$1:$1048576</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 localSheetId="1">#REF!</definedName>
    <definedName name="MES">#REF!</definedName>
    <definedName name="MESES" localSheetId="1">#REF!</definedName>
    <definedName name="MESES">#REF!</definedName>
    <definedName name="mf" localSheetId="1">#REF!</definedName>
    <definedName name="mf">#REF!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g" localSheetId="1">#REF!</definedName>
    <definedName name="mhg">#REF!</definedName>
    <definedName name="mht" localSheetId="1">#REF!</definedName>
    <definedName name="mht">#REF!</definedName>
    <definedName name="mhy" localSheetId="1">#REF!</definedName>
    <definedName name="mhy">#REF!</definedName>
    <definedName name="MIO">[32]INDICE!$1:$1048576</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 localSheetId="1">#REF!</definedName>
    <definedName name="mju">#REF!</definedName>
    <definedName name="mkljlk" localSheetId="1">#REF!</definedName>
    <definedName name="mkljlk">#REF!</definedName>
    <definedName name="mku">#REF!</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#REF!</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r" localSheetId="1">#REF!</definedName>
    <definedName name="mr">#REF!</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 localSheetId="1">#REF!</definedName>
    <definedName name="nb">#REF!</definedName>
    <definedName name="nbv" localSheetId="1">#REF!</definedName>
    <definedName name="nbv">#REF!</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 localSheetId="1">#REF!</definedName>
    <definedName name="nece.cab">#REF!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G" localSheetId="1">#REF!</definedName>
    <definedName name="NHG">#REF!</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JH" localSheetId="1">#REF!</definedName>
    <definedName name="NJH">#REF!</definedName>
    <definedName name="NM">#REF!</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#N/A</definedName>
    <definedName name="NOMBRE" localSheetId="0">#REF!</definedName>
    <definedName name="NOMBRE">#REF!</definedName>
    <definedName name="nr">#REF!</definedName>
    <definedName name="nt">#REF!</definedName>
    <definedName name="NUEVO">#REF!</definedName>
    <definedName name="Num_Pmt_Per_Year">#REF!</definedName>
    <definedName name="Number_of_Payments" localSheetId="0">MATCH(0.01,[0]!End_Bal,-1)+1</definedName>
    <definedName name="Number_of_Payments" localSheetId="1">MATCH(0.01,End_Bal,-1)+1</definedName>
    <definedName name="Number_of_Payments">MATCH(0.01,End_Bal,-1)+1</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 localSheetId="1">#REF!</definedName>
    <definedName name="ñl">#REF!</definedName>
    <definedName name="ññ" localSheetId="1">#REF!</definedName>
    <definedName name="ññ">#REF!</definedName>
    <definedName name="ÑÑÑ">#REF!</definedName>
    <definedName name="ñok" localSheetId="1">#REF!</definedName>
    <definedName name="ñok">#REF!</definedName>
    <definedName name="ñp">#REF!</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 localSheetId="1">#REF!</definedName>
    <definedName name="ñpo">#REF!</definedName>
    <definedName name="O" localSheetId="1">#REF!</definedName>
    <definedName name="O">#REF!</definedName>
    <definedName name="º1">#REF!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[7]PRESUPUESTO!$C$10</definedName>
    <definedName name="Objeto">'[30]Datos básicos'!$B$4</definedName>
    <definedName name="Obra" localSheetId="0">#REF!</definedName>
    <definedName name="Obra">#REF!</definedName>
    <definedName name="OF">#REF!</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 localSheetId="1">#REF!</definedName>
    <definedName name="oo">#REF!</definedName>
    <definedName name="ooo" localSheetId="0" hidden="1">{"via1",#N/A,TRUE,"general";"via2",#N/A,TRUE,"general";"via3",#N/A,TRUE,"general"}</definedName>
    <definedName name="ooo" localSheetId="1">#REF!</definedName>
    <definedName name="ooo">#REF!</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s" localSheetId="1">#REF!</definedName>
    <definedName name="os">#REF!</definedName>
    <definedName name="OTR" localSheetId="1">[58]Otros!#REF!</definedName>
    <definedName name="OTR">[58]Otros!#REF!</definedName>
    <definedName name="OTRO">[8]OTROS!$1:$1048576</definedName>
    <definedName name="OTROS" localSheetId="1">#REF!</definedName>
    <definedName name="OTROS">#REF!</definedName>
    <definedName name="P" localSheetId="1">#REF!</definedName>
    <definedName name="P">#REF!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y_Date" localSheetId="1">#REF!</definedName>
    <definedName name="Pay_Date">#REF!</definedName>
    <definedName name="Pay_Num" localSheetId="1">#REF!</definedName>
    <definedName name="Pay_Num">#REF!</definedName>
    <definedName name="Payment_Date" localSheetId="0">DATE(YEAR([0]!Loan_Start),MONTH([0]!Loan_Start)+Payment_Number,DAY([0]!Loan_Start))</definedName>
    <definedName name="Payment_Date" localSheetId="1">DATE(YEAR(Loan_Start),MONTH(Loan_Start)+Payment_Number,DAY(Loan_Start))</definedName>
    <definedName name="Payment_Date">DATE(YEAR(Loan_Start),MONTH(Loan_Start)+Payment_Number,DAY(Loan_Start))</definedName>
    <definedName name="PAZ" localSheetId="1">#REF!</definedName>
    <definedName name="PAZ">#REF!</definedName>
    <definedName name="PEPE">#N/A</definedName>
    <definedName name="PERIODO">[11]CUMPLIMIENTO!$M$5</definedName>
    <definedName name="PERRD" localSheetId="1">#REF!</definedName>
    <definedName name="PERRD">#REF!</definedName>
    <definedName name="PILOTE">#REF!</definedName>
    <definedName name="pk" localSheetId="1">#REF!</definedName>
    <definedName name="pk">#REF!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[18]BASES!$E$27</definedName>
    <definedName name="PlazoAIU" localSheetId="1">#REF!</definedName>
    <definedName name="PlazoAIU">#REF!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 localSheetId="1">#REF!</definedName>
    <definedName name="pñ">#REF!</definedName>
    <definedName name="po" localSheetId="1">#REF!</definedName>
    <definedName name="po">#REF!</definedName>
    <definedName name="POCETAS">#REF!</definedName>
    <definedName name="poi" localSheetId="1">#REF!</definedName>
    <definedName name="poi">#REF!</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 localSheetId="1">#REF!</definedName>
    <definedName name="POO">#REF!</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[19]BASES!$E$26</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 localSheetId="1">#REF!</definedName>
    <definedName name="pp">#REF!</definedName>
    <definedName name="PPPP">[59]PU!#REF!</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 localSheetId="0">#REF!</definedName>
    <definedName name="PRE" localSheetId="1">#REF!</definedName>
    <definedName name="PRE">#REF!</definedName>
    <definedName name="PRECIO" localSheetId="1">#REF!</definedName>
    <definedName name="PRECIO">[60]PRECIOS!$A$5:$M$150</definedName>
    <definedName name="precios" localSheetId="1">#REF!</definedName>
    <definedName name="precios">#REF!</definedName>
    <definedName name="PREST" localSheetId="1">#REF!</definedName>
    <definedName name="PREST">#REF!</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 localSheetId="1">#REF!</definedName>
    <definedName name="PRIMERO">#REF!</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0">#REF!</definedName>
    <definedName name="Print_Area_MI" localSheetId="1">#REF!</definedName>
    <definedName name="Print_Area_MI">#REF!</definedName>
    <definedName name="Print_Area_Reset" localSheetId="0">OFFSET([0]!Full_Print,0,0,[0]!Last_Row)</definedName>
    <definedName name="Print_Area_Reset" localSheetId="1">OFFSET(PRESUPUESTO!Full_Print,0,0,Last_Row)</definedName>
    <definedName name="Print_Area_Reset">OFFSET(Full_Print,0,0,Last_Row)</definedName>
    <definedName name="PRINT_TITLES">#N/A</definedName>
    <definedName name="PRINT_TITLES_MI">#N/A</definedName>
    <definedName name="PrOfic">[18]BASES!$B$31</definedName>
    <definedName name="PROG" localSheetId="1" hidden="1">#REF!</definedName>
    <definedName name="PROG" hidden="1">#REF!</definedName>
    <definedName name="programainv">#N/A</definedName>
    <definedName name="Proponente" localSheetId="0">#REF!</definedName>
    <definedName name="Proponente">#REF!</definedName>
    <definedName name="PRUEBA" localSheetId="0">[8]!absc</definedName>
    <definedName name="PRUEBA">[8]!absc</definedName>
    <definedName name="prueba1" localSheetId="0">[8]!absc</definedName>
    <definedName name="prueba1">[8]!absc</definedName>
    <definedName name="PRUEBA2" localSheetId="0">#REF!</definedName>
    <definedName name="PRUEBA2" localSheetId="1">#REF!</definedName>
    <definedName name="PRUEBA2">#REF!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#REF!</definedName>
    <definedName name="q"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[38]TARIF2002!#REF!</definedName>
    <definedName name="QE_TE">[38]TARIF2002!#REF!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I">[38]TARIF2002!#REF!</definedName>
    <definedName name="QI_TI">[38]TARIF2002!#REF!</definedName>
    <definedName name="QN">[38]TARIF2002!#REF!</definedName>
    <definedName name="QN_QI">[38]TARIF2002!#REF!</definedName>
    <definedName name="QNS">[61]TARIF2002!#REF!</definedName>
    <definedName name="qq" localSheetId="1">#REF!</definedName>
    <definedName name="qq">#REF!</definedName>
    <definedName name="QQQ" localSheetId="0">DATE(YEAR([0]!Loan_Start),MONTH([0]!Loan_Start)+Payment_Number,DAY([0]!Loan_Start))</definedName>
    <definedName name="QQQ" localSheetId="1">DATE(YEAR(Loan_Start),MONTH(Loan_Start)+Payment_Number,DAY(Loan_Start))</definedName>
    <definedName name="QQQ">DATE(YEAR(Loan_Start),MONTH(Loan_Start)+Payment_Number,DAY(Loan_Start))</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#REF!</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[4]Hoja2!#REF!</definedName>
    <definedName name="rds" localSheetId="1">#REF!</definedName>
    <definedName name="rds">#REF!</definedName>
    <definedName name="RE">#N/A</definedName>
    <definedName name="RED">[4]EST2!$AQ$2</definedName>
    <definedName name="REG" localSheetId="1">#REF!</definedName>
    <definedName name="REG">#REF!</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 localSheetId="1">[23]CARRETERAS!$A$2</definedName>
    <definedName name="regional">[24]CARRETERAS!$A$2</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#N/A</definedName>
    <definedName name="reinicio">#N/A</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0">#REF!</definedName>
    <definedName name="rell">#REF!</definedName>
    <definedName name="RELLG">#REF!</definedName>
    <definedName name="REPROGRAMACION">#REF!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 localSheetId="1">'[23]GENERALIDADES '!$E$9</definedName>
    <definedName name="residente">'[24]GENERALIDADES '!$E$9</definedName>
    <definedName name="resul" localSheetId="1">#REF!</definedName>
    <definedName name="resul">#REF!</definedName>
    <definedName name="RESUM">'[47]1'!#REF!</definedName>
    <definedName name="resum2">'[6]PU (2)'!#REF!</definedName>
    <definedName name="Retenc">[18]BASES!$E$31</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 localSheetId="1">#REF!</definedName>
    <definedName name="RFEMER">#REF!</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 localSheetId="1">#REF!</definedName>
    <definedName name="rl">#REF!</definedName>
    <definedName name="rlo" localSheetId="1">#REF!</definedName>
    <definedName name="rlo">#REF!</definedName>
    <definedName name="rm" localSheetId="1">#REF!</definedName>
    <definedName name="rm">#REF!</definedName>
    <definedName name="rñ">#REF!</definedName>
    <definedName name="rr">#REF!</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#REF!</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#REF!</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 localSheetId="1">#REF!</definedName>
    <definedName name="rty">#REF!</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 localSheetId="1">[62]items!$C$4:$J$248</definedName>
    <definedName name="RW">[63]items!$C$4:$J$248</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#REF!</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1">#REF!</definedName>
    <definedName name="s">#REF!</definedName>
    <definedName name="SA" localSheetId="1">[4]Hoja2!#REF!</definedName>
    <definedName name="SA">[4]Hoja2!#REF!</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#N/A</definedName>
    <definedName name="SalMinimo">[18]BASES!$E$41</definedName>
    <definedName name="sbe" localSheetId="1">#REF!</definedName>
    <definedName name="sbe">#REF!</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 localSheetId="1">#REF!</definedName>
    <definedName name="sc">#REF!</definedName>
    <definedName name="Sched_Pay" localSheetId="1">#REF!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1">#REF!</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 localSheetId="1">#REF!</definedName>
    <definedName name="SDE">#REF!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ccion1" localSheetId="1">#REF!</definedName>
    <definedName name="seccion1">#REF!</definedName>
    <definedName name="seccion2" localSheetId="1">#REF!</definedName>
    <definedName name="seccion2">#REF!</definedName>
    <definedName name="SECTOR" localSheetId="1">#REF!</definedName>
    <definedName name="SECTOR">#REF!</definedName>
    <definedName name="SEGUNDO">#REF!</definedName>
    <definedName name="SERO">#N/A</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 localSheetId="1">#REF!</definedName>
    <definedName name="si">#REF!</definedName>
    <definedName name="SISISIS">#N/A</definedName>
    <definedName name="sk" localSheetId="1">#REF!</definedName>
    <definedName name="sk">#REF!</definedName>
    <definedName name="sm" localSheetId="1">#REF!</definedName>
    <definedName name="sm">#REF!</definedName>
    <definedName name="sn">#REF!</definedName>
    <definedName name="snw">#REF!</definedName>
    <definedName name="sñ">#REF!</definedName>
    <definedName name="so">#REF!</definedName>
    <definedName name="SOBREANCHO">[4]Hoja2!#REF!</definedName>
    <definedName name="SOL" localSheetId="1">#REF!</definedName>
    <definedName name="SOL">#REF!</definedName>
    <definedName name="Spanner_Auto_File">"F:\Proyectos\CEI\Tunja-Barbosa\tra2b.x2a"</definedName>
    <definedName name="Spanner_Auto_Select" localSheetId="1">'[64]A-HOR'!#REF!</definedName>
    <definedName name="Spanner_Auto_Select">'[64]A-HOR'!#REF!</definedName>
    <definedName name="sr" localSheetId="1">#REF!</definedName>
    <definedName name="sr">#REF!</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S">'[47]1'!#REF!</definedName>
    <definedName name="SSSS">#N/A</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ma">[27]Hoja1!$F$60</definedName>
    <definedName name="Summary">#REF!</definedName>
    <definedName name="sw">#N/A</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[2]!absc</definedName>
    <definedName name="t">[2]!absc</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 localSheetId="0">#REF!</definedName>
    <definedName name="TABLA">#REF!</definedName>
    <definedName name="TABLA_DE_CONTENIDO__A1">#REF!</definedName>
    <definedName name="tabla2">#REF!</definedName>
    <definedName name="TARIFAS">[65]TARIFAS!$A$1:$F$52</definedName>
    <definedName name="tb">#REF!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[38]TARIF2002!#REF!</definedName>
    <definedName name="TER">#N/A</definedName>
    <definedName name="TERM">#N/A</definedName>
    <definedName name="TÉRMINOS">#N/A</definedName>
    <definedName name="TERR">[7]PRESUPUESTO!$I$7</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 localSheetId="1">#REF!</definedName>
    <definedName name="th">#REF!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[38]TARIF2002!#REF!</definedName>
    <definedName name="TIEMPO">[19]BASES!$E$27</definedName>
    <definedName name="tipov" localSheetId="1">#REF!</definedName>
    <definedName name="tipov">#REF!</definedName>
    <definedName name="TITU">#REF!</definedName>
    <definedName name="TITULO" localSheetId="0">#REF!</definedName>
    <definedName name="TITULO">#REF!</definedName>
    <definedName name="_xlnm.Print_Titles">#N/A</definedName>
    <definedName name="Títulos_a_imprimir_IM" localSheetId="1">#REF!</definedName>
    <definedName name="Títulos_a_imprimir_IM">#REF!</definedName>
    <definedName name="tj" localSheetId="1">#REF!</definedName>
    <definedName name="tj">#REF!</definedName>
    <definedName name="tl" localSheetId="1">#REF!</definedName>
    <definedName name="tl">#REF!</definedName>
    <definedName name="tn">#REF!</definedName>
    <definedName name="To">#REF!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0">#REF!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[4]Hoja2!#REF!</definedName>
    <definedName name="TRAT">[66]desmonte!$E$48</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[67]VrEqpBasica!$I$2</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[68]glvc!#REF!</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#REF!</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 localSheetId="1">#REF!</definedName>
    <definedName name="tyu">#REF!</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0">#REF!</definedName>
    <definedName name="U" localSheetId="1">#REF!</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localSheetId="0" hidden="1">{"via1",#N/A,TRUE,"general";"via2",#N/A,TRUE,"general";"via3",#N/A,TRUE,"general"}</definedName>
    <definedName name="ui" localSheetId="1">#REF!</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ITARIO">[69]Unitarios!$A$3:$D$13</definedName>
    <definedName name="Unitarios" localSheetId="0">#REF!</definedName>
    <definedName name="Unitarios">#REF!</definedName>
    <definedName name="uno">#N/A</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#N/A</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 localSheetId="1">#REF!</definedName>
    <definedName name="ut">#REF!</definedName>
    <definedName name="UTL">[7]otros!$C$4</definedName>
    <definedName name="uu" localSheetId="0" hidden="1">{"TAB1",#N/A,TRUE,"GENERAL";"TAB2",#N/A,TRUE,"GENERAL";"TAB3",#N/A,TRUE,"GENERAL";"TAB4",#N/A,TRUE,"GENERAL";"TAB5",#N/A,TRUE,"GENERAL"}</definedName>
    <definedName name="uu" localSheetId="1">#REF!</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 localSheetId="1">#REF!</definedName>
    <definedName name="uxd">#REF!</definedName>
    <definedName name="uy" localSheetId="1">#REF!</definedName>
    <definedName name="uy">#REF!</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 localSheetId="0">#REF!</definedName>
    <definedName name="valor1" localSheetId="1">#REF!</definedName>
    <definedName name="valor1">#REF!</definedName>
    <definedName name="valor2" localSheetId="0">#REF!</definedName>
    <definedName name="valor2">#REF!</definedName>
    <definedName name="VALOR3" localSheetId="0">#REF!</definedName>
    <definedName name="VALOR3">#REF!</definedName>
    <definedName name="Values_Entered" localSheetId="0">IF([0]!Loan_Amount*[0]!Interest_Rate*[0]!Loan_Years*[0]!Loan_Start&gt;0,1,0)</definedName>
    <definedName name="Values_Entered" localSheetId="1">IF(PRESUPUESTO!Loan_Amount*Interest_Rate*Loan_Years*Loan_Start&gt;0,1,0)</definedName>
    <definedName name="Values_Entered">IF(Loan_Amount*Interest_Rate*Loan_Years*Loan_Start&gt;0,1,0)</definedName>
    <definedName name="Varios">#REF!</definedName>
    <definedName name="Varios2">#REF!</definedName>
    <definedName name="vb" localSheetId="1">#REF!</definedName>
    <definedName name="vb">#REF!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k" localSheetId="1">#REF!</definedName>
    <definedName name="vck">#REF!</definedName>
    <definedName name="vd" localSheetId="1">#REF!</definedName>
    <definedName name="vd">#REF!</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ntas">#REF!</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n" localSheetId="1">#REF!</definedName>
    <definedName name="vfn">#REF!</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 localSheetId="1">#REF!</definedName>
    <definedName name="vg">#REF!</definedName>
    <definedName name="villa" localSheetId="1">#REF!</definedName>
    <definedName name="villa">#REF!</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 localSheetId="1">#REF!</definedName>
    <definedName name="vm">#REF!</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 localSheetId="1">#REF!</definedName>
    <definedName name="vv">#REF!</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 localSheetId="1">#REF!</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FSDF">'[20]Res-Accide-10'!#REF!</definedName>
    <definedName name="we" localSheetId="1">#REF!</definedName>
    <definedName name="WE">#N/A</definedName>
    <definedName name="WEFWE">'[20]Res-Accide-10'!#REF!</definedName>
    <definedName name="WER">'[20]Res-Accide-10'!$S$2:$S$7</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'[20]Res-Accide-10'!#REF!</definedName>
    <definedName name="wj" localSheetId="1">#REF!</definedName>
    <definedName name="wj">#REF!</definedName>
    <definedName name="wl" localSheetId="1">#REF!</definedName>
    <definedName name="wl">#REF!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 localSheetId="1">#REF!</definedName>
    <definedName name="ws">#REF!</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1">#REF!</definedName>
    <definedName name="ww">#REF!</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[70]INDICE!$1:$1048576</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b" localSheetId="1">#REF!</definedName>
    <definedName name="xb">#REF!</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 localSheetId="1">#REF!</definedName>
    <definedName name="xo">#REF!</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_51">#REF!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 localSheetId="1">#REF!</definedName>
    <definedName name="xxx">#REF!</definedName>
    <definedName name="XXXX" localSheetId="1">#REF!</definedName>
    <definedName name="XXXX">#REF!</definedName>
    <definedName name="xxxxx" localSheetId="0">[8]!absc</definedName>
    <definedName name="xxxxx">[8]!absc</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 localSheetId="0">#REF!</definedName>
    <definedName name="XXXXXXXXXX" localSheetId="1">#REF!</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0">#REF!</definedName>
    <definedName name="XXXXXXXXXXXX" localSheetId="1">#REF!</definedName>
    <definedName name="XXXXXXXXXXXX">#REF!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[10]!absc</definedName>
    <definedName name="Y">[10]!absc</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 localSheetId="1">#REF!</definedName>
    <definedName name="yn">#REF!</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#REF!</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 localSheetId="1">#REF!</definedName>
    <definedName name="yui">#REF!</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#REF!</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c" localSheetId="1">#REF!</definedName>
    <definedName name="zc">#REF!</definedName>
    <definedName name="zd" localSheetId="1">#REF!</definedName>
    <definedName name="zd">#REF!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#REF!</definedName>
    <definedName name="zdr" localSheetId="1">#REF!</definedName>
    <definedName name="zdr">#REF!</definedName>
    <definedName name="zx" localSheetId="1">#REF!</definedName>
    <definedName name="zx">#REF!</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0">MATCH(0.01,[0]!End_Bal,-1)+1</definedName>
    <definedName name="zz" localSheetId="1">#REF!</definedName>
    <definedName name="ZZ">MATCH(0.01,End_Bal,-1)+1</definedName>
    <definedName name="ZZZZZZZZZZZ" localSheetId="0">'[26]A. P. U.'!#REF!</definedName>
    <definedName name="ZZZZZZZZZZZ" localSheetId="1">'[26]A. P. U.'!#REF!</definedName>
    <definedName name="ZZZZZZZZZZZ">'[26]A.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0" i="4" l="1"/>
  <c r="G51" i="4" s="1"/>
  <c r="G52" i="4" s="1"/>
  <c r="F44" i="4"/>
  <c r="G44" i="4" s="1"/>
  <c r="G43" i="4"/>
  <c r="G42" i="4"/>
  <c r="G41" i="4"/>
  <c r="G39" i="4"/>
  <c r="G38" i="4"/>
  <c r="G37" i="4"/>
  <c r="G35" i="4"/>
  <c r="G26" i="4"/>
  <c r="G24" i="4"/>
  <c r="G22" i="4"/>
  <c r="G20" i="4"/>
  <c r="G19" i="4"/>
  <c r="G18" i="4"/>
  <c r="I44" i="3"/>
  <c r="I45" i="3" s="1"/>
  <c r="I55" i="3"/>
  <c r="K41" i="3"/>
  <c r="I41" i="3"/>
  <c r="I42" i="3" s="1"/>
  <c r="G33" i="3"/>
  <c r="G31" i="3"/>
  <c r="I29" i="3"/>
  <c r="I28" i="3"/>
  <c r="G27" i="3"/>
  <c r="I26" i="3"/>
  <c r="I25" i="3"/>
  <c r="I24" i="3"/>
  <c r="I23" i="3"/>
  <c r="G20" i="3"/>
  <c r="G19" i="3"/>
  <c r="G18" i="3"/>
  <c r="G21" i="3" s="1"/>
  <c r="I21" i="3" s="1"/>
  <c r="I16" i="3"/>
  <c r="I15" i="3"/>
  <c r="I13" i="3"/>
  <c r="I12" i="3"/>
  <c r="G27" i="4" l="1"/>
  <c r="G29" i="4" s="1"/>
  <c r="G45" i="4"/>
  <c r="G53" i="4"/>
  <c r="I46" i="3"/>
  <c r="I14" i="3"/>
  <c r="I27" i="3"/>
  <c r="I22" i="3" s="1"/>
  <c r="I18" i="3"/>
  <c r="I33" i="3"/>
  <c r="I32" i="3" s="1"/>
  <c r="I11" i="3"/>
  <c r="I19" i="3"/>
  <c r="I31" i="3"/>
  <c r="I30" i="3" s="1"/>
  <c r="I20" i="3"/>
  <c r="G46" i="4" l="1"/>
  <c r="G48" i="4" s="1"/>
  <c r="G49" i="4" s="1"/>
  <c r="G55" i="4" s="1"/>
  <c r="I17" i="3"/>
  <c r="K30" i="3"/>
  <c r="G54" i="4" l="1"/>
  <c r="G56" i="4" s="1"/>
  <c r="J59" i="4" s="1"/>
  <c r="I34" i="3"/>
  <c r="J56" i="4" l="1"/>
  <c r="J43" i="4"/>
  <c r="I35" i="3"/>
  <c r="I37" i="3" s="1"/>
  <c r="I38" i="3" s="1"/>
  <c r="I47" i="3" l="1"/>
  <c r="I48" i="3" l="1"/>
  <c r="I49" i="3" s="1"/>
  <c r="I39" i="3"/>
  <c r="K52" i="3" l="1"/>
  <c r="K50" i="3"/>
</calcChain>
</file>

<file path=xl/sharedStrings.xml><?xml version="1.0" encoding="utf-8"?>
<sst xmlns="http://schemas.openxmlformats.org/spreadsheetml/2006/main" count="229" uniqueCount="194">
  <si>
    <t>MINISTERIO DE TRANSPORTE</t>
  </si>
  <si>
    <t>INSTITUTO NACIONAL DE VÍAS</t>
  </si>
  <si>
    <t>INTERVENTORIA PARA EL</t>
  </si>
  <si>
    <t>FORMULARIO No. 1</t>
  </si>
  <si>
    <t>CANT.</t>
  </si>
  <si>
    <t>CARGO / OFICIO</t>
  </si>
  <si>
    <t>COSTOS</t>
  </si>
  <si>
    <t>PRIMA</t>
  </si>
  <si>
    <t>PARTICIPACIÓN</t>
  </si>
  <si>
    <t>VALOR</t>
  </si>
  <si>
    <t>DE PERSONAL</t>
  </si>
  <si>
    <t>REGIONAL</t>
  </si>
  <si>
    <t>(h-mes)</t>
  </si>
  <si>
    <t>PARCIAL ($)</t>
  </si>
  <si>
    <t>(1)</t>
  </si>
  <si>
    <t>(2)</t>
  </si>
  <si>
    <t>(3)</t>
  </si>
  <si>
    <t>(4)</t>
  </si>
  <si>
    <r>
      <t>(1)*((2)+(3))*(4) =</t>
    </r>
    <r>
      <rPr>
        <b/>
        <sz val="12"/>
        <color indexed="12"/>
        <rFont val="Arial Narrow"/>
        <family val="2"/>
      </rPr>
      <t xml:space="preserve"> (5)</t>
    </r>
  </si>
  <si>
    <t xml:space="preserve">COSTOS DIRECTOS DE PERSONAL </t>
  </si>
  <si>
    <t>PERSONAL PROFESIONAL</t>
  </si>
  <si>
    <t>Director de Interventoría</t>
  </si>
  <si>
    <t>Ingeniero Residente</t>
  </si>
  <si>
    <t>Especialista en Pavimentos</t>
  </si>
  <si>
    <t>PERSONAL ADMINISTRATIVO</t>
  </si>
  <si>
    <t xml:space="preserve">Secretaria </t>
  </si>
  <si>
    <t>PERSONAL AUXILIAR TÉCNICO</t>
  </si>
  <si>
    <t xml:space="preserve">Conductor </t>
  </si>
  <si>
    <t>OTROS COSTOS DE PERSONAL</t>
  </si>
  <si>
    <t>Horas extras, recargos nocturnos, dominicales y festivos, jornadas 7X24</t>
  </si>
  <si>
    <t>NO MODIFICAR</t>
  </si>
  <si>
    <r>
      <t>SUBTOTAL COSTOS DE PERSONAL = SUMATORIA DE (5) =</t>
    </r>
    <r>
      <rPr>
        <b/>
        <sz val="12"/>
        <color indexed="12"/>
        <rFont val="Arial Narrow"/>
        <family val="2"/>
      </rPr>
      <t xml:space="preserve"> (6)</t>
    </r>
  </si>
  <si>
    <r>
      <t>FACTOR MULTIPLICADOR</t>
    </r>
    <r>
      <rPr>
        <b/>
        <sz val="12"/>
        <color indexed="12"/>
        <rFont val="Arial Narrow"/>
        <family val="2"/>
      </rPr>
      <t xml:space="preserve"> (7)</t>
    </r>
  </si>
  <si>
    <t>VALOR MÁXIMO</t>
  </si>
  <si>
    <r>
      <t xml:space="preserve">SUBTOTAL COSTOS DE PERSONAL =  (6) * (7) = </t>
    </r>
    <r>
      <rPr>
        <b/>
        <sz val="12"/>
        <color indexed="12"/>
        <rFont val="Arial Narrow"/>
        <family val="2"/>
      </rPr>
      <t xml:space="preserve">(A) </t>
    </r>
  </si>
  <si>
    <t>CONCEPTO</t>
  </si>
  <si>
    <t>UNIDAD</t>
  </si>
  <si>
    <t>COSTO</t>
  </si>
  <si>
    <t>UTILIZACION</t>
  </si>
  <si>
    <t>($)</t>
  </si>
  <si>
    <t>(8)</t>
  </si>
  <si>
    <t>(9)</t>
  </si>
  <si>
    <t>(10)</t>
  </si>
  <si>
    <r>
      <t xml:space="preserve">(8)*(9)*(10) = </t>
    </r>
    <r>
      <rPr>
        <b/>
        <sz val="12"/>
        <color indexed="12"/>
        <rFont val="Arial Narrow"/>
        <family val="2"/>
      </rPr>
      <t>(11)</t>
    </r>
  </si>
  <si>
    <t>OTROS COSTOS DIRECTOS</t>
  </si>
  <si>
    <t>VIÁTICOS</t>
  </si>
  <si>
    <t xml:space="preserve">Especialistas y Director </t>
  </si>
  <si>
    <t>Dia</t>
  </si>
  <si>
    <t>COSTOS DE ALQUILER DE EQUIPOS Y OFICINA</t>
  </si>
  <si>
    <t>Camioneta o Campero de mas de  2000 c.c (Incluye  Combustible) El modelo del vehiculo ofrecido  deberá corresponder a modelos 2010 a 2018</t>
  </si>
  <si>
    <t>Mes</t>
  </si>
  <si>
    <t>Ensayos de laboratorio de suelos, pavimentos y concretos completo</t>
  </si>
  <si>
    <t>Según comprobante por mes</t>
  </si>
  <si>
    <t>Oficina/Campamento (incluye  dotación y sevicios públicos)</t>
  </si>
  <si>
    <t>OTROS COSTOS</t>
  </si>
  <si>
    <t>Transportes aereos/terretres (incluye peajes)</t>
  </si>
  <si>
    <t>Edición de informes, papelería, reproducciòn de documentos,  planos, fotografías, etc</t>
  </si>
  <si>
    <t>Comunicaciones (telefonía fija y/o celular, fax,correo, internet, etc)</t>
  </si>
  <si>
    <t>Veeduría Comunitaria</t>
  </si>
  <si>
    <r>
      <t xml:space="preserve">SUBTOTAL OTROS COSTOS DIRECTOS = SUMATORIA DE (13) = </t>
    </r>
    <r>
      <rPr>
        <b/>
        <sz val="12"/>
        <color indexed="12"/>
        <rFont val="Arial Narrow"/>
        <family val="2"/>
      </rPr>
      <t>(B)</t>
    </r>
  </si>
  <si>
    <r>
      <t xml:space="preserve">SUBTOTAL COSTOS BASICOS = (A) + (B) = </t>
    </r>
    <r>
      <rPr>
        <b/>
        <sz val="12"/>
        <color indexed="12"/>
        <rFont val="Arial Narrow"/>
        <family val="2"/>
      </rPr>
      <t>(C)</t>
    </r>
  </si>
  <si>
    <r>
      <t>PROVISIÓN PARA AJUSTES =</t>
    </r>
    <r>
      <rPr>
        <b/>
        <sz val="12"/>
        <color indexed="12"/>
        <rFont val="Arial Narrow"/>
        <family val="2"/>
      </rPr>
      <t xml:space="preserve"> (D)</t>
    </r>
  </si>
  <si>
    <r>
      <t xml:space="preserve">SUBTOTAL COSTOS BASICOS = (C) + (D) = </t>
    </r>
    <r>
      <rPr>
        <b/>
        <sz val="12"/>
        <color indexed="12"/>
        <rFont val="Arial Narrow"/>
        <family val="2"/>
      </rPr>
      <t>(E)</t>
    </r>
  </si>
  <si>
    <r>
      <t xml:space="preserve">IVA = 19% * (E) = </t>
    </r>
    <r>
      <rPr>
        <b/>
        <sz val="12"/>
        <color indexed="12"/>
        <rFont val="Arial Narrow"/>
        <family val="2"/>
      </rPr>
      <t>(F)</t>
    </r>
  </si>
  <si>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</si>
  <si>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</si>
  <si>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</si>
  <si>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</si>
  <si>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el presupuesto que contractualmente tenga vigente. Se reconoceran viaticos a los Profesionales de dedicación parcial, sin prima regional. En los casos en que se requiera la presencia del Director de Interventoría en Planta Central de INVIAS Bogotá, se le reconocerán viáticos.</t>
  </si>
  <si>
    <t xml:space="preserve">2.3. El Equipo Completo de Topografía,  Ensayos de Laboratorio Completo de Suelos, Pavimentos y Concretos,  Oficina/Campamento (incluye  dotación y sevicios públicos), Transportes Aereos y/o Terrestres (incluye peajes y combustible),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</si>
  <si>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(incluye peajes y combustible) solo se reconocerán aquellos que se originen por el desplazamiento del personal  a la zona del proyecto.</t>
  </si>
  <si>
    <t>2.5. Los pasajes  aéreos y/o terrestres (incluye peajes y combustible) se reconocerán para el Personal  Director y/o Especialistas,  previa autorización del Gestor del Contrato, de conformidad con la programación de Comités.</t>
  </si>
  <si>
    <t>2.6. Para el caso del reembolso de los costos globales, es responsabilidad de la Interventoría el gasto racional de estos recursos, de acuerdo con las necesidades del proyecto dentro del plazo contractual.</t>
  </si>
  <si>
    <t xml:space="preserve">2.7. La participación del personal de interventoría  y la utilización de los otros costos de personal  (Horas extras, recargos nocturnos, dominicales y festivos, jornadas 7X24) , se pagarán mensualmente, de conformidad con  la programación de recursos aprobada PREVIAMENTE por el Supervisor del Contrato. por lo cual de no haberse surtido  esta aprobación, su costo no será reconocido en la(s) respectiva(s) acta(s) de costos de interventoría. </t>
  </si>
  <si>
    <t>2.8. Los valores que aparecen fijos e inmodificables, no podrán alterarse, de lo contrario, será causal de rechazo.</t>
  </si>
  <si>
    <t>2.9. Los costos correspondientes a las jornadas adicionales cuando se programen jornadas de trabajo 7 días a la semana 24 horas diarias (7x24), serán pagados por la provisón de horas extras contempladas en el presupuesto.</t>
  </si>
  <si>
    <t>FIRMAS:</t>
  </si>
  <si>
    <t xml:space="preserve">                    Nombre y firma del Representante Legal del Proponente</t>
  </si>
  <si>
    <t>Nombre del proponente</t>
  </si>
  <si>
    <t>DESCRIPCION</t>
  </si>
  <si>
    <t>VALOR TOTAL</t>
  </si>
  <si>
    <t>PROVISIÓN PARA JORNADAS DE TRABAJO 24 HORAS DIARIAS 7 DIAS DE LA SEMANA</t>
  </si>
  <si>
    <t xml:space="preserve"> INSTITUTO NACIONAL DE VIAS</t>
  </si>
  <si>
    <t>SUBDIRECCIÓN DE LA RED NACIONAL DE CARRETERAS</t>
  </si>
  <si>
    <t>DIRECCIÓN TERRITORIAL CUNDINAMARCA</t>
  </si>
  <si>
    <t>PRESUPUESTO AÑO 2021</t>
  </si>
  <si>
    <t>No</t>
  </si>
  <si>
    <t>ITEM DE PAGO</t>
  </si>
  <si>
    <t>ESPECIFICACIONES</t>
  </si>
  <si>
    <t>UNID</t>
  </si>
  <si>
    <t>CANTIDAD</t>
  </si>
  <si>
    <t>VALOR UNITARIO</t>
  </si>
  <si>
    <t>ESPECIFICACIÓN GENERAL 2013</t>
  </si>
  <si>
    <t>ESPECIFICACIONES PARTICULARES</t>
  </si>
  <si>
    <t>I. EXPLANACIONES</t>
  </si>
  <si>
    <t>201-13</t>
  </si>
  <si>
    <t>m³</t>
  </si>
  <si>
    <t>210-13</t>
  </si>
  <si>
    <t>II. SUBBASES, BASES Y AFIRMADOS</t>
  </si>
  <si>
    <t>320-13</t>
  </si>
  <si>
    <t>330-13</t>
  </si>
  <si>
    <t xml:space="preserve">III. PAVIMENTOS ASFALTICOS </t>
  </si>
  <si>
    <t>421-13</t>
  </si>
  <si>
    <t>m²</t>
  </si>
  <si>
    <t>465-13</t>
  </si>
  <si>
    <t>460-13</t>
  </si>
  <si>
    <t>IV. ESTRUCTURAS Y DRENAJES</t>
  </si>
  <si>
    <t>600-13</t>
  </si>
  <si>
    <t>630-13</t>
  </si>
  <si>
    <t>640-13</t>
  </si>
  <si>
    <t>671-13</t>
  </si>
  <si>
    <t>673-13</t>
  </si>
  <si>
    <t>V. SEÑALIZACIÓN Y SEGURIDAD</t>
  </si>
  <si>
    <t>700-13</t>
  </si>
  <si>
    <t>ml</t>
  </si>
  <si>
    <t>VI. TRANSPORTE DE MATERIALES</t>
  </si>
  <si>
    <t>900-13</t>
  </si>
  <si>
    <t>m³-km</t>
  </si>
  <si>
    <t>SUBTOTAL OBRAS CONTRATO</t>
  </si>
  <si>
    <t xml:space="preserve">PROVISIÓN PARA AJUSTES, OBRAS COMPLEMENTARIAS Y/O ADICIONALES, (INCLUYE OBRAS AMBIENTALES DEL PAGA) </t>
  </si>
  <si>
    <t>VALOR TOTAL BÁSICO DE OBRAS</t>
  </si>
  <si>
    <t xml:space="preserve">VALOR IVA (OBRA) (19% SOBRE UTILIDAD OBRA)  </t>
  </si>
  <si>
    <t>SUBTOTAL OBRAS(INCLUYE IVA)</t>
  </si>
  <si>
    <t>1P</t>
  </si>
  <si>
    <t>ACTUALIZACIÓN, REVISION Y/O ELABORACION DEL DISEÑO DE LA ESTRUCTURA DEL PAVIMENTO Y/O CALCULOS ESTRUCTURALES Y/O DE OBRAS REQUERIDAS Y/O DE ESTUDIOS Y DISEÑOS PARA GARANTIZAR LA ESTABILIDAD DE LAS OBRAS</t>
  </si>
  <si>
    <t>TOTAL IVA  DE  ACTUALIZACIÓN, REVISION Y/O ELABORACION DEL DISEÑO DE LA ESTRUCTURA DEL PAVIMENTO Y/O CALCULOS ESTRUCTURALES Y/O DE OBRAS REQUERIDAS Y/O DE ESTUDIOS Y DISEÑOS PARA GARANTIZAR LA ESTABILIDAD DE LAS OBRAS</t>
  </si>
  <si>
    <t>TOTAL ACTUALIZACIÓN, REVISION Y/O ELABORACION DEL DISEÑO DE LA ESTRUCTURA DEL PAVIMENTO Y/O CALCULOS ESTRUCTURALES Y/O DE OBRAS REQUERIDAS Y/O DE ESTUDIOS Y DISEÑOS PARA GARANTIZAR LA ESTABILIDAD DE LAS OBRAS</t>
  </si>
  <si>
    <t>VALOR TOTAL DEL CONTRATO</t>
  </si>
  <si>
    <t xml:space="preserve">VALOR TOTAL EN LETRAS: </t>
  </si>
  <si>
    <t>CIENTO CINCUENTA Y CINCO MILLONES DE PESOS M/CTE.</t>
  </si>
  <si>
    <t>PORCENTAJE</t>
  </si>
  <si>
    <t>ADMINISTRACION</t>
  </si>
  <si>
    <t>A=</t>
  </si>
  <si>
    <t>IMPREVISTOS</t>
  </si>
  <si>
    <t>I=</t>
  </si>
  <si>
    <t>UTILIDAD</t>
  </si>
  <si>
    <t>U=</t>
  </si>
  <si>
    <t>TOTAL A.I.U</t>
  </si>
  <si>
    <t>A.I.U.=</t>
  </si>
  <si>
    <t>201.7</t>
  </si>
  <si>
    <t>210.2.2</t>
  </si>
  <si>
    <t>320.1</t>
  </si>
  <si>
    <t>330.1</t>
  </si>
  <si>
    <t>421.2</t>
  </si>
  <si>
    <t>450.2P</t>
  </si>
  <si>
    <t>465.1</t>
  </si>
  <si>
    <t>460.1</t>
  </si>
  <si>
    <t>600.1.1.</t>
  </si>
  <si>
    <t>630.4</t>
  </si>
  <si>
    <t>630.7</t>
  </si>
  <si>
    <t>640.1</t>
  </si>
  <si>
    <t>671.3</t>
  </si>
  <si>
    <t>673.1</t>
  </si>
  <si>
    <t>673.2</t>
  </si>
  <si>
    <t>700.1</t>
  </si>
  <si>
    <t>900.2</t>
  </si>
  <si>
    <t xml:space="preserve">DEMOLICION DE ESTRUCTURAS.   </t>
  </si>
  <si>
    <t>EXCAVACION EN MATERIAL COMUN DE LA EXPLANACIÓN Y CANALES</t>
  </si>
  <si>
    <t>SUBBASE GRANULAR CLASE A</t>
  </si>
  <si>
    <t>BASE GRANULAR CLASE A</t>
  </si>
  <si>
    <t>RIEGO DE LIGA CON EMULSIÓN ASFÁLTICA CRR-2</t>
  </si>
  <si>
    <t>MEZCLA DENSA EN CALIENTE DE GRADACION CONTINUA PARA RODADURA  MDC19</t>
  </si>
  <si>
    <t>EXCAVACIÓN PARA REPARACIÓN DEL PAVIMENTO ASFÁLTICO EXISTENTE INCLUYENDO EL CORTE Y LA REMOCIÓN DE LAS CAPAS ASFÁLTICAS Y DE LAS SUBYACENTES.</t>
  </si>
  <si>
    <t>FRESADO DE PAVIMENTO ASFÁLTICO EN ESPESOR DE 10CM</t>
  </si>
  <si>
    <t xml:space="preserve"> EXCAVACIONES VARIAS SIN CLASIFICAR        </t>
  </si>
  <si>
    <t>CONCRETO CLASE REFORZADO; f'c= 21 Mpa</t>
  </si>
  <si>
    <t>CONCRETO CLASE CICLOPEO; f'c= 14 Mpa</t>
  </si>
  <si>
    <t>ACERO DE REFUERZO FY= 4200 MPA</t>
  </si>
  <si>
    <t xml:space="preserve"> CUNETA DE CONCRETO VACIADA IN SITU; INCLUYE LA CONFORMACIÓN DE LA SUPERFICIE DE APOYO</t>
  </si>
  <si>
    <t>GEOTEXTIL TIPO NO TEJIDO NT-2500 O SIMILAR</t>
  </si>
  <si>
    <t>MATERIAL GRANULAR DRENANTE</t>
  </si>
  <si>
    <t>LÍNEA DE DEMARCACIÓN CON PINTURA EN FRIO</t>
  </si>
  <si>
    <t>TRANSPORTE DE MATERIALES PROVENIENTES DE LA EXCAVACIÓN DE LA EXPLANACIÓN,CANALES Y PRESTAMOS PARA DISTANCIAS MAYORES DE MIL METROS (1000 m), MEDIDO A PARTIR DE CIEN METROS (100 m)</t>
  </si>
  <si>
    <t>“MANTENIMIENTO DE LA VIA CÓDIGO 50CN03 SECTOR VÍA EL SALITRE - BRICEÑO SECTOR CRUCE RUTA 50 (EL SALITRE) - CRUCE RUTA 55 (BRICEÑO) EN JURISDICCIÓN DE LA DIRECCIÓN TERRITORIAL CUNDINAMARCA DEL INVIAS..”.</t>
  </si>
  <si>
    <t xml:space="preserve">Valor básico implementación del protocolo de bioseguridad por covid-19 </t>
  </si>
  <si>
    <t>Administración protocolo de bioseguridad por covid-19(2,5% valor básico implementación del protocolo de bioseguridad por covid-19)</t>
  </si>
  <si>
    <t>VALOR IVA  (19% Administración protocolo de bioseguridad por covid-19)</t>
  </si>
  <si>
    <t xml:space="preserve">Valor implementación del protocolo de bioseguridad por covid-19  (incluye IVA) </t>
  </si>
  <si>
    <t xml:space="preserve">VALOR BÁSICO IMPLEMENTACIÓN DEL PROTOCOLO DE BIOSEGURIDAD POR COVID-19 </t>
  </si>
  <si>
    <t>ADMINISTRACIÓN PROTOCOLO DE BIOSEGURIDAD POR COVID-19(2,5% VALOR BÁSICO IMPLEMENTACIÓN DEL PROTOCOLO DE BIOSEGURIDAD POR COVID-19)</t>
  </si>
  <si>
    <t>VALOR IVA  (19% ADMINISTRACIÓN PROTOCOLO DE BIOSEGURIDAD POR COVID-19)</t>
  </si>
  <si>
    <t xml:space="preserve">VALOR IMPLEMENTACIÓN DEL PROTOCOLO DE BIOSEGURIDAD POR COVID-19  (INCLUYE IVA) </t>
  </si>
  <si>
    <t>2P</t>
  </si>
  <si>
    <t>VALOR TOTAL BÁSICO OBRAS, ESTUDIOS Y DISEÑOS  E IMPLEMENTACIÓN DEL PROTOCOLO DE BIOSEGURIDAD POR COVID-19</t>
  </si>
  <si>
    <t xml:space="preserve">VALOR TOTAL IVA OBRAS, ESTUDIOS Y DISEÑOS  E IMPLEMENTACIÓN DEL PROTOCOLO DE BIOSEGURIDAD POR COVID-19 </t>
  </si>
  <si>
    <t>Valor total básico obras  e implementación del protocolo de bioseguridad por covid-19</t>
  </si>
  <si>
    <t xml:space="preserve">Valor total IVA obras  e implementación del protocolo de bioseguridad por covid-19 </t>
  </si>
  <si>
    <t xml:space="preserve">COSTO TOTAL </t>
  </si>
  <si>
    <t>PLAZO: 3 MESES</t>
  </si>
  <si>
    <t>INVITACIÓN PUBLICA No. IP-DT-CUN-002-2021</t>
  </si>
  <si>
    <t>MANTENIMIENTO DE LA VIA CODIGO 50CN03 SECTOR VIA EL SALITRE - BRICEÑO SECTOR RUTA 50 (EL SALITRE) - CRUCE RUTA 55 (BRICEÑO) EN JURISDICCION DE LA DIRECCION TERRITORIAL CUNDINAMARCA DEL INVIAS</t>
  </si>
  <si>
    <t>M2</t>
  </si>
  <si>
    <t>KG</t>
  </si>
  <si>
    <t>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</si>
</sst>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quot;$&quot;#,##0.00;[Red]\-&quot;$&quot;#,##0.00"/>
    <numFmt numFmtId="44" formatCode="_-&quot;$&quot;* #,##0.00_-;\-&quot;$&quot;* #,##0.00_-;_-&quot;$&quot;* &quot;-&quot;??_-;_-@_-"/>
    <numFmt numFmtId="164" formatCode="_-&quot;$&quot;\ * #,##0.00_-;\-&quot;$&quot;\ * #,##0.00_-;_-&quot;$&quot;\ * &quot;-&quot;??_-;_-@_-"/>
    <numFmt numFmtId="165" formatCode="_-[$$-240A]\ * #,##0.00_ ;_-[$$-240A]\ * \-#,##0.00\ ;_-[$$-240A]\ * &quot;-&quot;??_ ;_-@_ "/>
    <numFmt numFmtId="166" formatCode="_(* #,##0.00_);_(* \(#,##0.00\);_(* &quot;-&quot;??_);_(@_)"/>
    <numFmt numFmtId="167" formatCode="_(&quot;$&quot;\ * #,##0.00_);_(&quot;$&quot;\ * \(#,##0.00\);_(&quot;$&quot;\ * &quot;-&quot;??_);_(@_)"/>
    <numFmt numFmtId="168" formatCode="_ * #,##0.00_ ;_ * \-#,##0.00_ ;_ * &quot;-&quot;??_ ;_ @_ "/>
    <numFmt numFmtId="169" formatCode="_ &quot;$&quot;\ * #,##0.00_ ;_ &quot;$&quot;\ * \-#,##0.00_ ;_ &quot;$&quot;\ * &quot;-&quot;??_ ;_ @_ "/>
    <numFmt numFmtId="170" formatCode="#,##0.0"/>
    <numFmt numFmtId="171" formatCode="_([$$-240A]\ * #,##0.00_);_([$$-240A]\ * \(#,##0.00\);_([$$-240A]\ * &quot;-&quot;??_);_(@_)"/>
    <numFmt numFmtId="172" formatCode="_-[$$-240A]\ * #,##0.00_-;\-[$$-240A]\ * #,##0.00_-;_-[$$-240A]\ * &quot;-&quot;??_-;_-@_-"/>
    <numFmt numFmtId="173" formatCode="_ [$€-2]\ * #,##0.00_ ;_ [$€-2]\ * \-#,##0.00_ ;_ [$€-2]\ * &quot;-&quot;??_ "/>
    <numFmt numFmtId="174" formatCode="_([$$-240A]\ * #,##0_);_([$$-240A]\ * \(#,##0\);_([$$-240A]\ * &quot;-&quot;??_);_(@_)"/>
    <numFmt numFmtId="175" formatCode="_-[$$-240A]* #,##0_-;\-[$$-240A]* #,##0_-;_-[$$-240A]* &quot;-&quot;??_-;_-@_-"/>
    <numFmt numFmtId="176" formatCode="_-[$$-240A]\ * #,##0_ ;_-[$$-240A]\ * \-#,##0\ ;_-[$$-240A]\ * &quot;-&quot;??_ ;_-@_ "/>
    <numFmt numFmtId="177" formatCode="_-* #,##0.00\ &quot;Pts&quot;_-;\-* #,##0.00\ &quot;Pts&quot;_-;_-* &quot;-&quot;??\ &quot;Pts&quot;_-;_-@_-"/>
  </numFmts>
  <fonts count="36" x14ac:knownFonts="1">
    <font>
      <sz val="10"/>
      <name val="Arial"/>
    </font>
    <font>
      <sz val="11"/>
      <color theme="1"/>
      <name val="Calibri"/>
      <family val="2"/>
      <scheme val="minor"/>
    </font>
    <font>
      <sz val="12"/>
      <color indexed="8"/>
      <name val="Verdana"/>
      <family val="2"/>
    </font>
    <font>
      <sz val="12"/>
      <name val="Arial Narrow"/>
      <family val="2"/>
    </font>
    <font>
      <sz val="11"/>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2"/>
      <name val="Arial Narrow"/>
      <family val="2"/>
    </font>
    <font>
      <sz val="11"/>
      <color theme="1"/>
      <name val="Arial Narrow"/>
      <family val="2"/>
    </font>
    <font>
      <b/>
      <sz val="10"/>
      <color theme="1"/>
      <name val="Arial Narrow"/>
      <family val="2"/>
    </font>
    <font>
      <b/>
      <sz val="10"/>
      <name val="Arial Narrow"/>
      <family val="2"/>
    </font>
    <font>
      <b/>
      <sz val="14"/>
      <name val="Arial Narrow"/>
      <family val="2"/>
    </font>
    <font>
      <b/>
      <sz val="11"/>
      <name val="Arial Narrow"/>
      <family val="2"/>
    </font>
    <font>
      <b/>
      <sz val="9"/>
      <color rgb="FFFF0000"/>
      <name val="Arial Narrow"/>
      <family val="2"/>
    </font>
    <font>
      <b/>
      <sz val="16"/>
      <color indexed="8"/>
      <name val="Arial Narrow"/>
      <family val="2"/>
    </font>
    <font>
      <sz val="10"/>
      <color indexed="8"/>
      <name val="Arial Narrow"/>
      <family val="2"/>
    </font>
    <font>
      <b/>
      <sz val="12"/>
      <color indexed="12"/>
      <name val="Arial Narrow"/>
      <family val="2"/>
    </font>
    <font>
      <b/>
      <u/>
      <sz val="12"/>
      <name val="Arial Narrow"/>
      <family val="2"/>
    </font>
    <font>
      <b/>
      <sz val="12"/>
      <color theme="1"/>
      <name val="Arial Narrow"/>
      <family val="2"/>
    </font>
    <font>
      <sz val="10"/>
      <name val="Arial"/>
      <family val="2"/>
    </font>
    <font>
      <sz val="11"/>
      <color indexed="8"/>
      <name val="Calibri"/>
      <family val="2"/>
    </font>
    <font>
      <b/>
      <sz val="7"/>
      <name val="Arial Narrow"/>
      <family val="2"/>
    </font>
    <font>
      <sz val="7"/>
      <name val="Arial Narrow"/>
      <family val="2"/>
    </font>
    <font>
      <sz val="11"/>
      <color indexed="8"/>
      <name val="Arial Narrow"/>
      <family val="2"/>
    </font>
    <font>
      <b/>
      <sz val="12"/>
      <name val="Arial"/>
      <family val="2"/>
    </font>
    <font>
      <sz val="12"/>
      <name val="Arial"/>
      <family val="2"/>
    </font>
    <font>
      <b/>
      <sz val="10"/>
      <name val="Arial"/>
      <family val="2"/>
    </font>
    <font>
      <b/>
      <sz val="10"/>
      <color rgb="FFFF0000"/>
      <name val="Arial"/>
      <family val="2"/>
    </font>
    <font>
      <sz val="10"/>
      <color rgb="FFFF0000"/>
      <name val="Arial"/>
      <family val="2"/>
    </font>
    <font>
      <b/>
      <sz val="11"/>
      <name val="Arial"/>
      <family val="2"/>
    </font>
    <font>
      <sz val="11"/>
      <name val="Arial"/>
      <family val="2"/>
    </font>
    <font>
      <b/>
      <sz val="14"/>
      <name val="Arial"/>
      <family val="2"/>
    </font>
    <font>
      <sz val="14"/>
      <name val="Arial"/>
      <family val="2"/>
    </font>
    <font>
      <b/>
      <sz val="14"/>
      <color rgb="FFFF0000"/>
      <name val="Arial"/>
      <family val="2"/>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
      <patternFill patternType="solid">
        <fgColor indexed="9"/>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rgb="FF0070C0"/>
        <bgColor indexed="64"/>
      </patternFill>
    </fill>
    <fill>
      <patternFill patternType="solid">
        <fgColor theme="4" tint="0.79998168889431442"/>
        <bgColor indexed="64"/>
      </patternFill>
    </fill>
  </fills>
  <borders count="7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s>
  <cellStyleXfs count="25">
    <xf numFmtId="0" fontId="0" fillId="0" borderId="0"/>
    <xf numFmtId="168" fontId="21" fillId="0" borderId="0" applyFont="0" applyFill="0" applyBorder="0" applyAlignment="0" applyProtection="0"/>
    <xf numFmtId="169" fontId="21" fillId="0" borderId="0" applyFont="0" applyFill="0" applyBorder="0" applyAlignment="0" applyProtection="0"/>
    <xf numFmtId="9" fontId="21" fillId="0" borderId="0" applyFont="0" applyFill="0" applyBorder="0" applyAlignment="0" applyProtection="0"/>
    <xf numFmtId="0" fontId="2" fillId="0" borderId="0" applyNumberFormat="0" applyFill="0" applyBorder="0" applyProtection="0">
      <alignment vertical="top"/>
    </xf>
    <xf numFmtId="0" fontId="10" fillId="0" borderId="0"/>
    <xf numFmtId="166" fontId="21" fillId="0" borderId="0" applyFont="0" applyFill="0" applyBorder="0" applyAlignment="0" applyProtection="0"/>
    <xf numFmtId="9" fontId="10"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10" fillId="0" borderId="0" applyFont="0" applyFill="0" applyBorder="0" applyAlignment="0" applyProtection="0"/>
    <xf numFmtId="0" fontId="22" fillId="0" borderId="0"/>
    <xf numFmtId="0" fontId="1" fillId="0" borderId="0"/>
    <xf numFmtId="164" fontId="1" fillId="0" borderId="0" applyFont="0" applyFill="0" applyBorder="0" applyAlignment="0" applyProtection="0"/>
    <xf numFmtId="0" fontId="21" fillId="0" borderId="0"/>
    <xf numFmtId="166" fontId="21" fillId="0" borderId="0" applyFont="0" applyFill="0" applyBorder="0" applyAlignment="0" applyProtection="0"/>
    <xf numFmtId="0" fontId="21" fillId="0" borderId="0"/>
    <xf numFmtId="173" fontId="21" fillId="0" borderId="0" applyFont="0" applyFill="0" applyBorder="0" applyAlignment="0" applyProtection="0"/>
    <xf numFmtId="0" fontId="21" fillId="0" borderId="0"/>
    <xf numFmtId="0" fontId="21" fillId="0" borderId="0"/>
    <xf numFmtId="173" fontId="21" fillId="0" borderId="0" applyFont="0" applyFill="0" applyBorder="0" applyAlignment="0" applyProtection="0"/>
    <xf numFmtId="0" fontId="21" fillId="0" borderId="0"/>
    <xf numFmtId="177" fontId="21" fillId="0" borderId="0" applyFont="0" applyFill="0" applyBorder="0" applyAlignment="0" applyProtection="0"/>
    <xf numFmtId="0" fontId="2" fillId="0" borderId="0" applyNumberFormat="0" applyFill="0" applyBorder="0" applyProtection="0">
      <alignment vertical="top"/>
    </xf>
    <xf numFmtId="167" fontId="22" fillId="0" borderId="0" applyFont="0" applyFill="0" applyBorder="0" applyAlignment="0" applyProtection="0"/>
  </cellStyleXfs>
  <cellXfs count="323">
    <xf numFmtId="0" fontId="0" fillId="0" borderId="0" xfId="0"/>
    <xf numFmtId="0" fontId="3" fillId="2" borderId="1" xfId="4" applyFont="1" applyFill="1" applyBorder="1" applyAlignment="1">
      <alignment horizontal="center" vertical="center" wrapText="1"/>
    </xf>
    <xf numFmtId="0" fontId="4" fillId="2" borderId="2" xfId="4" applyNumberFormat="1" applyFont="1" applyFill="1" applyBorder="1" applyAlignment="1">
      <alignment horizontal="center" vertical="center" wrapText="1"/>
    </xf>
    <xf numFmtId="0" fontId="4" fillId="2" borderId="2" xfId="4" applyNumberFormat="1" applyFont="1" applyFill="1" applyBorder="1" applyAlignment="1">
      <alignment horizontal="justify" vertical="center" wrapText="1"/>
    </xf>
    <xf numFmtId="0" fontId="4" fillId="2" borderId="2" xfId="4" applyNumberFormat="1" applyFont="1" applyFill="1" applyBorder="1" applyAlignment="1">
      <alignment vertical="center" wrapText="1"/>
    </xf>
    <xf numFmtId="0" fontId="4" fillId="2" borderId="3" xfId="4" applyNumberFormat="1" applyFont="1" applyFill="1" applyBorder="1" applyAlignment="1">
      <alignment vertical="center" wrapText="1"/>
    </xf>
    <xf numFmtId="0" fontId="4" fillId="2" borderId="0" xfId="4" applyNumberFormat="1" applyFont="1" applyFill="1" applyBorder="1" applyAlignment="1">
      <alignment vertical="center" wrapText="1"/>
    </xf>
    <xf numFmtId="0" fontId="3" fillId="2" borderId="0" xfId="4" applyFont="1" applyFill="1" applyBorder="1" applyAlignment="1">
      <alignment vertical="center" wrapText="1"/>
    </xf>
    <xf numFmtId="0" fontId="15" fillId="2" borderId="4" xfId="5" applyFont="1" applyFill="1" applyBorder="1" applyAlignment="1">
      <alignment horizontal="center" vertical="center" wrapText="1"/>
    </xf>
    <xf numFmtId="0" fontId="15" fillId="2" borderId="0" xfId="5" applyFont="1" applyFill="1" applyAlignment="1">
      <alignment horizontal="center" vertical="center" wrapText="1"/>
    </xf>
    <xf numFmtId="0" fontId="14" fillId="2" borderId="0" xfId="4" applyFont="1" applyFill="1" applyBorder="1" applyAlignment="1">
      <alignment horizontal="center" vertical="center" wrapText="1"/>
    </xf>
    <xf numFmtId="0" fontId="14" fillId="2" borderId="5" xfId="4" applyFont="1" applyFill="1" applyBorder="1" applyAlignment="1">
      <alignment horizontal="center" vertical="center" wrapText="1"/>
    </xf>
    <xf numFmtId="0" fontId="7" fillId="2" borderId="0" xfId="4" applyFont="1" applyFill="1" applyBorder="1" applyAlignment="1">
      <alignment vertical="center" wrapText="1"/>
    </xf>
    <xf numFmtId="0" fontId="7" fillId="2" borderId="5" xfId="4" applyFont="1" applyFill="1" applyBorder="1" applyAlignment="1">
      <alignment vertical="center" wrapText="1"/>
    </xf>
    <xf numFmtId="0" fontId="4" fillId="2" borderId="0" xfId="4" applyNumberFormat="1" applyFont="1" applyFill="1" applyBorder="1" applyAlignment="1">
      <alignment horizontal="right" vertical="center" wrapText="1"/>
    </xf>
    <xf numFmtId="0" fontId="16" fillId="2" borderId="4" xfId="4" applyFont="1" applyFill="1" applyBorder="1" applyAlignment="1">
      <alignment vertical="center" wrapText="1"/>
    </xf>
    <xf numFmtId="0" fontId="17" fillId="2" borderId="0" xfId="4" applyFont="1" applyFill="1" applyBorder="1" applyAlignment="1">
      <alignment vertical="center" wrapText="1"/>
    </xf>
    <xf numFmtId="0" fontId="17" fillId="2" borderId="5" xfId="4" applyFont="1" applyFill="1" applyBorder="1" applyAlignment="1">
      <alignment vertical="center" wrapText="1"/>
    </xf>
    <xf numFmtId="0" fontId="3" fillId="0" borderId="3"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13" xfId="4" applyFont="1" applyBorder="1" applyAlignment="1">
      <alignment horizontal="center" vertical="center" wrapText="1"/>
    </xf>
    <xf numFmtId="0" fontId="18" fillId="0" borderId="14" xfId="4" quotePrefix="1" applyFont="1" applyFill="1" applyBorder="1" applyAlignment="1">
      <alignment horizontal="center" vertical="center" wrapText="1"/>
    </xf>
    <xf numFmtId="0" fontId="18" fillId="0" borderId="15" xfId="4" quotePrefix="1" applyFont="1" applyBorder="1" applyAlignment="1">
      <alignment horizontal="center" vertical="center" wrapText="1"/>
    </xf>
    <xf numFmtId="0" fontId="3" fillId="0" borderId="16" xfId="4" applyFont="1" applyBorder="1" applyAlignment="1">
      <alignment horizontal="center" vertical="center" wrapText="1"/>
    </xf>
    <xf numFmtId="0" fontId="9" fillId="3" borderId="17" xfId="4" applyFont="1" applyFill="1" applyBorder="1" applyAlignment="1">
      <alignment vertical="center" wrapText="1"/>
    </xf>
    <xf numFmtId="0" fontId="3" fillId="4" borderId="20" xfId="4" applyFont="1" applyFill="1" applyBorder="1" applyAlignment="1">
      <alignment vertical="center" wrapText="1"/>
    </xf>
    <xf numFmtId="0" fontId="9" fillId="4" borderId="21" xfId="4" applyFont="1" applyFill="1" applyBorder="1" applyAlignment="1">
      <alignment vertical="center" wrapText="1"/>
    </xf>
    <xf numFmtId="0" fontId="9" fillId="4" borderId="22" xfId="4" applyFont="1" applyFill="1" applyBorder="1" applyAlignment="1">
      <alignment vertical="center" wrapText="1"/>
    </xf>
    <xf numFmtId="0" fontId="20" fillId="0" borderId="0" xfId="5" applyFont="1"/>
    <xf numFmtId="0" fontId="3" fillId="0" borderId="23" xfId="4" applyFont="1" applyFill="1" applyBorder="1" applyAlignment="1">
      <alignment horizontal="center" vertical="center" wrapText="1"/>
    </xf>
    <xf numFmtId="0" fontId="3" fillId="0" borderId="24" xfId="4" applyFont="1" applyFill="1" applyBorder="1" applyAlignment="1">
      <alignment vertical="center" wrapText="1"/>
    </xf>
    <xf numFmtId="165" fontId="3" fillId="0" borderId="25" xfId="6" applyNumberFormat="1" applyFont="1" applyFill="1" applyBorder="1" applyAlignment="1">
      <alignment vertical="center" wrapText="1"/>
    </xf>
    <xf numFmtId="0" fontId="3" fillId="0" borderId="24" xfId="4" applyFont="1" applyFill="1" applyBorder="1" applyAlignment="1">
      <alignment vertical="center"/>
    </xf>
    <xf numFmtId="165" fontId="3" fillId="0" borderId="24" xfId="4" applyNumberFormat="1" applyFont="1" applyFill="1" applyBorder="1" applyAlignment="1">
      <alignment vertical="center" wrapText="1"/>
    </xf>
    <xf numFmtId="167" fontId="4" fillId="2" borderId="0" xfId="4" applyNumberFormat="1" applyFont="1" applyFill="1" applyBorder="1" applyAlignment="1">
      <alignment vertical="center" wrapText="1"/>
    </xf>
    <xf numFmtId="0" fontId="3" fillId="4" borderId="23" xfId="4" applyFont="1" applyFill="1" applyBorder="1" applyAlignment="1">
      <alignment horizontal="center" vertical="center" wrapText="1"/>
    </xf>
    <xf numFmtId="0" fontId="9" fillId="4" borderId="24" xfId="4" applyFont="1" applyFill="1" applyBorder="1" applyAlignment="1">
      <alignment vertical="center" wrapText="1"/>
    </xf>
    <xf numFmtId="165" fontId="3" fillId="4" borderId="24" xfId="4" applyNumberFormat="1" applyFont="1" applyFill="1" applyBorder="1" applyAlignment="1">
      <alignment vertical="center" wrapText="1"/>
    </xf>
    <xf numFmtId="165" fontId="3" fillId="4" borderId="25" xfId="6" applyNumberFormat="1" applyFont="1" applyFill="1" applyBorder="1" applyAlignment="1">
      <alignment vertical="center" wrapText="1"/>
    </xf>
    <xf numFmtId="0" fontId="3" fillId="0" borderId="24" xfId="4" applyFont="1" applyBorder="1" applyAlignment="1">
      <alignment vertical="center"/>
    </xf>
    <xf numFmtId="0" fontId="3" fillId="4" borderId="20" xfId="4" applyFont="1" applyFill="1" applyBorder="1" applyAlignment="1">
      <alignment horizontal="center" vertical="center" wrapText="1"/>
    </xf>
    <xf numFmtId="0" fontId="3" fillId="4" borderId="26" xfId="4" applyFont="1" applyFill="1" applyBorder="1" applyAlignment="1">
      <alignment horizontal="center" vertical="center" wrapText="1"/>
    </xf>
    <xf numFmtId="0" fontId="9" fillId="4" borderId="27" xfId="4" applyFont="1" applyFill="1" applyBorder="1" applyAlignment="1">
      <alignment vertical="center" wrapText="1"/>
    </xf>
    <xf numFmtId="0" fontId="3" fillId="0" borderId="26" xfId="4" applyFont="1" applyFill="1" applyBorder="1" applyAlignment="1">
      <alignment horizontal="center" vertical="center" wrapText="1"/>
    </xf>
    <xf numFmtId="0" fontId="3" fillId="0" borderId="24" xfId="4" applyFont="1" applyBorder="1" applyAlignment="1">
      <alignment vertical="center" wrapText="1"/>
    </xf>
    <xf numFmtId="165" fontId="3" fillId="5" borderId="24" xfId="4" applyNumberFormat="1" applyFont="1" applyFill="1" applyBorder="1" applyAlignment="1">
      <alignment horizontal="center" vertical="center" wrapText="1"/>
    </xf>
    <xf numFmtId="2" fontId="3" fillId="5" borderId="24" xfId="4" applyNumberFormat="1" applyFont="1" applyFill="1" applyBorder="1" applyAlignment="1">
      <alignment horizontal="center" vertical="center" wrapText="1"/>
    </xf>
    <xf numFmtId="165" fontId="3" fillId="5" borderId="25" xfId="6" applyNumberFormat="1" applyFont="1" applyFill="1" applyBorder="1" applyAlignment="1">
      <alignment vertical="center" wrapText="1"/>
    </xf>
    <xf numFmtId="0" fontId="15" fillId="5" borderId="0" xfId="4" applyNumberFormat="1" applyFont="1" applyFill="1" applyBorder="1" applyAlignment="1">
      <alignment horizontal="center" vertical="center" wrapText="1"/>
    </xf>
    <xf numFmtId="165" fontId="9" fillId="4" borderId="30" xfId="6" applyNumberFormat="1" applyFont="1" applyFill="1" applyBorder="1" applyAlignment="1">
      <alignment vertical="center" wrapText="1"/>
    </xf>
    <xf numFmtId="0" fontId="15" fillId="0" borderId="0" xfId="4" applyNumberFormat="1" applyFont="1" applyFill="1" applyBorder="1" applyAlignment="1">
      <alignment horizontal="center" wrapText="1"/>
    </xf>
    <xf numFmtId="4" fontId="9" fillId="5" borderId="25" xfId="7" applyNumberFormat="1" applyFont="1" applyFill="1" applyBorder="1" applyAlignment="1">
      <alignment vertical="center" wrapText="1"/>
    </xf>
    <xf numFmtId="0" fontId="15" fillId="5" borderId="0" xfId="4" applyNumberFormat="1" applyFont="1" applyFill="1" applyBorder="1" applyAlignment="1">
      <alignment horizontal="center" wrapText="1"/>
    </xf>
    <xf numFmtId="0" fontId="3" fillId="4" borderId="33" xfId="4" applyFont="1" applyFill="1" applyBorder="1" applyAlignment="1">
      <alignment horizontal="center" vertical="center" wrapText="1"/>
    </xf>
    <xf numFmtId="165" fontId="9" fillId="4" borderId="37" xfId="4" applyNumberFormat="1" applyFont="1" applyFill="1" applyBorder="1" applyAlignment="1">
      <alignment vertical="center" wrapText="1"/>
    </xf>
    <xf numFmtId="0" fontId="3" fillId="0" borderId="5" xfId="4" applyFont="1" applyBorder="1" applyAlignment="1">
      <alignment horizontal="center" vertical="center" wrapText="1"/>
    </xf>
    <xf numFmtId="0" fontId="3" fillId="3" borderId="1" xfId="4" applyFont="1" applyFill="1" applyBorder="1" applyAlignment="1">
      <alignment horizontal="center" vertical="center" wrapText="1"/>
    </xf>
    <xf numFmtId="0" fontId="19" fillId="3" borderId="18" xfId="4" applyFont="1" applyFill="1" applyBorder="1" applyAlignment="1">
      <alignment vertical="center" wrapText="1"/>
    </xf>
    <xf numFmtId="0" fontId="19" fillId="3" borderId="19" xfId="4" applyFont="1" applyFill="1" applyBorder="1" applyAlignment="1">
      <alignment vertical="center" wrapText="1"/>
    </xf>
    <xf numFmtId="0" fontId="3" fillId="0" borderId="24" xfId="4" applyFont="1" applyBorder="1" applyAlignment="1">
      <alignment horizontal="center" vertical="center" wrapText="1"/>
    </xf>
    <xf numFmtId="2" fontId="3" fillId="0" borderId="24" xfId="4" applyNumberFormat="1" applyFont="1" applyBorder="1" applyAlignment="1">
      <alignment horizontal="center" vertical="center" wrapText="1"/>
    </xf>
    <xf numFmtId="2" fontId="3" fillId="4" borderId="24" xfId="4" applyNumberFormat="1" applyFont="1" applyFill="1" applyBorder="1" applyAlignment="1">
      <alignment horizontal="center" vertical="center" wrapText="1"/>
    </xf>
    <xf numFmtId="2" fontId="3" fillId="4" borderId="25" xfId="4" applyNumberFormat="1" applyFont="1" applyFill="1" applyBorder="1" applyAlignment="1">
      <alignment horizontal="center" vertical="center" wrapText="1"/>
    </xf>
    <xf numFmtId="0" fontId="3" fillId="0" borderId="24" xfId="4" applyFont="1" applyBorder="1" applyAlignment="1">
      <alignment horizontal="justify" vertical="center" wrapText="1"/>
    </xf>
    <xf numFmtId="165" fontId="3" fillId="0" borderId="24" xfId="4" applyNumberFormat="1" applyFont="1" applyBorder="1" applyAlignment="1">
      <alignment vertical="center" wrapText="1"/>
    </xf>
    <xf numFmtId="168" fontId="4" fillId="2" borderId="0" xfId="1" applyFont="1" applyFill="1" applyBorder="1" applyAlignment="1">
      <alignment vertical="center" wrapText="1"/>
    </xf>
    <xf numFmtId="0" fontId="3" fillId="4" borderId="42" xfId="4" applyFont="1" applyFill="1" applyBorder="1" applyAlignment="1">
      <alignment vertical="center" wrapText="1"/>
    </xf>
    <xf numFmtId="0" fontId="3" fillId="4" borderId="23" xfId="4" applyFont="1" applyFill="1" applyBorder="1" applyAlignment="1">
      <alignment vertical="center" wrapText="1"/>
    </xf>
    <xf numFmtId="164" fontId="15" fillId="0" borderId="0" xfId="4" applyNumberFormat="1" applyFont="1" applyFill="1" applyBorder="1" applyAlignment="1">
      <alignment horizontal="center" wrapText="1"/>
    </xf>
    <xf numFmtId="164" fontId="4" fillId="2" borderId="0" xfId="4" applyNumberFormat="1" applyFont="1" applyFill="1" applyBorder="1" applyAlignment="1">
      <alignment vertical="center" wrapText="1"/>
    </xf>
    <xf numFmtId="169" fontId="4" fillId="2" borderId="0" xfId="2" applyFont="1" applyFill="1" applyBorder="1" applyAlignment="1">
      <alignment vertical="center" wrapText="1"/>
    </xf>
    <xf numFmtId="167" fontId="4" fillId="2" borderId="0" xfId="10" applyFont="1" applyFill="1" applyBorder="1" applyAlignment="1">
      <alignment vertical="center" wrapText="1"/>
    </xf>
    <xf numFmtId="9" fontId="4" fillId="2" borderId="0" xfId="3" applyFont="1" applyFill="1" applyBorder="1" applyAlignment="1">
      <alignment vertical="center" wrapText="1"/>
    </xf>
    <xf numFmtId="44" fontId="4" fillId="2" borderId="0" xfId="4" applyNumberFormat="1" applyFont="1" applyFill="1" applyBorder="1" applyAlignment="1">
      <alignment vertical="center" wrapText="1"/>
    </xf>
    <xf numFmtId="0" fontId="3" fillId="2" borderId="0" xfId="4" applyFont="1" applyFill="1" applyBorder="1" applyAlignment="1">
      <alignment horizontal="center" vertical="center" wrapText="1"/>
    </xf>
    <xf numFmtId="0" fontId="4" fillId="2" borderId="0" xfId="4" applyNumberFormat="1" applyFont="1" applyFill="1" applyBorder="1" applyAlignment="1">
      <alignment horizontal="center" vertical="center" wrapText="1"/>
    </xf>
    <xf numFmtId="0" fontId="4" fillId="2" borderId="0" xfId="4" applyNumberFormat="1" applyFont="1" applyFill="1" applyBorder="1" applyAlignment="1">
      <alignment horizontal="justify" vertical="center" wrapText="1"/>
    </xf>
    <xf numFmtId="0" fontId="3" fillId="2" borderId="0" xfId="4" applyFont="1" applyFill="1" applyBorder="1" applyAlignment="1">
      <alignment horizontal="left" vertical="center" wrapText="1"/>
    </xf>
    <xf numFmtId="0" fontId="3" fillId="2" borderId="0" xfId="4" applyNumberFormat="1" applyFont="1" applyFill="1" applyBorder="1" applyAlignment="1">
      <alignment horizontal="justify" vertical="center" wrapText="1"/>
    </xf>
    <xf numFmtId="0" fontId="3" fillId="2" borderId="0" xfId="4" applyNumberFormat="1" applyFont="1" applyFill="1" applyBorder="1" applyAlignment="1">
      <alignment vertical="center" wrapText="1"/>
    </xf>
    <xf numFmtId="0" fontId="25" fillId="0" borderId="27" xfId="11" applyFont="1" applyBorder="1" applyAlignment="1">
      <alignment vertical="center"/>
    </xf>
    <xf numFmtId="0" fontId="3" fillId="2" borderId="27" xfId="4" applyNumberFormat="1" applyFont="1" applyFill="1" applyBorder="1" applyAlignment="1">
      <alignment horizontal="center" vertical="center" wrapText="1"/>
    </xf>
    <xf numFmtId="0" fontId="3" fillId="2" borderId="27" xfId="4" applyNumberFormat="1" applyFont="1" applyFill="1" applyBorder="1" applyAlignment="1">
      <alignment horizontal="justify" vertical="center" wrapText="1"/>
    </xf>
    <xf numFmtId="0" fontId="3" fillId="2" borderId="27" xfId="4" applyNumberFormat="1" applyFont="1" applyFill="1" applyBorder="1" applyAlignment="1">
      <alignment vertical="center" wrapText="1"/>
    </xf>
    <xf numFmtId="0" fontId="25" fillId="0" borderId="0" xfId="11" applyFont="1" applyAlignment="1">
      <alignment horizontal="left" vertical="center"/>
    </xf>
    <xf numFmtId="0" fontId="10" fillId="0" borderId="0" xfId="5" applyAlignment="1">
      <alignment horizontal="center"/>
    </xf>
    <xf numFmtId="0" fontId="21" fillId="0" borderId="0" xfId="0" applyFont="1"/>
    <xf numFmtId="0" fontId="28" fillId="0" borderId="59" xfId="14" applyFont="1" applyBorder="1" applyAlignment="1">
      <alignment horizontal="center" vertical="center" wrapText="1"/>
    </xf>
    <xf numFmtId="0" fontId="28" fillId="7" borderId="42" xfId="14" applyFont="1" applyFill="1" applyBorder="1" applyAlignment="1">
      <alignment vertical="center"/>
    </xf>
    <xf numFmtId="0" fontId="28" fillId="7" borderId="43" xfId="14" applyFont="1" applyFill="1" applyBorder="1" applyAlignment="1">
      <alignment vertical="center"/>
    </xf>
    <xf numFmtId="170" fontId="28" fillId="7" borderId="43" xfId="14" applyNumberFormat="1" applyFont="1" applyFill="1" applyBorder="1" applyAlignment="1">
      <alignment vertical="center"/>
    </xf>
    <xf numFmtId="171" fontId="28" fillId="7" borderId="44" xfId="14" applyNumberFormat="1" applyFont="1" applyFill="1" applyBorder="1" applyAlignment="1">
      <alignment vertical="center"/>
    </xf>
    <xf numFmtId="171" fontId="21" fillId="0" borderId="0" xfId="0" applyNumberFormat="1" applyFont="1"/>
    <xf numFmtId="172" fontId="21" fillId="0" borderId="0" xfId="0" applyNumberFormat="1" applyFont="1"/>
    <xf numFmtId="0" fontId="21" fillId="6" borderId="23" xfId="16" applyFill="1" applyBorder="1" applyAlignment="1">
      <alignment horizontal="center" vertical="center"/>
    </xf>
    <xf numFmtId="0" fontId="21" fillId="0" borderId="24" xfId="16" applyBorder="1" applyAlignment="1">
      <alignment horizontal="center" vertical="center" wrapText="1"/>
    </xf>
    <xf numFmtId="0" fontId="21" fillId="6" borderId="24" xfId="16" applyFill="1" applyBorder="1" applyAlignment="1">
      <alignment horizontal="center" vertical="center" wrapText="1"/>
    </xf>
    <xf numFmtId="0" fontId="21" fillId="2" borderId="24" xfId="0" applyFont="1" applyFill="1" applyBorder="1"/>
    <xf numFmtId="170" fontId="21" fillId="6" borderId="24" xfId="16" applyNumberFormat="1" applyFill="1" applyBorder="1" applyAlignment="1">
      <alignment horizontal="right" vertical="center"/>
    </xf>
    <xf numFmtId="171" fontId="21" fillId="0" borderId="24" xfId="1" applyNumberFormat="1" applyFont="1" applyFill="1" applyBorder="1" applyAlignment="1">
      <alignment vertical="center" wrapText="1"/>
    </xf>
    <xf numFmtId="171" fontId="21" fillId="6" borderId="25" xfId="17" applyNumberFormat="1" applyFont="1" applyFill="1" applyBorder="1" applyAlignment="1">
      <alignment horizontal="right" vertical="center" wrapText="1"/>
    </xf>
    <xf numFmtId="0" fontId="28" fillId="7" borderId="23" xfId="14" applyFont="1" applyFill="1" applyBorder="1" applyAlignment="1">
      <alignment vertical="center"/>
    </xf>
    <xf numFmtId="0" fontId="28" fillId="7" borderId="24" xfId="14" applyFont="1" applyFill="1" applyBorder="1" applyAlignment="1">
      <alignment vertical="center"/>
    </xf>
    <xf numFmtId="170" fontId="28" fillId="7" borderId="24" xfId="14" applyNumberFormat="1" applyFont="1" applyFill="1" applyBorder="1" applyAlignment="1">
      <alignment vertical="center"/>
    </xf>
    <xf numFmtId="171" fontId="28" fillId="7" borderId="25" xfId="14" applyNumberFormat="1" applyFont="1" applyFill="1" applyBorder="1" applyAlignment="1">
      <alignment vertical="center"/>
    </xf>
    <xf numFmtId="0" fontId="21" fillId="6" borderId="24" xfId="16" applyFill="1" applyBorder="1" applyAlignment="1">
      <alignment vertical="center" wrapText="1"/>
    </xf>
    <xf numFmtId="0" fontId="21" fillId="0" borderId="24" xfId="16" applyBorder="1" applyAlignment="1">
      <alignment vertical="center" wrapText="1"/>
    </xf>
    <xf numFmtId="170" fontId="21" fillId="0" borderId="0" xfId="0" applyNumberFormat="1" applyFont="1"/>
    <xf numFmtId="4" fontId="21" fillId="6" borderId="24" xfId="16" applyNumberFormat="1" applyFill="1" applyBorder="1" applyAlignment="1">
      <alignment horizontal="right" vertical="center"/>
    </xf>
    <xf numFmtId="0" fontId="21" fillId="2" borderId="24" xfId="16" applyFill="1" applyBorder="1" applyAlignment="1">
      <alignment vertical="center" wrapText="1"/>
    </xf>
    <xf numFmtId="0" fontId="29" fillId="7" borderId="24" xfId="14" applyFont="1" applyFill="1" applyBorder="1" applyAlignment="1">
      <alignment vertical="center"/>
    </xf>
    <xf numFmtId="170" fontId="29" fillId="7" borderId="24" xfId="14" applyNumberFormat="1" applyFont="1" applyFill="1" applyBorder="1" applyAlignment="1">
      <alignment vertical="center"/>
    </xf>
    <xf numFmtId="170" fontId="21" fillId="0" borderId="24" xfId="16" applyNumberFormat="1" applyBorder="1" applyAlignment="1">
      <alignment horizontal="right" vertical="center"/>
    </xf>
    <xf numFmtId="174" fontId="21" fillId="0" borderId="0" xfId="0" applyNumberFormat="1" applyFont="1"/>
    <xf numFmtId="0" fontId="21" fillId="6" borderId="24" xfId="18" applyFill="1" applyBorder="1" applyAlignment="1">
      <alignment horizontal="center" vertical="center" wrapText="1"/>
    </xf>
    <xf numFmtId="8" fontId="21" fillId="0" borderId="0" xfId="0" applyNumberFormat="1" applyFont="1"/>
    <xf numFmtId="0" fontId="21" fillId="6" borderId="40" xfId="18" applyFill="1" applyBorder="1" applyAlignment="1">
      <alignment horizontal="center" vertical="center"/>
    </xf>
    <xf numFmtId="0" fontId="21" fillId="6" borderId="41" xfId="18" applyFill="1" applyBorder="1" applyAlignment="1">
      <alignment horizontal="center" vertical="center" wrapText="1"/>
    </xf>
    <xf numFmtId="0" fontId="21" fillId="6" borderId="41" xfId="16" applyFill="1" applyBorder="1" applyAlignment="1">
      <alignment horizontal="center" vertical="center" wrapText="1"/>
    </xf>
    <xf numFmtId="0" fontId="21" fillId="6" borderId="41" xfId="16" applyFill="1" applyBorder="1" applyAlignment="1">
      <alignment vertical="center" wrapText="1"/>
    </xf>
    <xf numFmtId="170" fontId="21" fillId="6" borderId="41" xfId="16" applyNumberFormat="1" applyFill="1" applyBorder="1" applyAlignment="1">
      <alignment horizontal="right" vertical="center"/>
    </xf>
    <xf numFmtId="171" fontId="21" fillId="0" borderId="41" xfId="1" applyNumberFormat="1" applyFont="1" applyFill="1" applyBorder="1" applyAlignment="1">
      <alignment vertical="center" wrapText="1"/>
    </xf>
    <xf numFmtId="171" fontId="21" fillId="6" borderId="37" xfId="17" applyNumberFormat="1" applyFont="1" applyFill="1" applyBorder="1" applyAlignment="1">
      <alignment horizontal="right" vertical="center" wrapText="1"/>
    </xf>
    <xf numFmtId="0" fontId="28" fillId="8" borderId="4" xfId="18" applyFont="1" applyFill="1" applyBorder="1" applyAlignment="1">
      <alignment vertical="center"/>
    </xf>
    <xf numFmtId="0" fontId="21" fillId="0" borderId="42" xfId="19" applyBorder="1" applyAlignment="1">
      <alignment horizontal="center" vertical="center" wrapText="1"/>
    </xf>
    <xf numFmtId="0" fontId="21" fillId="0" borderId="43" xfId="19" applyBorder="1" applyAlignment="1">
      <alignment horizontal="right" vertical="center" wrapText="1"/>
    </xf>
    <xf numFmtId="168" fontId="21" fillId="0" borderId="0" xfId="1" applyFont="1"/>
    <xf numFmtId="0" fontId="21" fillId="0" borderId="40" xfId="19" applyBorder="1" applyAlignment="1">
      <alignment horizontal="center" vertical="center" wrapText="1"/>
    </xf>
    <xf numFmtId="0" fontId="21" fillId="0" borderId="41" xfId="19" applyBorder="1" applyAlignment="1">
      <alignment horizontal="right" vertical="center" wrapText="1"/>
    </xf>
    <xf numFmtId="171" fontId="21" fillId="6" borderId="25" xfId="19" applyNumberFormat="1" applyFill="1" applyBorder="1" applyAlignment="1">
      <alignment vertical="center"/>
    </xf>
    <xf numFmtId="175" fontId="21" fillId="0" borderId="0" xfId="0" applyNumberFormat="1" applyFont="1"/>
    <xf numFmtId="175" fontId="21" fillId="0" borderId="0" xfId="0" applyNumberFormat="1" applyFont="1" applyAlignment="1">
      <alignment horizontal="left"/>
    </xf>
    <xf numFmtId="176" fontId="21" fillId="0" borderId="0" xfId="0" applyNumberFormat="1" applyFont="1"/>
    <xf numFmtId="171" fontId="21" fillId="6" borderId="44" xfId="20" applyNumberFormat="1" applyFont="1" applyFill="1" applyBorder="1" applyAlignment="1">
      <alignment horizontal="center" vertical="center"/>
    </xf>
    <xf numFmtId="171" fontId="21" fillId="6" borderId="24" xfId="20" applyNumberFormat="1" applyFont="1" applyFill="1" applyBorder="1" applyAlignment="1">
      <alignment horizontal="center" vertical="center"/>
    </xf>
    <xf numFmtId="9" fontId="21" fillId="6" borderId="25" xfId="3" applyFont="1" applyFill="1" applyBorder="1" applyAlignment="1">
      <alignment horizontal="center" vertical="center"/>
    </xf>
    <xf numFmtId="167" fontId="21" fillId="0" borderId="0" xfId="0" applyNumberFormat="1" applyFont="1"/>
    <xf numFmtId="171" fontId="21" fillId="6" borderId="41" xfId="20" applyNumberFormat="1" applyFont="1" applyFill="1" applyBorder="1" applyAlignment="1">
      <alignment horizontal="center" vertical="center"/>
    </xf>
    <xf numFmtId="9" fontId="21" fillId="6" borderId="37" xfId="3" applyFont="1" applyFill="1" applyBorder="1" applyAlignment="1">
      <alignment horizontal="center" vertical="center"/>
    </xf>
    <xf numFmtId="0" fontId="21" fillId="6" borderId="0" xfId="0" applyFont="1" applyFill="1" applyAlignment="1">
      <alignment vertical="center" wrapText="1"/>
    </xf>
    <xf numFmtId="3" fontId="21" fillId="6" borderId="0" xfId="0" applyNumberFormat="1" applyFont="1" applyFill="1" applyAlignment="1">
      <alignment vertical="center"/>
    </xf>
    <xf numFmtId="171" fontId="21" fillId="6" borderId="0" xfId="20" applyNumberFormat="1" applyFont="1" applyFill="1" applyBorder="1" applyAlignment="1">
      <alignment vertical="center"/>
    </xf>
    <xf numFmtId="9" fontId="21" fillId="6" borderId="0" xfId="3" applyFont="1" applyFill="1" applyBorder="1" applyAlignment="1">
      <alignment vertical="center"/>
    </xf>
    <xf numFmtId="0" fontId="3" fillId="0" borderId="9" xfId="4" applyFont="1" applyBorder="1" applyAlignment="1">
      <alignment horizontal="center" vertical="center" wrapText="1"/>
    </xf>
    <xf numFmtId="0" fontId="3" fillId="0" borderId="11" xfId="4" applyFont="1" applyBorder="1" applyAlignment="1">
      <alignment horizontal="center" vertical="center" wrapText="1"/>
    </xf>
    <xf numFmtId="0" fontId="3" fillId="2" borderId="0" xfId="4" applyNumberFormat="1" applyFont="1" applyFill="1" applyBorder="1" applyAlignment="1">
      <alignment horizontal="center" vertical="center" wrapText="1"/>
    </xf>
    <xf numFmtId="171" fontId="30" fillId="6" borderId="24" xfId="1" applyNumberFormat="1" applyFont="1" applyFill="1" applyBorder="1" applyAlignment="1">
      <alignment horizontal="center" vertical="center" wrapText="1"/>
    </xf>
    <xf numFmtId="0" fontId="21" fillId="6" borderId="24" xfId="16" applyFill="1" applyBorder="1" applyAlignment="1">
      <alignment horizontal="center" vertical="center"/>
    </xf>
    <xf numFmtId="0" fontId="26" fillId="8" borderId="0" xfId="18" applyFont="1" applyFill="1" applyAlignment="1">
      <alignment vertical="center"/>
    </xf>
    <xf numFmtId="170" fontId="26" fillId="8" borderId="0" xfId="18" applyNumberFormat="1" applyFont="1" applyFill="1" applyAlignment="1">
      <alignment vertical="center"/>
    </xf>
    <xf numFmtId="171" fontId="26" fillId="8" borderId="51" xfId="18" applyNumberFormat="1" applyFont="1" applyFill="1" applyBorder="1" applyAlignment="1">
      <alignment vertical="center"/>
    </xf>
    <xf numFmtId="171" fontId="27" fillId="6" borderId="44" xfId="19" applyNumberFormat="1" applyFont="1" applyFill="1" applyBorder="1" applyAlignment="1">
      <alignment vertical="center"/>
    </xf>
    <xf numFmtId="171" fontId="27" fillId="6" borderId="37" xfId="19" applyNumberFormat="1" applyFont="1" applyFill="1" applyBorder="1" applyAlignment="1">
      <alignment vertical="center"/>
    </xf>
    <xf numFmtId="171" fontId="27" fillId="6" borderId="25" xfId="19" applyNumberFormat="1" applyFont="1" applyFill="1" applyBorder="1" applyAlignment="1">
      <alignment vertical="center"/>
    </xf>
    <xf numFmtId="171" fontId="27" fillId="0" borderId="24" xfId="18" applyNumberFormat="1" applyFont="1" applyFill="1" applyBorder="1" applyAlignment="1">
      <alignment vertical="center"/>
    </xf>
    <xf numFmtId="171" fontId="27" fillId="0" borderId="24" xfId="22" applyNumberFormat="1" applyFont="1" applyFill="1" applyBorder="1" applyAlignment="1" applyProtection="1">
      <alignment vertical="center"/>
    </xf>
    <xf numFmtId="171" fontId="33" fillId="9" borderId="67" xfId="19" applyNumberFormat="1" applyFont="1" applyFill="1" applyBorder="1" applyAlignment="1">
      <alignment vertical="center"/>
    </xf>
    <xf numFmtId="171" fontId="26" fillId="10" borderId="24" xfId="19" applyNumberFormat="1" applyFont="1" applyFill="1" applyBorder="1" applyAlignment="1">
      <alignment vertical="center"/>
    </xf>
    <xf numFmtId="171" fontId="27" fillId="10" borderId="24" xfId="22" applyNumberFormat="1" applyFont="1" applyFill="1" applyBorder="1" applyAlignment="1" applyProtection="1">
      <alignment vertical="center"/>
    </xf>
    <xf numFmtId="0" fontId="34" fillId="10" borderId="0" xfId="19" applyFont="1" applyFill="1" applyAlignment="1">
      <alignment horizontal="right" vertical="center"/>
    </xf>
    <xf numFmtId="0" fontId="3" fillId="4" borderId="68" xfId="4" applyFont="1" applyFill="1" applyBorder="1" applyAlignment="1">
      <alignment vertical="center" wrapText="1"/>
    </xf>
    <xf numFmtId="0" fontId="3" fillId="0" borderId="68" xfId="4" applyFont="1" applyFill="1" applyBorder="1" applyAlignment="1">
      <alignment horizontal="center" vertical="center" wrapText="1"/>
    </xf>
    <xf numFmtId="0" fontId="3" fillId="0" borderId="53" xfId="4" applyFont="1" applyFill="1" applyBorder="1" applyAlignment="1">
      <alignment vertical="center" wrapText="1"/>
    </xf>
    <xf numFmtId="0" fontId="3" fillId="0" borderId="53" xfId="4" applyFont="1" applyBorder="1" applyAlignment="1">
      <alignment horizontal="center" vertical="center" wrapText="1"/>
    </xf>
    <xf numFmtId="165" fontId="3" fillId="5" borderId="53" xfId="4" applyNumberFormat="1" applyFont="1" applyFill="1" applyBorder="1" applyAlignment="1">
      <alignment vertical="center" wrapText="1"/>
    </xf>
    <xf numFmtId="2" fontId="3" fillId="5" borderId="53" xfId="4" applyNumberFormat="1" applyFont="1" applyFill="1" applyBorder="1" applyAlignment="1">
      <alignment horizontal="center" vertical="center" wrapText="1"/>
    </xf>
    <xf numFmtId="165" fontId="3" fillId="5" borderId="54" xfId="6" applyNumberFormat="1" applyFont="1" applyFill="1" applyBorder="1" applyAlignment="1">
      <alignment vertical="center" wrapText="1"/>
    </xf>
    <xf numFmtId="167" fontId="9" fillId="4" borderId="50" xfId="8" applyFont="1" applyFill="1" applyBorder="1" applyAlignment="1">
      <alignment vertical="center" wrapText="1"/>
    </xf>
    <xf numFmtId="167" fontId="9" fillId="4" borderId="47" xfId="8" applyFont="1" applyFill="1" applyBorder="1" applyAlignment="1">
      <alignment vertical="center" wrapText="1"/>
    </xf>
    <xf numFmtId="167" fontId="9" fillId="5" borderId="47" xfId="8" applyFont="1" applyFill="1" applyBorder="1" applyAlignment="1">
      <alignment vertical="center" wrapText="1"/>
    </xf>
    <xf numFmtId="167" fontId="9" fillId="4" borderId="47" xfId="9" applyFont="1" applyFill="1" applyBorder="1" applyAlignment="1">
      <alignment vertical="center" wrapText="1"/>
    </xf>
    <xf numFmtId="167" fontId="9" fillId="4" borderId="48" xfId="9" applyFont="1" applyFill="1" applyBorder="1" applyAlignment="1">
      <alignment vertical="center" wrapText="1"/>
    </xf>
    <xf numFmtId="0" fontId="3" fillId="4" borderId="70" xfId="4" applyFont="1" applyFill="1" applyBorder="1" applyAlignment="1">
      <alignment vertical="center" wrapText="1"/>
    </xf>
    <xf numFmtId="167" fontId="9" fillId="4" borderId="55" xfId="8" applyFont="1" applyFill="1" applyBorder="1" applyAlignment="1">
      <alignment vertical="center" wrapText="1"/>
    </xf>
    <xf numFmtId="165" fontId="3" fillId="5" borderId="24" xfId="4" applyNumberFormat="1" applyFont="1" applyFill="1" applyBorder="1" applyAlignment="1">
      <alignment vertical="center" wrapText="1"/>
    </xf>
    <xf numFmtId="0" fontId="11" fillId="2" borderId="4" xfId="5" applyFont="1" applyFill="1" applyBorder="1" applyAlignment="1">
      <alignment horizontal="center" vertical="center" wrapText="1"/>
    </xf>
    <xf numFmtId="0" fontId="12" fillId="2" borderId="0" xfId="5" applyFont="1" applyFill="1" applyAlignment="1">
      <alignment horizontal="center" vertical="center" wrapText="1"/>
    </xf>
    <xf numFmtId="0" fontId="12" fillId="2" borderId="5" xfId="5" applyFont="1" applyFill="1" applyBorder="1" applyAlignment="1">
      <alignment horizontal="center" vertical="center" wrapText="1"/>
    </xf>
    <xf numFmtId="0" fontId="5" fillId="2" borderId="4" xfId="4" applyFont="1" applyFill="1" applyBorder="1" applyAlignment="1">
      <alignment horizontal="center" vertical="center" wrapText="1"/>
    </xf>
    <xf numFmtId="0" fontId="5" fillId="2" borderId="0" xfId="4" applyFont="1" applyFill="1" applyBorder="1" applyAlignment="1">
      <alignment horizontal="center" vertical="center" wrapText="1"/>
    </xf>
    <xf numFmtId="0" fontId="5" fillId="2" borderId="5" xfId="4" applyFont="1" applyFill="1" applyBorder="1" applyAlignment="1">
      <alignment horizontal="center" vertical="center" wrapText="1"/>
    </xf>
    <xf numFmtId="0" fontId="6" fillId="2" borderId="4" xfId="4" applyFont="1" applyFill="1" applyBorder="1" applyAlignment="1">
      <alignment horizontal="center" vertical="center" wrapText="1"/>
    </xf>
    <xf numFmtId="0" fontId="6" fillId="2" borderId="0" xfId="4" applyFont="1" applyFill="1" applyBorder="1" applyAlignment="1">
      <alignment horizontal="center" vertical="center" wrapText="1"/>
    </xf>
    <xf numFmtId="0" fontId="6" fillId="2" borderId="5" xfId="4" applyFont="1" applyFill="1" applyBorder="1" applyAlignment="1">
      <alignment horizontal="center" vertical="center" wrapText="1"/>
    </xf>
    <xf numFmtId="0" fontId="7" fillId="2" borderId="4" xfId="4" applyFont="1" applyFill="1" applyBorder="1" applyAlignment="1">
      <alignment horizontal="center" vertical="center" wrapText="1"/>
    </xf>
    <xf numFmtId="0" fontId="7" fillId="2" borderId="0" xfId="4" applyFont="1" applyFill="1" applyBorder="1" applyAlignment="1">
      <alignment horizontal="center" vertical="center" wrapText="1"/>
    </xf>
    <xf numFmtId="0" fontId="7" fillId="2" borderId="5" xfId="4" applyFont="1" applyFill="1" applyBorder="1" applyAlignment="1">
      <alignment horizontal="center" vertical="center" wrapText="1"/>
    </xf>
    <xf numFmtId="0" fontId="8" fillId="2" borderId="4" xfId="4" applyFont="1" applyFill="1" applyBorder="1" applyAlignment="1">
      <alignment vertical="center" wrapText="1"/>
    </xf>
    <xf numFmtId="0" fontId="8" fillId="2" borderId="0" xfId="4" applyFont="1" applyFill="1" applyBorder="1" applyAlignment="1">
      <alignment vertical="center" wrapText="1"/>
    </xf>
    <xf numFmtId="0" fontId="8" fillId="2" borderId="5" xfId="4" applyFont="1" applyFill="1" applyBorder="1" applyAlignment="1">
      <alignment vertical="center" wrapText="1"/>
    </xf>
    <xf numFmtId="0" fontId="9" fillId="2" borderId="4" xfId="4" applyFont="1" applyFill="1" applyBorder="1" applyAlignment="1">
      <alignment horizontal="center" vertical="center" wrapText="1"/>
    </xf>
    <xf numFmtId="0" fontId="9" fillId="2" borderId="0" xfId="4" applyFont="1" applyFill="1" applyBorder="1" applyAlignment="1">
      <alignment horizontal="center" vertical="center" wrapText="1"/>
    </xf>
    <xf numFmtId="0" fontId="9" fillId="2" borderId="5" xfId="4" applyFont="1" applyFill="1" applyBorder="1" applyAlignment="1">
      <alignment horizontal="center" vertical="center" wrapText="1"/>
    </xf>
    <xf numFmtId="0" fontId="3" fillId="0" borderId="38" xfId="4" applyFont="1" applyFill="1" applyBorder="1" applyAlignment="1">
      <alignment horizontal="center" vertical="center" wrapText="1"/>
    </xf>
    <xf numFmtId="0" fontId="3" fillId="0" borderId="10" xfId="4" applyFont="1" applyFill="1" applyBorder="1" applyAlignment="1">
      <alignment horizontal="center" vertical="center" wrapText="1"/>
    </xf>
    <xf numFmtId="0" fontId="3" fillId="0" borderId="0" xfId="4" applyFont="1" applyBorder="1" applyAlignment="1">
      <alignment horizontal="center" vertical="center" wrapText="1"/>
    </xf>
    <xf numFmtId="0" fontId="3" fillId="0" borderId="39" xfId="4" applyFont="1" applyBorder="1" applyAlignment="1">
      <alignment horizontal="center" vertical="center" wrapText="1"/>
    </xf>
    <xf numFmtId="0" fontId="3" fillId="0" borderId="11" xfId="4" applyFont="1" applyBorder="1" applyAlignment="1">
      <alignment horizontal="center" vertical="center" wrapText="1"/>
    </xf>
    <xf numFmtId="0" fontId="3" fillId="0" borderId="15" xfId="4" applyFont="1" applyBorder="1" applyAlignment="1">
      <alignment horizontal="center" vertical="center" wrapText="1"/>
    </xf>
    <xf numFmtId="166" fontId="3" fillId="0" borderId="11" xfId="4" applyNumberFormat="1" applyFont="1" applyBorder="1" applyAlignment="1">
      <alignment horizontal="center" vertical="center" wrapText="1"/>
    </xf>
    <xf numFmtId="166" fontId="3" fillId="0" borderId="12" xfId="4" applyNumberFormat="1" applyFont="1" applyBorder="1" applyAlignment="1">
      <alignment horizontal="center" vertical="center" wrapText="1"/>
    </xf>
    <xf numFmtId="0" fontId="12" fillId="2" borderId="4" xfId="5" applyFont="1" applyFill="1" applyBorder="1" applyAlignment="1">
      <alignment horizontal="center" vertical="center" wrapText="1"/>
    </xf>
    <xf numFmtId="0" fontId="13" fillId="2" borderId="4" xfId="5" applyFont="1" applyFill="1" applyBorder="1" applyAlignment="1">
      <alignment horizontal="center" vertical="center" wrapText="1"/>
    </xf>
    <xf numFmtId="0" fontId="13" fillId="2" borderId="0" xfId="5" applyFont="1" applyFill="1" applyAlignment="1">
      <alignment horizontal="center" vertical="center" wrapText="1"/>
    </xf>
    <xf numFmtId="0" fontId="13" fillId="2" borderId="5" xfId="5" applyFont="1" applyFill="1" applyBorder="1" applyAlignment="1">
      <alignment horizontal="center" vertical="center" wrapText="1"/>
    </xf>
    <xf numFmtId="0" fontId="14" fillId="2" borderId="6" xfId="4" applyFont="1" applyFill="1" applyBorder="1" applyAlignment="1">
      <alignment horizontal="center" vertical="center" wrapText="1"/>
    </xf>
    <xf numFmtId="0" fontId="14" fillId="2" borderId="7" xfId="4" applyFont="1" applyFill="1" applyBorder="1" applyAlignment="1">
      <alignment horizontal="center" vertical="center" wrapText="1"/>
    </xf>
    <xf numFmtId="0" fontId="3" fillId="0" borderId="8" xfId="4" applyFont="1" applyFill="1" applyBorder="1" applyAlignment="1">
      <alignment horizontal="center" vertical="center" wrapText="1"/>
    </xf>
    <xf numFmtId="0" fontId="3" fillId="0" borderId="9" xfId="4" applyFont="1" applyBorder="1" applyAlignment="1">
      <alignment horizontal="center" vertical="center" wrapText="1"/>
    </xf>
    <xf numFmtId="0" fontId="9" fillId="4" borderId="24" xfId="4" applyFont="1" applyFill="1" applyBorder="1" applyAlignment="1">
      <alignment horizontal="right" vertical="center" wrapText="1"/>
    </xf>
    <xf numFmtId="0" fontId="9" fillId="4" borderId="31" xfId="4" applyFont="1" applyFill="1" applyBorder="1" applyAlignment="1">
      <alignment horizontal="right" vertical="center" wrapText="1"/>
    </xf>
    <xf numFmtId="0" fontId="19" fillId="3" borderId="18" xfId="4" applyFont="1" applyFill="1" applyBorder="1" applyAlignment="1">
      <alignment horizontal="left" vertical="center" wrapText="1"/>
    </xf>
    <xf numFmtId="0" fontId="19" fillId="3" borderId="19" xfId="4" applyFont="1" applyFill="1" applyBorder="1" applyAlignment="1">
      <alignment horizontal="left" vertical="center" wrapText="1"/>
    </xf>
    <xf numFmtId="0" fontId="9" fillId="4" borderId="28" xfId="4" applyFont="1" applyFill="1" applyBorder="1" applyAlignment="1">
      <alignment horizontal="left" vertical="center" wrapText="1"/>
    </xf>
    <xf numFmtId="0" fontId="9" fillId="4" borderId="27" xfId="4" applyFont="1" applyFill="1" applyBorder="1" applyAlignment="1">
      <alignment horizontal="left" vertical="center" wrapText="1"/>
    </xf>
    <xf numFmtId="0" fontId="9" fillId="4" borderId="29" xfId="4" applyFont="1" applyFill="1" applyBorder="1" applyAlignment="1">
      <alignment horizontal="left" vertical="center" wrapText="1"/>
    </xf>
    <xf numFmtId="0" fontId="9" fillId="4" borderId="31" xfId="4" applyFont="1" applyFill="1" applyBorder="1" applyAlignment="1">
      <alignment horizontal="left" vertical="center" wrapText="1"/>
    </xf>
    <xf numFmtId="0" fontId="9" fillId="4" borderId="21" xfId="4" applyFont="1" applyFill="1" applyBorder="1" applyAlignment="1">
      <alignment horizontal="left" vertical="center" wrapText="1"/>
    </xf>
    <xf numFmtId="0" fontId="9" fillId="4" borderId="32" xfId="4" applyFont="1" applyFill="1" applyBorder="1" applyAlignment="1">
      <alignment horizontal="left" vertical="center" wrapText="1"/>
    </xf>
    <xf numFmtId="0" fontId="9" fillId="4" borderId="34" xfId="4" applyFont="1" applyFill="1" applyBorder="1" applyAlignment="1">
      <alignment horizontal="left" vertical="center" wrapText="1"/>
    </xf>
    <xf numFmtId="0" fontId="9" fillId="4" borderId="35" xfId="4" applyFont="1" applyFill="1" applyBorder="1" applyAlignment="1">
      <alignment horizontal="left" vertical="center" wrapText="1"/>
    </xf>
    <xf numFmtId="0" fontId="9" fillId="4" borderId="36" xfId="4" applyFont="1" applyFill="1" applyBorder="1" applyAlignment="1">
      <alignment horizontal="left" vertical="center" wrapText="1"/>
    </xf>
    <xf numFmtId="0" fontId="9" fillId="4" borderId="43" xfId="4" applyFont="1" applyFill="1" applyBorder="1" applyAlignment="1">
      <alignment horizontal="right" vertical="center" wrapText="1"/>
    </xf>
    <xf numFmtId="0" fontId="9" fillId="4" borderId="62" xfId="4" applyFont="1" applyFill="1" applyBorder="1" applyAlignment="1">
      <alignment horizontal="right" vertical="center" wrapText="1"/>
    </xf>
    <xf numFmtId="0" fontId="24" fillId="0" borderId="20" xfId="4" applyFont="1" applyFill="1" applyBorder="1" applyAlignment="1">
      <alignment horizontal="justify" vertical="center" wrapText="1"/>
    </xf>
    <xf numFmtId="0" fontId="24" fillId="0" borderId="21" xfId="4" applyFont="1" applyFill="1" applyBorder="1" applyAlignment="1">
      <alignment horizontal="justify" vertical="center" wrapText="1"/>
    </xf>
    <xf numFmtId="0" fontId="24" fillId="0" borderId="22" xfId="4" applyFont="1" applyFill="1" applyBorder="1" applyAlignment="1">
      <alignment horizontal="justify" vertical="center" wrapText="1"/>
    </xf>
    <xf numFmtId="0" fontId="9" fillId="4" borderId="21" xfId="4" applyFont="1" applyFill="1" applyBorder="1" applyAlignment="1">
      <alignment horizontal="right" vertical="center" wrapText="1"/>
    </xf>
    <xf numFmtId="0" fontId="9" fillId="4" borderId="69" xfId="4" applyFont="1" applyFill="1" applyBorder="1" applyAlignment="1">
      <alignment horizontal="right" vertical="center" wrapText="1"/>
    </xf>
    <xf numFmtId="0" fontId="9" fillId="4" borderId="63" xfId="4" applyFont="1" applyFill="1" applyBorder="1" applyAlignment="1">
      <alignment horizontal="right" vertical="center" wrapText="1"/>
    </xf>
    <xf numFmtId="0" fontId="9" fillId="4" borderId="56" xfId="4" applyFont="1" applyFill="1" applyBorder="1" applyAlignment="1">
      <alignment horizontal="right" vertical="center" wrapText="1"/>
    </xf>
    <xf numFmtId="0" fontId="9" fillId="4" borderId="57" xfId="4" applyFont="1" applyFill="1" applyBorder="1" applyAlignment="1">
      <alignment horizontal="right" vertical="center" wrapText="1"/>
    </xf>
    <xf numFmtId="0" fontId="23" fillId="0" borderId="26" xfId="4" applyFont="1" applyFill="1" applyBorder="1" applyAlignment="1">
      <alignment horizontal="left" vertical="center" wrapText="1"/>
    </xf>
    <xf numFmtId="0" fontId="23" fillId="0" borderId="27" xfId="4" applyFont="1" applyFill="1" applyBorder="1" applyAlignment="1">
      <alignment horizontal="left" vertical="center" wrapText="1"/>
    </xf>
    <xf numFmtId="0" fontId="23" fillId="0" borderId="13" xfId="4" applyFont="1" applyFill="1" applyBorder="1" applyAlignment="1">
      <alignment horizontal="left" vertical="center" wrapText="1"/>
    </xf>
    <xf numFmtId="0" fontId="24" fillId="0" borderId="23" xfId="4" applyFont="1" applyFill="1" applyBorder="1" applyAlignment="1">
      <alignment horizontal="justify" vertical="center" wrapText="1"/>
    </xf>
    <xf numFmtId="0" fontId="24" fillId="0" borderId="24" xfId="4" applyFont="1" applyFill="1" applyBorder="1" applyAlignment="1">
      <alignment horizontal="justify" vertical="center" wrapText="1"/>
    </xf>
    <xf numFmtId="0" fontId="24" fillId="0" borderId="25" xfId="4" applyFont="1" applyFill="1" applyBorder="1" applyAlignment="1">
      <alignment horizontal="justify" vertical="center" wrapText="1"/>
    </xf>
    <xf numFmtId="0" fontId="3" fillId="2" borderId="0" xfId="4" applyNumberFormat="1" applyFont="1" applyFill="1" applyBorder="1" applyAlignment="1">
      <alignment horizontal="center" vertical="center" wrapText="1"/>
    </xf>
    <xf numFmtId="0" fontId="24" fillId="2" borderId="33" xfId="4" applyFont="1" applyFill="1" applyBorder="1" applyAlignment="1">
      <alignment horizontal="justify" vertical="center" wrapText="1"/>
    </xf>
    <xf numFmtId="0" fontId="24" fillId="2" borderId="35" xfId="4" applyFont="1" applyFill="1" applyBorder="1" applyAlignment="1">
      <alignment horizontal="justify" vertical="center" wrapText="1"/>
    </xf>
    <xf numFmtId="0" fontId="24" fillId="2" borderId="45" xfId="4" applyFont="1" applyFill="1" applyBorder="1" applyAlignment="1">
      <alignment horizontal="justify" vertical="center" wrapText="1"/>
    </xf>
    <xf numFmtId="0" fontId="21" fillId="6" borderId="33" xfId="0" applyFont="1" applyFill="1" applyBorder="1" applyAlignment="1">
      <alignment horizontal="left" vertical="center" wrapText="1"/>
    </xf>
    <xf numFmtId="0" fontId="21" fillId="6" borderId="35" xfId="0" applyFont="1" applyFill="1" applyBorder="1" applyAlignment="1">
      <alignment horizontal="left" vertical="center" wrapText="1"/>
    </xf>
    <xf numFmtId="0" fontId="21" fillId="6" borderId="36" xfId="0" applyFont="1" applyFill="1" applyBorder="1" applyAlignment="1">
      <alignment horizontal="left" vertical="center" wrapText="1"/>
    </xf>
    <xf numFmtId="3" fontId="21" fillId="6" borderId="34" xfId="0" applyNumberFormat="1" applyFont="1" applyFill="1" applyBorder="1" applyAlignment="1">
      <alignment horizontal="center" vertical="center"/>
    </xf>
    <xf numFmtId="3" fontId="21" fillId="6" borderId="36" xfId="0" applyNumberFormat="1" applyFont="1" applyFill="1" applyBorder="1" applyAlignment="1">
      <alignment horizontal="center" vertical="center"/>
    </xf>
    <xf numFmtId="0" fontId="21" fillId="6" borderId="17" xfId="0" applyFont="1" applyFill="1" applyBorder="1" applyAlignment="1">
      <alignment horizontal="left" vertical="center" wrapText="1"/>
    </xf>
    <xf numFmtId="0" fontId="21" fillId="6" borderId="18" xfId="0" applyFont="1" applyFill="1" applyBorder="1" applyAlignment="1">
      <alignment horizontal="left" vertical="center" wrapText="1"/>
    </xf>
    <xf numFmtId="0" fontId="21" fillId="6" borderId="61" xfId="0" applyFont="1" applyFill="1" applyBorder="1" applyAlignment="1">
      <alignment horizontal="left" vertical="center" wrapText="1"/>
    </xf>
    <xf numFmtId="3" fontId="21" fillId="6" borderId="62" xfId="0" applyNumberFormat="1" applyFont="1" applyFill="1" applyBorder="1" applyAlignment="1">
      <alignment horizontal="center" vertical="center" wrapText="1"/>
    </xf>
    <xf numFmtId="3" fontId="21" fillId="6" borderId="18" xfId="0" applyNumberFormat="1" applyFont="1" applyFill="1" applyBorder="1" applyAlignment="1">
      <alignment horizontal="center" vertical="center" wrapText="1"/>
    </xf>
    <xf numFmtId="3" fontId="21" fillId="6" borderId="61" xfId="0" applyNumberFormat="1" applyFont="1" applyFill="1" applyBorder="1" applyAlignment="1">
      <alignment horizontal="center" vertical="center" wrapText="1"/>
    </xf>
    <xf numFmtId="0" fontId="21" fillId="6" borderId="20" xfId="0" applyFont="1" applyFill="1" applyBorder="1" applyAlignment="1">
      <alignment horizontal="left" vertical="center" wrapText="1"/>
    </xf>
    <xf numFmtId="0" fontId="21" fillId="6" borderId="21" xfId="0" applyFont="1" applyFill="1" applyBorder="1" applyAlignment="1">
      <alignment horizontal="left" vertical="center" wrapText="1"/>
    </xf>
    <xf numFmtId="0" fontId="21" fillId="6" borderId="32" xfId="0" applyFont="1" applyFill="1" applyBorder="1" applyAlignment="1">
      <alignment horizontal="left" vertical="center" wrapText="1"/>
    </xf>
    <xf numFmtId="3" fontId="21" fillId="6" borderId="31" xfId="0" applyNumberFormat="1" applyFont="1" applyFill="1" applyBorder="1" applyAlignment="1">
      <alignment horizontal="center" vertical="center"/>
    </xf>
    <xf numFmtId="3" fontId="21" fillId="6" borderId="32" xfId="0" applyNumberFormat="1" applyFont="1" applyFill="1" applyBorder="1" applyAlignment="1">
      <alignment horizontal="center" vertical="center"/>
    </xf>
    <xf numFmtId="0" fontId="21" fillId="6" borderId="31" xfId="0" applyFont="1" applyFill="1" applyBorder="1" applyAlignment="1">
      <alignment horizontal="center" vertical="center"/>
    </xf>
    <xf numFmtId="0" fontId="21" fillId="6" borderId="32" xfId="0" applyFont="1" applyFill="1" applyBorder="1" applyAlignment="1">
      <alignment horizontal="center" vertical="center"/>
    </xf>
    <xf numFmtId="0" fontId="21" fillId="6" borderId="31" xfId="16" applyFill="1" applyBorder="1" applyAlignment="1">
      <alignment horizontal="right" vertical="center" wrapText="1"/>
    </xf>
    <xf numFmtId="0" fontId="21" fillId="6" borderId="21" xfId="16" applyFill="1" applyBorder="1" applyAlignment="1">
      <alignment horizontal="right" vertical="center" wrapText="1"/>
    </xf>
    <xf numFmtId="0" fontId="21" fillId="6" borderId="32" xfId="16" applyFill="1" applyBorder="1" applyAlignment="1">
      <alignment horizontal="right" vertical="center" wrapText="1"/>
    </xf>
    <xf numFmtId="0" fontId="21" fillId="0" borderId="20" xfId="19" applyBorder="1" applyAlignment="1">
      <alignment horizontal="right" vertical="center" wrapText="1"/>
    </xf>
    <xf numFmtId="0" fontId="21" fillId="0" borderId="21" xfId="19" applyBorder="1" applyAlignment="1">
      <alignment horizontal="right" vertical="center" wrapText="1"/>
    </xf>
    <xf numFmtId="0" fontId="21" fillId="0" borderId="32" xfId="19" applyBorder="1" applyAlignment="1">
      <alignment horizontal="right" vertical="center" wrapText="1"/>
    </xf>
    <xf numFmtId="0" fontId="28" fillId="8" borderId="4" xfId="18" applyFont="1" applyFill="1" applyBorder="1" applyAlignment="1">
      <alignment horizontal="right" vertical="center" wrapText="1"/>
    </xf>
    <xf numFmtId="0" fontId="28" fillId="8" borderId="0" xfId="18" applyFont="1" applyFill="1" applyAlignment="1">
      <alignment horizontal="right" vertical="center" wrapText="1"/>
    </xf>
    <xf numFmtId="0" fontId="28" fillId="8" borderId="5" xfId="18" applyFont="1" applyFill="1" applyBorder="1" applyAlignment="1">
      <alignment horizontal="right" vertical="center" wrapText="1"/>
    </xf>
    <xf numFmtId="0" fontId="33" fillId="9" borderId="65" xfId="19" applyFont="1" applyFill="1" applyBorder="1" applyAlignment="1">
      <alignment horizontal="right" vertical="center" wrapText="1"/>
    </xf>
    <xf numFmtId="0" fontId="33" fillId="9" borderId="39" xfId="19" applyFont="1" applyFill="1" applyBorder="1" applyAlignment="1">
      <alignment horizontal="right" vertical="center" wrapText="1"/>
    </xf>
    <xf numFmtId="0" fontId="33" fillId="9" borderId="66" xfId="19" applyFont="1" applyFill="1" applyBorder="1" applyAlignment="1">
      <alignment horizontal="right" vertical="center" wrapText="1"/>
    </xf>
    <xf numFmtId="0" fontId="34" fillId="10" borderId="4" xfId="19" applyFont="1" applyFill="1" applyBorder="1" applyAlignment="1">
      <alignment horizontal="right" vertical="center"/>
    </xf>
    <xf numFmtId="0" fontId="34" fillId="10" borderId="0" xfId="19" applyFont="1" applyFill="1" applyAlignment="1">
      <alignment horizontal="right" vertical="center"/>
    </xf>
    <xf numFmtId="0" fontId="35" fillId="7" borderId="46" xfId="19" applyFont="1" applyFill="1" applyBorder="1" applyAlignment="1">
      <alignment horizontal="left" vertical="center" wrapText="1"/>
    </xf>
    <xf numFmtId="0" fontId="35" fillId="7" borderId="7" xfId="19" applyFont="1" applyFill="1" applyBorder="1" applyAlignment="1">
      <alignment horizontal="left" vertical="center" wrapText="1"/>
    </xf>
    <xf numFmtId="0" fontId="32" fillId="0" borderId="24" xfId="21" applyFont="1" applyBorder="1" applyAlignment="1">
      <alignment horizontal="right" vertical="center" wrapText="1"/>
    </xf>
    <xf numFmtId="0" fontId="32" fillId="0" borderId="24" xfId="21" applyFont="1" applyBorder="1" applyAlignment="1">
      <alignment horizontal="right" vertical="center"/>
    </xf>
    <xf numFmtId="0" fontId="28" fillId="8" borderId="52" xfId="18" applyFont="1" applyFill="1" applyBorder="1" applyAlignment="1">
      <alignment horizontal="right" vertical="center" wrapText="1"/>
    </xf>
    <xf numFmtId="0" fontId="28" fillId="8" borderId="63" xfId="18" applyFont="1" applyFill="1" applyBorder="1" applyAlignment="1">
      <alignment horizontal="right" vertical="center" wrapText="1"/>
    </xf>
    <xf numFmtId="0" fontId="28" fillId="8" borderId="64" xfId="18" applyFont="1" applyFill="1" applyBorder="1" applyAlignment="1">
      <alignment horizontal="right" vertical="center" wrapText="1"/>
    </xf>
    <xf numFmtId="0" fontId="31" fillId="10" borderId="24" xfId="21" applyFont="1" applyFill="1" applyBorder="1" applyAlignment="1">
      <alignment horizontal="right" vertical="center"/>
    </xf>
    <xf numFmtId="0" fontId="28" fillId="8" borderId="26" xfId="18" applyFont="1" applyFill="1" applyBorder="1" applyAlignment="1">
      <alignment horizontal="right" vertical="center"/>
    </xf>
    <xf numFmtId="0" fontId="28" fillId="8" borderId="27" xfId="18" applyFont="1" applyFill="1" applyBorder="1" applyAlignment="1">
      <alignment horizontal="right" vertical="center"/>
    </xf>
    <xf numFmtId="0" fontId="28" fillId="8" borderId="13" xfId="18" applyFont="1" applyFill="1" applyBorder="1" applyAlignment="1">
      <alignment horizontal="right" vertical="center"/>
    </xf>
    <xf numFmtId="0" fontId="28" fillId="0" borderId="6" xfId="14" applyFont="1" applyBorder="1" applyAlignment="1">
      <alignment horizontal="center" vertical="center"/>
    </xf>
    <xf numFmtId="0" fontId="28" fillId="0" borderId="46" xfId="14" applyFont="1" applyBorder="1" applyAlignment="1">
      <alignment horizontal="center" vertical="center"/>
    </xf>
    <xf numFmtId="0" fontId="28" fillId="0" borderId="7" xfId="14" applyFont="1" applyBorder="1" applyAlignment="1">
      <alignment horizontal="center" vertical="center"/>
    </xf>
    <xf numFmtId="0" fontId="28" fillId="0" borderId="8" xfId="14" applyFont="1" applyBorder="1" applyAlignment="1">
      <alignment horizontal="center" vertical="center" wrapText="1"/>
    </xf>
    <xf numFmtId="0" fontId="28" fillId="0" borderId="38" xfId="14" applyFont="1" applyBorder="1" applyAlignment="1">
      <alignment horizontal="center" vertical="center" wrapText="1"/>
    </xf>
    <xf numFmtId="0" fontId="28" fillId="0" borderId="9" xfId="14" applyFont="1" applyBorder="1" applyAlignment="1">
      <alignment horizontal="center" vertical="center" wrapText="1"/>
    </xf>
    <xf numFmtId="0" fontId="28" fillId="0" borderId="11" xfId="14" applyFont="1" applyBorder="1" applyAlignment="1">
      <alignment horizontal="center" vertical="center" wrapText="1"/>
    </xf>
    <xf numFmtId="0" fontId="28" fillId="0" borderId="57" xfId="14" applyFont="1" applyBorder="1" applyAlignment="1">
      <alignment horizontal="center" vertical="center" wrapText="1"/>
    </xf>
    <xf numFmtId="0" fontId="28" fillId="0" borderId="58" xfId="14" applyFont="1" applyBorder="1" applyAlignment="1">
      <alignment horizontal="center" vertical="center" wrapText="1"/>
    </xf>
    <xf numFmtId="0" fontId="28" fillId="0" borderId="9" xfId="14" applyFont="1" applyBorder="1" applyAlignment="1">
      <alignment horizontal="center" vertical="center"/>
    </xf>
    <xf numFmtId="0" fontId="28" fillId="0" borderId="11" xfId="14" applyFont="1" applyBorder="1" applyAlignment="1">
      <alignment horizontal="center" vertical="center"/>
    </xf>
    <xf numFmtId="170" fontId="28" fillId="0" borderId="9" xfId="14" applyNumberFormat="1" applyFont="1" applyBorder="1" applyAlignment="1">
      <alignment horizontal="center" vertical="center" wrapText="1"/>
    </xf>
    <xf numFmtId="170" fontId="28" fillId="0" borderId="11" xfId="14" applyNumberFormat="1" applyFont="1" applyBorder="1" applyAlignment="1">
      <alignment horizontal="center" vertical="center" wrapText="1"/>
    </xf>
    <xf numFmtId="171" fontId="28" fillId="0" borderId="9" xfId="15" applyNumberFormat="1" applyFont="1" applyFill="1" applyBorder="1" applyAlignment="1">
      <alignment horizontal="center" vertical="center"/>
    </xf>
    <xf numFmtId="171" fontId="28" fillId="0" borderId="11" xfId="15" applyNumberFormat="1" applyFont="1" applyFill="1" applyBorder="1" applyAlignment="1">
      <alignment horizontal="center" vertical="center"/>
    </xf>
    <xf numFmtId="171" fontId="28" fillId="0" borderId="49" xfId="14" applyNumberFormat="1" applyFont="1" applyBorder="1" applyAlignment="1">
      <alignment horizontal="center" vertical="center"/>
    </xf>
    <xf numFmtId="171" fontId="28" fillId="0" borderId="60" xfId="14" applyNumberFormat="1" applyFont="1" applyBorder="1" applyAlignment="1">
      <alignment horizontal="center" vertical="center"/>
    </xf>
    <xf numFmtId="0" fontId="21" fillId="0" borderId="43" xfId="19" applyBorder="1" applyAlignment="1">
      <alignment horizontal="right" vertical="center" wrapText="1"/>
    </xf>
    <xf numFmtId="0" fontId="30" fillId="0" borderId="43" xfId="19" applyFont="1" applyBorder="1" applyAlignment="1">
      <alignment horizontal="center" vertical="center" wrapText="1"/>
    </xf>
    <xf numFmtId="0" fontId="30" fillId="0" borderId="41" xfId="19" applyFont="1" applyBorder="1" applyAlignment="1">
      <alignment horizontal="center" vertical="center" wrapText="1"/>
    </xf>
    <xf numFmtId="0" fontId="21" fillId="0" borderId="41" xfId="19" applyBorder="1" applyAlignment="1">
      <alignment horizontal="right" vertical="center" wrapText="1"/>
    </xf>
    <xf numFmtId="0" fontId="21" fillId="0" borderId="23" xfId="19" applyBorder="1" applyAlignment="1">
      <alignment horizontal="right" vertical="center" wrapText="1"/>
    </xf>
    <xf numFmtId="0" fontId="21" fillId="0" borderId="24" xfId="19" applyBorder="1" applyAlignment="1">
      <alignment horizontal="right" vertical="center" wrapText="1"/>
    </xf>
    <xf numFmtId="0" fontId="28" fillId="6" borderId="4" xfId="14" applyFont="1" applyFill="1" applyBorder="1" applyAlignment="1">
      <alignment horizontal="center" vertical="center"/>
    </xf>
    <xf numFmtId="0" fontId="28" fillId="6" borderId="0" xfId="14" applyFont="1" applyFill="1" applyAlignment="1">
      <alignment horizontal="center" vertical="center"/>
    </xf>
    <xf numFmtId="0" fontId="21" fillId="6" borderId="0" xfId="14" applyFill="1" applyAlignment="1">
      <alignment vertical="center"/>
    </xf>
    <xf numFmtId="0" fontId="21" fillId="6" borderId="5" xfId="14" applyFill="1" applyBorder="1" applyAlignment="1">
      <alignment vertical="center"/>
    </xf>
    <xf numFmtId="0" fontId="28" fillId="6" borderId="1" xfId="14" applyFont="1" applyFill="1" applyBorder="1" applyAlignment="1">
      <alignment horizontal="center" vertical="center"/>
    </xf>
    <xf numFmtId="0" fontId="28" fillId="6" borderId="2" xfId="14" applyFont="1" applyFill="1" applyBorder="1" applyAlignment="1">
      <alignment horizontal="center" vertical="center"/>
    </xf>
    <xf numFmtId="0" fontId="28" fillId="6" borderId="3" xfId="14" applyFont="1" applyFill="1" applyBorder="1" applyAlignment="1">
      <alignment horizontal="center" vertical="center"/>
    </xf>
    <xf numFmtId="0" fontId="28" fillId="6" borderId="5" xfId="14" applyFont="1" applyFill="1" applyBorder="1" applyAlignment="1">
      <alignment horizontal="center" vertical="center"/>
    </xf>
    <xf numFmtId="0" fontId="29" fillId="6" borderId="4" xfId="14" applyFont="1" applyFill="1" applyBorder="1" applyAlignment="1">
      <alignment horizontal="center" vertical="center"/>
    </xf>
    <xf numFmtId="0" fontId="29" fillId="6" borderId="0" xfId="14" applyFont="1" applyFill="1" applyAlignment="1">
      <alignment horizontal="center" vertical="center"/>
    </xf>
    <xf numFmtId="0" fontId="30" fillId="6" borderId="0" xfId="14" applyFont="1" applyFill="1" applyAlignment="1">
      <alignment vertical="center"/>
    </xf>
    <xf numFmtId="0" fontId="30" fillId="6" borderId="5" xfId="14" applyFont="1" applyFill="1" applyBorder="1" applyAlignment="1">
      <alignment vertical="center"/>
    </xf>
    <xf numFmtId="0" fontId="28" fillId="6" borderId="4" xfId="14" applyFont="1" applyFill="1" applyBorder="1" applyAlignment="1">
      <alignment horizontal="center" vertical="center" wrapText="1"/>
    </xf>
    <xf numFmtId="0" fontId="28" fillId="6" borderId="0" xfId="14" applyFont="1" applyFill="1" applyAlignment="1">
      <alignment horizontal="center" vertical="center" wrapText="1"/>
    </xf>
    <xf numFmtId="0" fontId="28" fillId="6" borderId="5" xfId="14" applyFont="1" applyFill="1" applyBorder="1" applyAlignment="1">
      <alignment horizontal="center" vertical="center" wrapText="1"/>
    </xf>
  </cellXfs>
  <cellStyles count="25">
    <cellStyle name="Millares" xfId="1" builtinId="3"/>
    <cellStyle name="Millares 2 2 2" xfId="6" xr:uid="{C9732619-4C3E-4669-BF0A-E0E3A4ECE071}"/>
    <cellStyle name="Millares_FORMULARIO 4 - M-OFERENTE PPTA ECONOMICA" xfId="20" xr:uid="{2037CBEF-7198-4F00-9196-9C79C06F8FB7}"/>
    <cellStyle name="Millares_PPTO OFICIAL LP-SGT-SRN-001-2009" xfId="15" xr:uid="{24A43815-2D04-465C-8EB8-0ECDE45E67D0}"/>
    <cellStyle name="Millares_PTO OFICIAL PREPLIEGO (CORREGIDO)" xfId="17" xr:uid="{5EBBFD5A-B4B5-4454-AA14-A8A7EB27C7A1}"/>
    <cellStyle name="Moneda" xfId="2" builtinId="4"/>
    <cellStyle name="Moneda 10" xfId="10" xr:uid="{4DC29CF6-1402-4196-B28A-9C4B78814BED}"/>
    <cellStyle name="Moneda 2 2 2 2 2" xfId="22" xr:uid="{AE6DB0C3-C478-3848-A034-0C1818385587}"/>
    <cellStyle name="Moneda 3 11" xfId="8" xr:uid="{2BAFD49A-6E4E-4654-895B-10A831A5E5E3}"/>
    <cellStyle name="Moneda 3 2" xfId="24" xr:uid="{FFC24EB7-C77E-F240-B7B2-AE627C891155}"/>
    <cellStyle name="Moneda 3 4 2" xfId="9" xr:uid="{82EA963F-0D2D-4EF3-9A65-695EDBD0C558}"/>
    <cellStyle name="Moneda 5" xfId="13" xr:uid="{AA946DB3-0BB4-486D-B898-201DA1912F90}"/>
    <cellStyle name="Normal" xfId="0" builtinId="0"/>
    <cellStyle name="Normal 12 2" xfId="5" xr:uid="{B8A4E61B-B098-41B8-95D0-D78829002A33}"/>
    <cellStyle name="Normal 17 2" xfId="12" xr:uid="{3B198DD6-6471-435F-9159-F010B895446F}"/>
    <cellStyle name="Normal 2 10" xfId="19" xr:uid="{86EDC6A6-D813-4889-AE55-DEBA43DC2A17}"/>
    <cellStyle name="Normal 3 11" xfId="4" xr:uid="{85A1364C-8342-49D6-8696-CA6FAD1001AB}"/>
    <cellStyle name="Normal 3 2" xfId="23" xr:uid="{9B29B917-4084-ED49-8143-BE530C8A26BB}"/>
    <cellStyle name="Normal 3 2 2" xfId="21" xr:uid="{EAF69E36-BF98-AA45-B5E5-BF1C237EE10B}"/>
    <cellStyle name="Normal_ESTABLECIMIENTO Y MANTENIMIENTO" xfId="11" xr:uid="{2C4FC65D-0BBF-4847-A4B9-E4DBA05ADBA7}"/>
    <cellStyle name="Normal_PTO OFICIAL PREPLIEGO (CORREGIDO)" xfId="16" xr:uid="{B20A138B-A92A-4CD1-AA21-CB93F5B0F4ED}"/>
    <cellStyle name="Normal_PTO OFICIAL PREPLIEGO (CORREGIDO) 2" xfId="18" xr:uid="{15753E89-67D9-409D-9FBB-6E350DCFAC6F}"/>
    <cellStyle name="Normal_PTO OFICIAL y APU MODELO 2010 (2)" xfId="14" xr:uid="{11639DD7-2C32-407E-AAB0-A873B5A5466C}"/>
    <cellStyle name="Porcentaje" xfId="3" builtinId="5"/>
    <cellStyle name="Porcentaje 4" xfId="7" xr:uid="{FA61445B-5B28-4752-974D-5647001A9B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externalLink" Target="externalLinks/externalLink64.xml"/><Relationship Id="rId74" Type="http://schemas.openxmlformats.org/officeDocument/2006/relationships/styles" Target="styles.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Master/luis%20carlos/Documents%20and%20Settings/Administrador/Mis%20documentos/Gabriel%202003/GABRIEL%202002/PROYECTOS/PROYECTOS%20EN%20CURSO/ESTADIO%20MUNICIPAL%20DE%20YOPAL/PRESUPUESTO%20ESTADIO%201.2%20primera%20etapa.xls?6F02E973" TargetMode="External"/><Relationship Id="rId1" Type="http://schemas.openxmlformats.org/officeDocument/2006/relationships/externalLinkPath" Target="file:///6F02E973/PRESUPUESTO%20ESTADIO%201.2%20primera%20etapa.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Proyectos/CEI/Tunja-Barbosa/HORIZONTAL%20Barbosa.xlsm?63398D5C" TargetMode="External"/><Relationship Id="rId1" Type="http://schemas.openxmlformats.org/officeDocument/2006/relationships/externalLinkPath" Target="file:///63398D5C/HORIZONTAL%20Barbos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ocuments%20and%20Settings/Alexis%20Granados/Mis%20documentos/AMVG5GAGV/DOCUMENTOS/Micros/Capacitaciones/ISS%20-%20CCA/OBRAS/BANADIA/INFORMES/BANADIACD/1erINFORM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CE2D53C4" TargetMode="External"/><Relationship Id="rId1" Type="http://schemas.openxmlformats.org/officeDocument/2006/relationships/externalLinkPath" Target="file:///CE2D53C4/a%20%20aaInformaci&#243;n%20GRUPO"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a%20%20aaInformaci&#243;n%20GRUPO%204/A%20MInformes%20Mensuales/Informe%20de%20estado%20vial%20ene/aCCIDENTES%20DE%201995%20-%201996.xls?3AB088F2" TargetMode="External"/><Relationship Id="rId1" Type="http://schemas.openxmlformats.org/officeDocument/2006/relationships/externalLinkPath" Target="file:///3AB088F2/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Principal/cund%20grupo%201/INFORMES%20TRIMESTRAL/INFORME%20FINAL/DIC-05-FEB-06.xls"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ZXPREPLIEGOS%20PUENTE%20ARMADA/PRESUP/ZPREPLIEGOS%20PUENTE%20ARMADA/OBRAS%20PUENTE%20ARMADA2.xls?D4CCAAEA" TargetMode="External"/><Relationship Id="rId1" Type="http://schemas.openxmlformats.org/officeDocument/2006/relationships/externalLinkPath" Target="file:///D4CCAAEA/OBRAS%20PUENTE%20ARMADA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Ing-hernando/Users/lvargas/Documents/lvargas_zc/Mis%20documentos/Contratos%20asignados/Contratos%20A&#241;o%202015/Contratos%20Invias/Obra/Etapa%20contratual/invmeta/INFORMES/infabr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ICON/DATOS/LICITAR/IDU/UNIT_4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ACO/Doc.%20ASPIRE/Mis%20documentos/INF.BIMENSUAL/INFORME%20BIMENSUAL%20JUL-AGO-200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Sonia/c_sonia/Documents%20and%20Settings/Usuario/Mis%20documentos/SOTA%20LTDA/SINCELEJO/INVIAS/VIAS%20SUCRE/ACTAS/Mis%20documentos/INF.BIMENSUAL/INFORME%20BIMENSUAL%20JUL-AGO-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Escritorio/amv%202011/EST.V&#205;A%20CRITERIO%20TECNIC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PAVICOL/MSOFFICE/LICITAR/analisis%20del%20AIU/AIU.xls?98A30477" TargetMode="External"/><Relationship Id="rId1" Type="http://schemas.openxmlformats.org/officeDocument/2006/relationships/externalLinkPath" Target="file:///98A30477/AI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Familia%20Monsalvo%20Diaz/Equipo%20Anterior/Rossana/IDU%2050.19/An&#225;lisis%20de%20precios%20unitarios.xls?0C7863BD" TargetMode="External"/><Relationship Id="rId1" Type="http://schemas.openxmlformats.org/officeDocument/2006/relationships/externalLinkPath" Target="file:///0C7863BD/An&#225;lisis%20de%20precios%20unitari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Ing-hernando/Users/lvargas/Documents/lvargas_zc/Mis%20documentos/Contratos%20asignados/Contratos%20A&#241;o%202015/Contratos%20Invias/Obra/Etapa%20contratual/PLATO%20PALERMO.xlsx"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WINDOWS/TEMP/Alcantarillado%20PAVCO-RAS%202000%20(08-11-04).xls?D91F1E8D" TargetMode="External"/><Relationship Id="rId1" Type="http://schemas.openxmlformats.org/officeDocument/2006/relationships/externalLinkPath" Target="file:///D91F1E8D/Alcantarillado%20PAVCO-RAS%202000%20(08-11-0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Users/rodrel/AppData/Local/Microsoft/Windows/Temporary%20Internet%20Files/Content.IE5/90ZIF8WU/Cantidades.xlsx?6343551E" TargetMode="External"/><Relationship Id="rId1" Type="http://schemas.openxmlformats.org/officeDocument/2006/relationships/externalLinkPath" Target="file:///6343551E/Cantidades.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Escritorio/amv%202011/AMV%202011/PHRE/09%20INF_TRIMESTRAL%20_FINAL%20-%202011/INFORME%209_AMV_MAR-2011.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Informe%20trimestral%2010-Dic-08/invmeta/INFORMES/infabr98.xls?DEF7B335" TargetMode="External"/><Relationship Id="rId1" Type="http://schemas.openxmlformats.org/officeDocument/2006/relationships/externalLinkPath" Target="file:///DEF7B335/infabr9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E0992774a/PRECIOS/DOCUME~1/e0939709/CONFIG~1/Temp/precios2002.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Escritorio/amv%202011/copia%20de%20seguridad%20pc1_invias/CONSORCIO%20PHRE/PRESUPUESTOS/V&#205;A%209003/Presupuesto%20para%20Ampliaci&#243;n%20de%20Puentes%20Angostos/Presupuestos%20Ampliaci&#243;n%20de%20Puentes%20%20(9003)%20Sept.%20de%202010.xls?149C54EE" TargetMode="External"/><Relationship Id="rId1" Type="http://schemas.openxmlformats.org/officeDocument/2006/relationships/externalLinkPath" Target="file:///149C54EE/Presupuestos%20Ampliaci&#243;n%20de%20Puentes%20%20(9003)%20Sept.%20de%20201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Escritorio/amv%202011/Documents%20and%20Settings/Equipo_2/Escritorio/Necesidades%20de%20las%20V&#237;as%202010/Definitivos/Necesidades%20%20Lorica%20-%20Cove&#241;as%20(9004)%20Marzo%20201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44.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Users/mrojast/A%20Max/Emergencias/INFORMES/PROYECTOS%20FNC/237%20mil/CORDOBA/CAUCACIA%20-%20PLANETA%20RICA.xlsx?FF4E91EC" TargetMode="External"/><Relationship Id="rId1" Type="http://schemas.openxmlformats.org/officeDocument/2006/relationships/externalLinkPath" Target="file:///FF4E91EC/CAUCACIA%20-%20PLANETA%20RICA.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SERVIDOR/Disco%20D/ADM%20VIAL%2003%20-%20CORDOBA/ESTADO%20DE%20RED/2103mar%2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Mis%20documentos/ALEX/TERMINAL/PROPUESTATERMINAL/PRECIOS%20TRANSIT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PACO/Doc.%20ASPIRE/ADMONVIAL%20H-V-05/PRESUPUESTOS/sector%20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Juan%20Andr&#233;s/Techo/Informe%20final/Juan%20Andr&#233;s/Aci-Sedic/Ciudad%20de%20Cali/dise&#241;o%20pozos.xls?817A3FE0" TargetMode="External"/><Relationship Id="rId1" Type="http://schemas.openxmlformats.org/officeDocument/2006/relationships/externalLinkPath" Target="file:///817A3FE0/dise&#241;o%20poz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is%20documentos/OBRAS/BANADIA/INFORMES/BANADIACD/1erINFORME.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Documents%20and%20Settings/usuario/Mis%20documentos/Mis%20documentos/presupuesto.xls?7B0B0F5F" TargetMode="External"/><Relationship Id="rId1" Type="http://schemas.openxmlformats.org/officeDocument/2006/relationships/externalLinkPath" Target="file:///7B0B0F5F/presupuest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Users/aescorcia/Desktop/APU/APU%202011/CHOCO/APU%20ADVIAL.%20G-2%202011.xls?990D9177" TargetMode="External"/><Relationship Id="rId1" Type="http://schemas.openxmlformats.org/officeDocument/2006/relationships/externalLinkPath" Target="file:///990D9177/APU%20ADVIAL.%20G-2%202011.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Users/aescorcia/Desktop/APU/APU%202011/APU%20CON%20PARTICULARES%20OPA.xlsx?BAA285A9" TargetMode="External"/><Relationship Id="rId1" Type="http://schemas.openxmlformats.org/officeDocument/2006/relationships/externalLinkPath" Target="file:///BAA285A9/APU%20CON%20PARTICULARES%20OPA.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Mis%20documentos/MAYO%202014%20minima%20de%20cuantia/Mis%20documentos/ADMON00/COSTOS/ESTRUCTURA%20DE%20COSTOS%20G&amp;J%20ING%20ASOCIADOS%20LTD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Sonia/c_sonia/Documents%20and%20Settings/Usuario/Mis%20documentos/SOTA%20LTDA/SINCELEJO/INVIAS/VIAS%20SUCRE/ACTAS/Andres/A&#241;o_2002/Licitaciones%202002/Bases%20y%20Prog/BASE%20035%20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E0992774a/PRECIOS/MERYVENT/ZZZ.MERCA.GQ/MERCADEO/POLITICA%20DE%20PRECIOS/PRECIOS%20MARZO%202003/precios200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F:/AMV%20GRUPO2-05/presupuestos/ajuste%20presupuestos/$%20PR20%20al%20PR23.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Documents%20and%20Settings/pc-30/Mis%20documentos/Downloads/DC.01-GEINF-Tramo2-0-Anexos%20(1).xlsx?840EC0E6" TargetMode="External"/><Relationship Id="rId1" Type="http://schemas.openxmlformats.org/officeDocument/2006/relationships/externalLinkPath" Target="file:///840EC0E6/DC.01-GEINF-Tramo2-0-Anexos%20(1).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Ing-hernando/Users/lvargas/Documents/lvargas_zc/Mis%20documentos/Contratos%20asignados/Contratos%20A&#241;o%202015/Contratos%20Invias/Obra/Etapa%20contratual/14%20CERREJON/temp/091029%20CiclosCERREJON.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enry/Propuestas/invias/RCAS-007-2002/precios%20unitarios%20cara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Ing-hernando/Users/lvargas/Documents/lvargas_zc/Mis%20documentos/Contratos%20asignados/Contratos%20A&#241;o%202015/Contratos%20Invias/Obra/Etapa%20contratual/Users/mrojast/A%20Max/APU/APU%202011/APU%20CON%20PARTICULARES%20OPA.xlsx?9B2D70E7" TargetMode="External"/><Relationship Id="rId1" Type="http://schemas.openxmlformats.org/officeDocument/2006/relationships/externalLinkPath" Target="file:///9B2D70E7/APU%20CON%20PARTICULARES%20O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INDICMICROEMP"/>
      <sheetName val="ACTA DE MODIFICACION  (2)"/>
      <sheetName val="\a  aaInformación GRUPO 4\A MIn"/>
      <sheetName val="MATERIALES"/>
      <sheetName val="Datos Básicos"/>
      <sheetName val="SALARIOS"/>
      <sheetName val="#¡REF"/>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Documents and Settings\Pedro "/>
      <sheetName val="\\Ing-her"/>
      <sheetName val="\\Escritorio\amv 2011\a  aaInfo"/>
      <sheetName val="\Users\cmeza\Documents\INVIAS\D"/>
      <sheetName val="\Documents and Settings\jviteri"/>
      <sheetName val="[aCCIDENTES DE 1995 - 1996.xl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sheetData sheetId="255" refreshError="1"/>
      <sheetData sheetId="25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2"/>
      <sheetName val="Hoja2"/>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sheetData sheetId="1191"/>
      <sheetData sheetId="1192"/>
      <sheetData sheetId="1193"/>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sheetData sheetId="1285"/>
      <sheetData sheetId="1286"/>
      <sheetData sheetId="1287"/>
      <sheetData sheetId="1288"/>
      <sheetData sheetId="1289" refreshError="1"/>
      <sheetData sheetId="1290" refreshError="1"/>
      <sheetData sheetId="1291" refreshError="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sheetData sheetId="1390"/>
      <sheetData sheetId="1391"/>
      <sheetData sheetId="1392"/>
      <sheetData sheetId="1393"/>
      <sheetData sheetId="1394"/>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MPLIMIENTO"/>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DICMICROEMP"/>
      <sheetName val="Res-Accide-10"/>
      <sheetName val="Informe"/>
      <sheetName val="otros"/>
      <sheetName val="PRESUPUESTO"/>
      <sheetName val="Seguim-16"/>
      <sheetName val="Informacion"/>
      <sheetName val="\a  aaInformación GRUPO 4\A MIn"/>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CIDENTES DE 1995 - 1996.xls"/>
      <sheetName val="ACTA DE MODIFICACION  (2)"/>
      <sheetName val="CONT_ADI"/>
      <sheetName val="INDICMICROEMP"/>
      <sheetName val="Datos"/>
      <sheetName val="Res-Accide-10"/>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Datos"/>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4"/>
      <sheetName val="INDICE"/>
    </sheetNames>
    <sheetDataSet>
      <sheetData sheetId="0" refreshError="1"/>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sheetName val="perfil"/>
    </sheetNames>
    <sheetDataSet>
      <sheetData sheetId="0" refreshError="1"/>
      <sheetData sheetId="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Hoja1"/>
      <sheetName val="items"/>
      <sheetName val="INSUMOS"/>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ESTADO VÍA-CRIT.TECNICO"/>
      <sheetName val="CLASIFICACION"/>
      <sheetName val="PRESUPUESTO"/>
      <sheetName val="Listas"/>
      <sheetName val="Equipo"/>
      <sheetName val="PUNITARIOS%20PARA%20241201%202S"/>
      <sheetName val="GCB2000"/>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EqpBasica"/>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ow r="6">
          <cell r="A6" t="str">
            <v>UNIDAD ADMINISTRATIVA ESPECIAL DE LA AERONAUTICA CIVIL</v>
          </cell>
        </row>
      </sheetData>
      <sheetData sheetId="21" refreshError="1"/>
      <sheetData sheetId="2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E0B41-6AA9-E04F-8853-90A31F4AB1F2}">
  <sheetPr>
    <tabColor rgb="FF00B0F0"/>
  </sheetPr>
  <dimension ref="B1:HI386"/>
  <sheetViews>
    <sheetView tabSelected="1" topLeftCell="A14" zoomScale="90" zoomScaleNormal="90" workbookViewId="0">
      <selection activeCell="H50" sqref="H50"/>
    </sheetView>
  </sheetViews>
  <sheetFormatPr baseColWidth="10" defaultColWidth="12.5" defaultRowHeight="16" x14ac:dyDescent="0.15"/>
  <cols>
    <col min="1" max="1" width="1.83203125" style="7" customWidth="1"/>
    <col min="2" max="2" width="9.6640625" style="74" customWidth="1"/>
    <col min="3" max="3" width="48.5" style="75" customWidth="1"/>
    <col min="4" max="4" width="19.5" style="75" customWidth="1"/>
    <col min="5" max="5" width="15.83203125" style="76" customWidth="1"/>
    <col min="6" max="6" width="22.83203125" style="6" customWidth="1"/>
    <col min="7" max="7" width="21" style="6" customWidth="1"/>
    <col min="8" max="8" width="21.5" style="85" customWidth="1"/>
    <col min="9" max="9" width="21.5" style="6" customWidth="1"/>
    <col min="10" max="10" width="20.33203125" style="6" hidden="1" customWidth="1"/>
    <col min="11" max="11" width="11.5" style="6" customWidth="1"/>
    <col min="12" max="12" width="20" style="6" customWidth="1"/>
    <col min="13" max="13" width="15.5" style="6" customWidth="1"/>
    <col min="14" max="217" width="11.5" style="6" customWidth="1"/>
    <col min="218" max="16384" width="12.5" style="7"/>
  </cols>
  <sheetData>
    <row r="1" spans="2:217" ht="11.25" customHeight="1" x14ac:dyDescent="0.15">
      <c r="B1" s="1"/>
      <c r="C1" s="2"/>
      <c r="D1" s="2"/>
      <c r="E1" s="3"/>
      <c r="F1" s="4"/>
      <c r="G1" s="5"/>
      <c r="H1" s="6"/>
    </row>
    <row r="2" spans="2:217" ht="18" customHeight="1" x14ac:dyDescent="0.15">
      <c r="B2" s="178" t="s">
        <v>0</v>
      </c>
      <c r="C2" s="179"/>
      <c r="D2" s="179"/>
      <c r="E2" s="179"/>
      <c r="F2" s="179"/>
      <c r="G2" s="180"/>
      <c r="H2" s="6"/>
    </row>
    <row r="3" spans="2:217" ht="16.5" customHeight="1" x14ac:dyDescent="0.15">
      <c r="B3" s="181" t="s">
        <v>1</v>
      </c>
      <c r="C3" s="182"/>
      <c r="D3" s="182"/>
      <c r="E3" s="182"/>
      <c r="F3" s="182"/>
      <c r="G3" s="183"/>
      <c r="H3" s="6"/>
    </row>
    <row r="4" spans="2:217" ht="16.5" customHeight="1" x14ac:dyDescent="0.15">
      <c r="B4" s="184" t="s">
        <v>84</v>
      </c>
      <c r="C4" s="185"/>
      <c r="D4" s="185"/>
      <c r="E4" s="185"/>
      <c r="F4" s="185"/>
      <c r="G4" s="186"/>
      <c r="H4" s="6"/>
    </row>
    <row r="5" spans="2:217" ht="16.5" customHeight="1" x14ac:dyDescent="0.15">
      <c r="B5" s="187"/>
      <c r="C5" s="188"/>
      <c r="D5" s="188"/>
      <c r="E5" s="188"/>
      <c r="F5" s="188"/>
      <c r="G5" s="189"/>
      <c r="H5" s="6"/>
    </row>
    <row r="6" spans="2:217" ht="16.5" customHeight="1" x14ac:dyDescent="0.15">
      <c r="B6" s="190" t="s">
        <v>189</v>
      </c>
      <c r="C6" s="191"/>
      <c r="D6" s="191"/>
      <c r="E6" s="191"/>
      <c r="F6" s="191"/>
      <c r="G6" s="192"/>
      <c r="H6" s="6"/>
    </row>
    <row r="7" spans="2:217" ht="20" customHeight="1" x14ac:dyDescent="0.15">
      <c r="B7" s="175" t="s">
        <v>2</v>
      </c>
      <c r="C7" s="176"/>
      <c r="D7" s="176"/>
      <c r="E7" s="176"/>
      <c r="F7" s="176"/>
      <c r="G7" s="177"/>
      <c r="H7" s="6"/>
    </row>
    <row r="8" spans="2:217" ht="38.25" customHeight="1" thickBot="1" x14ac:dyDescent="0.2">
      <c r="B8" s="201" t="s">
        <v>190</v>
      </c>
      <c r="C8" s="176"/>
      <c r="D8" s="176"/>
      <c r="E8" s="176"/>
      <c r="F8" s="176"/>
      <c r="G8" s="177"/>
      <c r="H8" s="6"/>
    </row>
    <row r="9" spans="2:217" ht="15" customHeight="1" thickBot="1" x14ac:dyDescent="0.2">
      <c r="B9" s="202"/>
      <c r="C9" s="203"/>
      <c r="D9" s="203"/>
      <c r="E9" s="204"/>
      <c r="F9" s="205" t="s">
        <v>188</v>
      </c>
      <c r="G9" s="206"/>
      <c r="H9" s="6"/>
    </row>
    <row r="10" spans="2:217" ht="11.25" customHeight="1" x14ac:dyDescent="0.15">
      <c r="B10" s="8"/>
      <c r="C10" s="9"/>
      <c r="D10" s="9"/>
      <c r="E10" s="9"/>
      <c r="F10" s="10"/>
      <c r="G10" s="11"/>
      <c r="H10" s="6"/>
    </row>
    <row r="11" spans="2:217" s="14" customFormat="1" ht="16.5" customHeight="1" x14ac:dyDescent="0.15">
      <c r="B11" s="184" t="s">
        <v>3</v>
      </c>
      <c r="C11" s="185"/>
      <c r="D11" s="185"/>
      <c r="E11" s="185"/>
      <c r="F11" s="12"/>
      <c r="G11" s="13"/>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row>
    <row r="12" spans="2:217" s="14" customFormat="1" ht="14.25" customHeight="1" thickBot="1" x14ac:dyDescent="0.2">
      <c r="B12" s="15"/>
      <c r="C12" s="16"/>
      <c r="D12" s="16"/>
      <c r="E12" s="16"/>
      <c r="F12" s="16"/>
      <c r="G12" s="17"/>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row>
    <row r="13" spans="2:217" s="14" customFormat="1" ht="17" x14ac:dyDescent="0.15">
      <c r="B13" s="207" t="s">
        <v>4</v>
      </c>
      <c r="C13" s="208" t="s">
        <v>5</v>
      </c>
      <c r="D13" s="143" t="s">
        <v>6</v>
      </c>
      <c r="E13" s="143" t="s">
        <v>7</v>
      </c>
      <c r="F13" s="143" t="s">
        <v>8</v>
      </c>
      <c r="G13" s="18" t="s">
        <v>9</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row>
    <row r="14" spans="2:217" s="14" customFormat="1" ht="17" x14ac:dyDescent="0.15">
      <c r="B14" s="194"/>
      <c r="C14" s="197"/>
      <c r="D14" s="19" t="s">
        <v>10</v>
      </c>
      <c r="E14" s="19" t="s">
        <v>11</v>
      </c>
      <c r="F14" s="19" t="s">
        <v>12</v>
      </c>
      <c r="G14" s="20" t="s">
        <v>13</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row>
    <row r="15" spans="2:217" s="14" customFormat="1" ht="18" thickBot="1" x14ac:dyDescent="0.2">
      <c r="B15" s="21" t="s">
        <v>14</v>
      </c>
      <c r="C15" s="198"/>
      <c r="D15" s="22" t="s">
        <v>15</v>
      </c>
      <c r="E15" s="22" t="s">
        <v>16</v>
      </c>
      <c r="F15" s="22" t="s">
        <v>17</v>
      </c>
      <c r="G15" s="23" t="s">
        <v>18</v>
      </c>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row>
    <row r="16" spans="2:217" s="14" customFormat="1" x14ac:dyDescent="0.15">
      <c r="B16" s="24"/>
      <c r="C16" s="211" t="s">
        <v>19</v>
      </c>
      <c r="D16" s="211"/>
      <c r="E16" s="211"/>
      <c r="F16" s="211"/>
      <c r="G16" s="212"/>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row>
    <row r="17" spans="2:217" s="14" customFormat="1" ht="17" x14ac:dyDescent="0.2">
      <c r="B17" s="25"/>
      <c r="C17" s="26" t="s">
        <v>20</v>
      </c>
      <c r="D17" s="26"/>
      <c r="E17" s="26"/>
      <c r="F17" s="26"/>
      <c r="G17" s="27"/>
      <c r="H17" s="6"/>
      <c r="I17" s="6"/>
      <c r="J17" s="6"/>
      <c r="K17" s="6"/>
      <c r="L17" s="28"/>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row>
    <row r="18" spans="2:217" s="14" customFormat="1" ht="17" x14ac:dyDescent="0.15">
      <c r="B18" s="29">
        <v>1</v>
      </c>
      <c r="C18" s="30" t="s">
        <v>21</v>
      </c>
      <c r="D18" s="45">
        <v>4100000</v>
      </c>
      <c r="E18" s="45"/>
      <c r="F18" s="46">
        <v>0.3</v>
      </c>
      <c r="G18" s="47">
        <f>+(D18+E18)*B18*F18</f>
        <v>1230000</v>
      </c>
      <c r="H18" s="48" t="s">
        <v>30</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row>
    <row r="19" spans="2:217" s="14" customFormat="1" x14ac:dyDescent="0.15">
      <c r="B19" s="29">
        <v>1</v>
      </c>
      <c r="C19" s="32" t="s">
        <v>22</v>
      </c>
      <c r="D19" s="174">
        <v>4000000</v>
      </c>
      <c r="E19" s="45"/>
      <c r="F19" s="46">
        <v>2</v>
      </c>
      <c r="G19" s="47">
        <f t="shared" ref="G19:G20" si="0">+(D19+E19)*B19*F19</f>
        <v>8000000</v>
      </c>
      <c r="H19" s="48" t="s">
        <v>30</v>
      </c>
      <c r="I19" s="6"/>
      <c r="J19" s="6"/>
      <c r="K19" s="6"/>
      <c r="L19" s="34"/>
      <c r="M19" s="34"/>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row>
    <row r="20" spans="2:217" s="14" customFormat="1" x14ac:dyDescent="0.15">
      <c r="B20" s="29">
        <v>1</v>
      </c>
      <c r="C20" s="32" t="s">
        <v>23</v>
      </c>
      <c r="D20" s="45">
        <v>4100000</v>
      </c>
      <c r="E20" s="45"/>
      <c r="F20" s="46">
        <v>0.1</v>
      </c>
      <c r="G20" s="47">
        <f t="shared" si="0"/>
        <v>410000</v>
      </c>
      <c r="H20" s="48" t="s">
        <v>30</v>
      </c>
      <c r="J20" s="6"/>
      <c r="K20" s="6"/>
      <c r="L20" s="34"/>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row>
    <row r="21" spans="2:217" s="14" customFormat="1" ht="17" x14ac:dyDescent="0.15">
      <c r="B21" s="35"/>
      <c r="C21" s="36" t="s">
        <v>24</v>
      </c>
      <c r="D21" s="37"/>
      <c r="E21" s="37"/>
      <c r="F21" s="37"/>
      <c r="G21" s="38"/>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row>
    <row r="22" spans="2:217" s="14" customFormat="1" x14ac:dyDescent="0.15">
      <c r="B22" s="29">
        <v>1</v>
      </c>
      <c r="C22" s="39" t="s">
        <v>25</v>
      </c>
      <c r="D22" s="174">
        <v>1050000</v>
      </c>
      <c r="E22" s="45"/>
      <c r="F22" s="46">
        <v>1.5</v>
      </c>
      <c r="G22" s="47">
        <f>+(D22+E22)*B22*F22</f>
        <v>1575000</v>
      </c>
      <c r="H22" s="48" t="s">
        <v>30</v>
      </c>
      <c r="I22" s="6"/>
      <c r="J22" s="6"/>
      <c r="K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row>
    <row r="23" spans="2:217" s="14" customFormat="1" ht="17" x14ac:dyDescent="0.15">
      <c r="B23" s="40"/>
      <c r="C23" s="26" t="s">
        <v>26</v>
      </c>
      <c r="D23" s="37"/>
      <c r="E23" s="37"/>
      <c r="F23" s="37"/>
      <c r="G23" s="38"/>
      <c r="H23" s="6"/>
      <c r="I23" s="6"/>
      <c r="J23" s="6"/>
      <c r="K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row>
    <row r="24" spans="2:217" s="14" customFormat="1" x14ac:dyDescent="0.15">
      <c r="B24" s="29">
        <v>1</v>
      </c>
      <c r="C24" s="39" t="s">
        <v>27</v>
      </c>
      <c r="D24" s="174">
        <v>1050000</v>
      </c>
      <c r="E24" s="45"/>
      <c r="F24" s="46">
        <v>2</v>
      </c>
      <c r="G24" s="47">
        <f>+(D24+E24)*B24*F24</f>
        <v>2100000</v>
      </c>
      <c r="H24" s="48" t="s">
        <v>30</v>
      </c>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row>
    <row r="25" spans="2:217" s="14" customFormat="1" ht="17" x14ac:dyDescent="0.15">
      <c r="B25" s="41"/>
      <c r="C25" s="42" t="s">
        <v>28</v>
      </c>
      <c r="D25" s="37"/>
      <c r="E25" s="37"/>
      <c r="F25" s="37"/>
      <c r="G25" s="38"/>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row>
    <row r="26" spans="2:217" s="14" customFormat="1" ht="34" x14ac:dyDescent="0.15">
      <c r="B26" s="43">
        <v>1</v>
      </c>
      <c r="C26" s="44" t="s">
        <v>29</v>
      </c>
      <c r="D26" s="45">
        <v>500000</v>
      </c>
      <c r="E26" s="45"/>
      <c r="F26" s="46">
        <v>2</v>
      </c>
      <c r="G26" s="47">
        <f>+F26*D26</f>
        <v>1000000</v>
      </c>
      <c r="H26" s="48" t="s">
        <v>30</v>
      </c>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row>
    <row r="27" spans="2:217" s="14" customFormat="1" x14ac:dyDescent="0.15">
      <c r="B27" s="41"/>
      <c r="C27" s="213" t="s">
        <v>31</v>
      </c>
      <c r="D27" s="214"/>
      <c r="E27" s="214"/>
      <c r="F27" s="215"/>
      <c r="G27" s="49">
        <f>SUM(G18:G26)</f>
        <v>14315000</v>
      </c>
      <c r="H27" s="50"/>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row>
    <row r="28" spans="2:217" s="14" customFormat="1" x14ac:dyDescent="0.15">
      <c r="B28" s="40"/>
      <c r="C28" s="216" t="s">
        <v>32</v>
      </c>
      <c r="D28" s="217"/>
      <c r="E28" s="217"/>
      <c r="F28" s="218"/>
      <c r="G28" s="51">
        <v>2</v>
      </c>
      <c r="H28" s="48" t="s">
        <v>33</v>
      </c>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row>
    <row r="29" spans="2:217" s="14" customFormat="1" ht="17" thickBot="1" x14ac:dyDescent="0.2">
      <c r="B29" s="53"/>
      <c r="C29" s="219" t="s">
        <v>34</v>
      </c>
      <c r="D29" s="220"/>
      <c r="E29" s="220"/>
      <c r="F29" s="221"/>
      <c r="G29" s="54">
        <f>G27*G28</f>
        <v>28630000</v>
      </c>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row>
    <row r="30" spans="2:217" s="14" customFormat="1" ht="17" x14ac:dyDescent="0.15">
      <c r="B30" s="193" t="s">
        <v>4</v>
      </c>
      <c r="C30" s="195" t="s">
        <v>35</v>
      </c>
      <c r="D30" s="197" t="s">
        <v>36</v>
      </c>
      <c r="E30" s="144" t="s">
        <v>37</v>
      </c>
      <c r="F30" s="199" t="s">
        <v>38</v>
      </c>
      <c r="G30" s="55" t="s">
        <v>9</v>
      </c>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row>
    <row r="31" spans="2:217" s="14" customFormat="1" ht="17" x14ac:dyDescent="0.15">
      <c r="B31" s="194"/>
      <c r="C31" s="195"/>
      <c r="D31" s="197"/>
      <c r="E31" s="19" t="s">
        <v>39</v>
      </c>
      <c r="F31" s="200"/>
      <c r="G31" s="20" t="s">
        <v>13</v>
      </c>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row>
    <row r="32" spans="2:217" s="14" customFormat="1" ht="18" thickBot="1" x14ac:dyDescent="0.2">
      <c r="B32" s="21" t="s">
        <v>40</v>
      </c>
      <c r="C32" s="196"/>
      <c r="D32" s="198"/>
      <c r="E32" s="22" t="s">
        <v>41</v>
      </c>
      <c r="F32" s="22" t="s">
        <v>42</v>
      </c>
      <c r="G32" s="23" t="s">
        <v>43</v>
      </c>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row>
    <row r="33" spans="2:217" s="14" customFormat="1" ht="17" x14ac:dyDescent="0.15">
      <c r="B33" s="56"/>
      <c r="C33" s="57" t="s">
        <v>44</v>
      </c>
      <c r="D33" s="57"/>
      <c r="E33" s="57"/>
      <c r="F33" s="57"/>
      <c r="G33" s="58"/>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row>
    <row r="34" spans="2:217" s="14" customFormat="1" ht="24" customHeight="1" x14ac:dyDescent="0.15">
      <c r="B34" s="40"/>
      <c r="C34" s="26" t="s">
        <v>45</v>
      </c>
      <c r="D34" s="26"/>
      <c r="E34" s="26"/>
      <c r="F34" s="26"/>
      <c r="G34" s="27"/>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row>
    <row r="35" spans="2:217" s="14" customFormat="1" ht="31.5" customHeight="1" x14ac:dyDescent="0.15">
      <c r="B35" s="29">
        <v>1</v>
      </c>
      <c r="C35" s="44" t="s">
        <v>46</v>
      </c>
      <c r="D35" s="59" t="s">
        <v>47</v>
      </c>
      <c r="E35" s="33">
        <v>100000</v>
      </c>
      <c r="F35" s="60">
        <v>1</v>
      </c>
      <c r="G35" s="31">
        <f>+B35*E35*F35</f>
        <v>100000</v>
      </c>
      <c r="H35" s="6"/>
      <c r="I35" s="34"/>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row>
    <row r="36" spans="2:217" s="14" customFormat="1" ht="17" x14ac:dyDescent="0.15">
      <c r="B36" s="40"/>
      <c r="C36" s="26" t="s">
        <v>48</v>
      </c>
      <c r="D36" s="26"/>
      <c r="E36" s="37"/>
      <c r="F36" s="61"/>
      <c r="G36" s="62"/>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row>
    <row r="37" spans="2:217" s="14" customFormat="1" ht="55.5" customHeight="1" x14ac:dyDescent="0.15">
      <c r="B37" s="29">
        <v>1</v>
      </c>
      <c r="C37" s="63" t="s">
        <v>49</v>
      </c>
      <c r="D37" s="59" t="s">
        <v>50</v>
      </c>
      <c r="E37" s="64">
        <v>2500000</v>
      </c>
      <c r="F37" s="60">
        <v>3</v>
      </c>
      <c r="G37" s="31">
        <f>+B37*E37*F37</f>
        <v>7500000</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c r="GX37" s="6"/>
      <c r="GY37" s="6"/>
      <c r="GZ37" s="6"/>
      <c r="HA37" s="6"/>
      <c r="HB37" s="6"/>
      <c r="HC37" s="6"/>
      <c r="HD37" s="6"/>
      <c r="HE37" s="6"/>
      <c r="HF37" s="6"/>
      <c r="HG37" s="6"/>
      <c r="HH37" s="6"/>
      <c r="HI37" s="6"/>
    </row>
    <row r="38" spans="2:217" s="14" customFormat="1" ht="38" customHeight="1" x14ac:dyDescent="0.15">
      <c r="B38" s="29">
        <v>1</v>
      </c>
      <c r="C38" s="44" t="s">
        <v>51</v>
      </c>
      <c r="D38" s="59" t="s">
        <v>52</v>
      </c>
      <c r="E38" s="64">
        <v>549050.00000000081</v>
      </c>
      <c r="F38" s="60">
        <v>0.5</v>
      </c>
      <c r="G38" s="31">
        <f t="shared" ref="G38:G44" si="1">+B38*E38*F38</f>
        <v>274525.00000000041</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c r="GI38" s="6"/>
      <c r="GJ38" s="6"/>
      <c r="GK38" s="6"/>
      <c r="GL38" s="6"/>
      <c r="GM38" s="6"/>
      <c r="GN38" s="6"/>
      <c r="GO38" s="6"/>
      <c r="GP38" s="6"/>
      <c r="GQ38" s="6"/>
      <c r="GR38" s="6"/>
      <c r="GS38" s="6"/>
      <c r="GT38" s="6"/>
      <c r="GU38" s="6"/>
      <c r="GV38" s="6"/>
      <c r="GW38" s="6"/>
      <c r="GX38" s="6"/>
      <c r="GY38" s="6"/>
      <c r="GZ38" s="6"/>
      <c r="HA38" s="6"/>
      <c r="HB38" s="6"/>
      <c r="HC38" s="6"/>
      <c r="HD38" s="6"/>
      <c r="HE38" s="6"/>
      <c r="HF38" s="6"/>
      <c r="HG38" s="6"/>
      <c r="HH38" s="6"/>
      <c r="HI38" s="6"/>
    </row>
    <row r="39" spans="2:217" s="14" customFormat="1" ht="33" customHeight="1" x14ac:dyDescent="0.15">
      <c r="B39" s="29">
        <v>1</v>
      </c>
      <c r="C39" s="44" t="s">
        <v>53</v>
      </c>
      <c r="D39" s="59" t="s">
        <v>52</v>
      </c>
      <c r="E39" s="64">
        <v>600000</v>
      </c>
      <c r="F39" s="60">
        <v>1</v>
      </c>
      <c r="G39" s="31">
        <f t="shared" si="1"/>
        <v>600000</v>
      </c>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c r="GI39" s="6"/>
      <c r="GJ39" s="6"/>
      <c r="GK39" s="6"/>
      <c r="GL39" s="6"/>
      <c r="GM39" s="6"/>
      <c r="GN39" s="6"/>
      <c r="GO39" s="6"/>
      <c r="GP39" s="6"/>
      <c r="GQ39" s="6"/>
      <c r="GR39" s="6"/>
      <c r="GS39" s="6"/>
      <c r="GT39" s="6"/>
      <c r="GU39" s="6"/>
      <c r="GV39" s="6"/>
      <c r="GW39" s="6"/>
      <c r="GX39" s="6"/>
      <c r="GY39" s="6"/>
      <c r="GZ39" s="6"/>
      <c r="HA39" s="6"/>
      <c r="HB39" s="6"/>
      <c r="HC39" s="6"/>
      <c r="HD39" s="6"/>
      <c r="HE39" s="6"/>
      <c r="HF39" s="6"/>
      <c r="HG39" s="6"/>
      <c r="HH39" s="6"/>
      <c r="HI39" s="6"/>
    </row>
    <row r="40" spans="2:217" s="14" customFormat="1" ht="17" x14ac:dyDescent="0.15">
      <c r="B40" s="40"/>
      <c r="C40" s="26" t="s">
        <v>54</v>
      </c>
      <c r="D40" s="26"/>
      <c r="E40" s="37"/>
      <c r="F40" s="37"/>
      <c r="G40" s="62"/>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c r="GI40" s="6"/>
      <c r="GJ40" s="6"/>
      <c r="GK40" s="6"/>
      <c r="GL40" s="6"/>
      <c r="GM40" s="6"/>
      <c r="GN40" s="6"/>
      <c r="GO40" s="6"/>
      <c r="GP40" s="6"/>
      <c r="GQ40" s="6"/>
      <c r="GR40" s="6"/>
      <c r="GS40" s="6"/>
      <c r="GT40" s="6"/>
      <c r="GU40" s="6"/>
      <c r="GV40" s="6"/>
      <c r="GW40" s="6"/>
      <c r="GX40" s="6"/>
      <c r="GY40" s="6"/>
      <c r="GZ40" s="6"/>
      <c r="HA40" s="6"/>
      <c r="HB40" s="6"/>
      <c r="HC40" s="6"/>
      <c r="HD40" s="6"/>
      <c r="HE40" s="6"/>
      <c r="HF40" s="6"/>
      <c r="HG40" s="6"/>
      <c r="HH40" s="6"/>
      <c r="HI40" s="6"/>
    </row>
    <row r="41" spans="2:217" s="14" customFormat="1" ht="34" x14ac:dyDescent="0.15">
      <c r="B41" s="29">
        <v>1</v>
      </c>
      <c r="C41" s="44" t="s">
        <v>55</v>
      </c>
      <c r="D41" s="59" t="s">
        <v>52</v>
      </c>
      <c r="E41" s="64">
        <v>105000</v>
      </c>
      <c r="F41" s="60">
        <v>0.2</v>
      </c>
      <c r="G41" s="31">
        <f>+ROUND(B41*E41*F41,0)</f>
        <v>21000</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c r="GI41" s="6"/>
      <c r="GJ41" s="6"/>
      <c r="GK41" s="6"/>
      <c r="GL41" s="6"/>
      <c r="GM41" s="6"/>
      <c r="GN41" s="6"/>
      <c r="GO41" s="6"/>
      <c r="GP41" s="6"/>
      <c r="GQ41" s="6"/>
      <c r="GR41" s="6"/>
      <c r="GS41" s="6"/>
      <c r="GT41" s="6"/>
      <c r="GU41" s="6"/>
      <c r="GV41" s="6"/>
      <c r="GW41" s="6"/>
      <c r="GX41" s="6"/>
      <c r="GY41" s="6"/>
      <c r="GZ41" s="6"/>
      <c r="HA41" s="6"/>
      <c r="HB41" s="6"/>
      <c r="HC41" s="6"/>
      <c r="HD41" s="6"/>
      <c r="HE41" s="6"/>
      <c r="HF41" s="6"/>
      <c r="HG41" s="6"/>
      <c r="HH41" s="6"/>
      <c r="HI41" s="6"/>
    </row>
    <row r="42" spans="2:217" s="14" customFormat="1" ht="40.25" customHeight="1" x14ac:dyDescent="0.15">
      <c r="B42" s="29">
        <v>1</v>
      </c>
      <c r="C42" s="44" t="s">
        <v>56</v>
      </c>
      <c r="D42" s="59" t="s">
        <v>52</v>
      </c>
      <c r="E42" s="64">
        <v>50000</v>
      </c>
      <c r="F42" s="60">
        <v>3</v>
      </c>
      <c r="G42" s="31">
        <f>+ROUND(B42*E42*F42,0)</f>
        <v>150000</v>
      </c>
      <c r="H42" s="6"/>
      <c r="I42" s="6"/>
      <c r="J42" s="65"/>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c r="GN42" s="6"/>
      <c r="GO42" s="6"/>
      <c r="GP42" s="6"/>
      <c r="GQ42" s="6"/>
      <c r="GR42" s="6"/>
      <c r="GS42" s="6"/>
      <c r="GT42" s="6"/>
      <c r="GU42" s="6"/>
      <c r="GV42" s="6"/>
      <c r="GW42" s="6"/>
      <c r="GX42" s="6"/>
      <c r="GY42" s="6"/>
      <c r="GZ42" s="6"/>
      <c r="HA42" s="6"/>
      <c r="HB42" s="6"/>
      <c r="HC42" s="6"/>
      <c r="HD42" s="6"/>
      <c r="HE42" s="6"/>
      <c r="HF42" s="6"/>
      <c r="HG42" s="6"/>
      <c r="HH42" s="6"/>
      <c r="HI42" s="6"/>
    </row>
    <row r="43" spans="2:217" s="14" customFormat="1" ht="38.5" customHeight="1" x14ac:dyDescent="0.15">
      <c r="B43" s="29">
        <v>1</v>
      </c>
      <c r="C43" s="44" t="s">
        <v>57</v>
      </c>
      <c r="D43" s="59" t="s">
        <v>52</v>
      </c>
      <c r="E43" s="64">
        <v>60000</v>
      </c>
      <c r="F43" s="60">
        <v>3</v>
      </c>
      <c r="G43" s="31">
        <f t="shared" si="1"/>
        <v>180000</v>
      </c>
      <c r="H43" s="50"/>
      <c r="I43" s="6"/>
      <c r="J43" s="65">
        <f>G56/4</f>
        <v>11250000</v>
      </c>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c r="GI43" s="6"/>
      <c r="GJ43" s="6"/>
      <c r="GK43" s="6"/>
      <c r="GL43" s="6"/>
      <c r="GM43" s="6"/>
      <c r="GN43" s="6"/>
      <c r="GO43" s="6"/>
      <c r="GP43" s="6"/>
      <c r="GQ43" s="6"/>
      <c r="GR43" s="6"/>
      <c r="GS43" s="6"/>
      <c r="GT43" s="6"/>
      <c r="GU43" s="6"/>
      <c r="GV43" s="6"/>
      <c r="GW43" s="6"/>
      <c r="GX43" s="6"/>
      <c r="GY43" s="6"/>
      <c r="GZ43" s="6"/>
      <c r="HA43" s="6"/>
      <c r="HB43" s="6"/>
      <c r="HC43" s="6"/>
      <c r="HD43" s="6"/>
      <c r="HE43" s="6"/>
      <c r="HF43" s="6"/>
      <c r="HG43" s="6"/>
      <c r="HH43" s="6"/>
      <c r="HI43" s="6"/>
    </row>
    <row r="44" spans="2:217" s="14" customFormat="1" ht="39.5" customHeight="1" thickBot="1" x14ac:dyDescent="0.2">
      <c r="B44" s="161">
        <v>1</v>
      </c>
      <c r="C44" s="162" t="s">
        <v>58</v>
      </c>
      <c r="D44" s="163" t="s">
        <v>52</v>
      </c>
      <c r="E44" s="164">
        <v>50000</v>
      </c>
      <c r="F44" s="165">
        <f>+F19</f>
        <v>2</v>
      </c>
      <c r="G44" s="166">
        <f t="shared" si="1"/>
        <v>100000</v>
      </c>
      <c r="H44" s="48" t="s">
        <v>30</v>
      </c>
      <c r="I44" s="6"/>
      <c r="J44" s="65"/>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c r="GN44" s="6"/>
      <c r="GO44" s="6"/>
      <c r="GP44" s="6"/>
      <c r="GQ44" s="6"/>
      <c r="GR44" s="6"/>
      <c r="GS44" s="6"/>
      <c r="GT44" s="6"/>
      <c r="GU44" s="6"/>
      <c r="GV44" s="6"/>
      <c r="GW44" s="6"/>
      <c r="GX44" s="6"/>
      <c r="GY44" s="6"/>
      <c r="GZ44" s="6"/>
      <c r="HA44" s="6"/>
      <c r="HB44" s="6"/>
      <c r="HC44" s="6"/>
      <c r="HD44" s="6"/>
      <c r="HE44" s="6"/>
      <c r="HF44" s="6"/>
      <c r="HG44" s="6"/>
      <c r="HH44" s="6"/>
      <c r="HI44" s="6"/>
    </row>
    <row r="45" spans="2:217" s="14" customFormat="1" x14ac:dyDescent="0.15">
      <c r="B45" s="66"/>
      <c r="C45" s="222" t="s">
        <v>59</v>
      </c>
      <c r="D45" s="222"/>
      <c r="E45" s="222"/>
      <c r="F45" s="223"/>
      <c r="G45" s="167">
        <f>SUM(G35:G44)</f>
        <v>8925525</v>
      </c>
      <c r="H45" s="6"/>
      <c r="I45" s="6"/>
      <c r="J45" s="65"/>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c r="GN45" s="6"/>
      <c r="GO45" s="6"/>
      <c r="GP45" s="6"/>
      <c r="GQ45" s="6"/>
      <c r="GR45" s="6"/>
      <c r="GS45" s="6"/>
      <c r="GT45" s="6"/>
      <c r="GU45" s="6"/>
      <c r="GV45" s="6"/>
      <c r="GW45" s="6"/>
      <c r="GX45" s="6"/>
      <c r="GY45" s="6"/>
      <c r="GZ45" s="6"/>
      <c r="HA45" s="6"/>
      <c r="HB45" s="6"/>
      <c r="HC45" s="6"/>
      <c r="HD45" s="6"/>
      <c r="HE45" s="6"/>
      <c r="HF45" s="6"/>
      <c r="HG45" s="6"/>
      <c r="HH45" s="6"/>
      <c r="HI45" s="6"/>
    </row>
    <row r="46" spans="2:217" s="14" customFormat="1" x14ac:dyDescent="0.15">
      <c r="B46" s="67"/>
      <c r="C46" s="209" t="s">
        <v>60</v>
      </c>
      <c r="D46" s="209"/>
      <c r="E46" s="209"/>
      <c r="F46" s="210"/>
      <c r="G46" s="168">
        <f>G29+G45</f>
        <v>37555525</v>
      </c>
      <c r="H46" s="68"/>
      <c r="I46" s="69"/>
      <c r="J46" s="6"/>
      <c r="K46" s="6"/>
      <c r="L46" s="70"/>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c r="GN46" s="6"/>
      <c r="GO46" s="6"/>
      <c r="GP46" s="6"/>
      <c r="GQ46" s="6"/>
      <c r="GR46" s="6"/>
      <c r="GS46" s="6"/>
      <c r="GT46" s="6"/>
      <c r="GU46" s="6"/>
      <c r="GV46" s="6"/>
      <c r="GW46" s="6"/>
      <c r="GX46" s="6"/>
      <c r="GY46" s="6"/>
      <c r="GZ46" s="6"/>
      <c r="HA46" s="6"/>
      <c r="HB46" s="6"/>
      <c r="HC46" s="6"/>
      <c r="HD46" s="6"/>
      <c r="HE46" s="6"/>
      <c r="HF46" s="6"/>
      <c r="HG46" s="6"/>
      <c r="HH46" s="6"/>
      <c r="HI46" s="6"/>
    </row>
    <row r="47" spans="2:217" s="14" customFormat="1" x14ac:dyDescent="0.15">
      <c r="B47" s="67"/>
      <c r="C47" s="209" t="s">
        <v>61</v>
      </c>
      <c r="D47" s="209"/>
      <c r="E47" s="209"/>
      <c r="F47" s="210"/>
      <c r="G47" s="169">
        <v>0</v>
      </c>
      <c r="H47" s="52" t="s">
        <v>30</v>
      </c>
      <c r="I47" s="6"/>
      <c r="J47" s="6"/>
      <c r="K47" s="6"/>
      <c r="L47" s="34"/>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c r="GN47" s="6"/>
      <c r="GO47" s="6"/>
      <c r="GP47" s="6"/>
      <c r="GQ47" s="6"/>
      <c r="GR47" s="6"/>
      <c r="GS47" s="6"/>
      <c r="GT47" s="6"/>
      <c r="GU47" s="6"/>
      <c r="GV47" s="6"/>
      <c r="GW47" s="6"/>
      <c r="GX47" s="6"/>
      <c r="GY47" s="6"/>
      <c r="GZ47" s="6"/>
      <c r="HA47" s="6"/>
      <c r="HB47" s="6"/>
      <c r="HC47" s="6"/>
      <c r="HD47" s="6"/>
      <c r="HE47" s="6"/>
      <c r="HF47" s="6"/>
      <c r="HG47" s="6"/>
      <c r="HH47" s="6"/>
      <c r="HI47" s="6"/>
    </row>
    <row r="48" spans="2:217" s="14" customFormat="1" x14ac:dyDescent="0.15">
      <c r="B48" s="67"/>
      <c r="C48" s="209" t="s">
        <v>62</v>
      </c>
      <c r="D48" s="209"/>
      <c r="E48" s="209"/>
      <c r="F48" s="210"/>
      <c r="G48" s="168">
        <f>G46+G47</f>
        <v>37555525</v>
      </c>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c r="GN48" s="6"/>
      <c r="GO48" s="6"/>
      <c r="GP48" s="6"/>
      <c r="GQ48" s="6"/>
      <c r="GR48" s="6"/>
      <c r="GS48" s="6"/>
      <c r="GT48" s="6"/>
      <c r="GU48" s="6"/>
      <c r="GV48" s="6"/>
      <c r="GW48" s="6"/>
      <c r="GX48" s="6"/>
      <c r="GY48" s="6"/>
      <c r="GZ48" s="6"/>
      <c r="HA48" s="6"/>
      <c r="HB48" s="6"/>
      <c r="HC48" s="6"/>
      <c r="HD48" s="6"/>
      <c r="HE48" s="6"/>
      <c r="HF48" s="6"/>
      <c r="HG48" s="6"/>
      <c r="HH48" s="6"/>
      <c r="HI48" s="6"/>
    </row>
    <row r="49" spans="2:217" s="14" customFormat="1" x14ac:dyDescent="0.15">
      <c r="B49" s="67"/>
      <c r="C49" s="209" t="s">
        <v>63</v>
      </c>
      <c r="D49" s="209"/>
      <c r="E49" s="209"/>
      <c r="F49" s="210"/>
      <c r="G49" s="170">
        <f>ROUND(G48*19%,0)</f>
        <v>7135550</v>
      </c>
      <c r="H49" s="6"/>
      <c r="I49" s="6"/>
      <c r="J49" s="34"/>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c r="GN49" s="6"/>
      <c r="GO49" s="6"/>
      <c r="GP49" s="6"/>
      <c r="GQ49" s="6"/>
      <c r="GR49" s="6"/>
      <c r="GS49" s="6"/>
      <c r="GT49" s="6"/>
      <c r="GU49" s="6"/>
      <c r="GV49" s="6"/>
      <c r="GW49" s="6"/>
      <c r="GX49" s="6"/>
      <c r="GY49" s="6"/>
      <c r="GZ49" s="6"/>
      <c r="HA49" s="6"/>
      <c r="HB49" s="6"/>
      <c r="HC49" s="6"/>
      <c r="HD49" s="6"/>
      <c r="HE49" s="6"/>
      <c r="HF49" s="6"/>
      <c r="HG49" s="6"/>
      <c r="HH49" s="6"/>
      <c r="HI49" s="6"/>
    </row>
    <row r="50" spans="2:217" s="14" customFormat="1" ht="16" customHeight="1" x14ac:dyDescent="0.15">
      <c r="B50" s="67"/>
      <c r="C50" s="209" t="s">
        <v>174</v>
      </c>
      <c r="D50" s="209"/>
      <c r="E50" s="209"/>
      <c r="F50" s="210"/>
      <c r="G50" s="170">
        <f>ROUND(300000,0)</f>
        <v>300000</v>
      </c>
      <c r="H50" s="6"/>
      <c r="I50" s="6"/>
      <c r="J50" s="34"/>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c r="GN50" s="6"/>
      <c r="GO50" s="6"/>
      <c r="GP50" s="6"/>
      <c r="GQ50" s="6"/>
      <c r="GR50" s="6"/>
      <c r="GS50" s="6"/>
      <c r="GT50" s="6"/>
      <c r="GU50" s="6"/>
      <c r="GV50" s="6"/>
      <c r="GW50" s="6"/>
      <c r="GX50" s="6"/>
      <c r="GY50" s="6"/>
      <c r="GZ50" s="6"/>
      <c r="HA50" s="6"/>
      <c r="HB50" s="6"/>
      <c r="HC50" s="6"/>
      <c r="HD50" s="6"/>
      <c r="HE50" s="6"/>
      <c r="HF50" s="6"/>
      <c r="HG50" s="6"/>
      <c r="HH50" s="6"/>
      <c r="HI50" s="6"/>
    </row>
    <row r="51" spans="2:217" s="14" customFormat="1" ht="16" customHeight="1" x14ac:dyDescent="0.15">
      <c r="B51" s="67"/>
      <c r="C51" s="210" t="s">
        <v>175</v>
      </c>
      <c r="D51" s="227"/>
      <c r="E51" s="227"/>
      <c r="F51" s="227"/>
      <c r="G51" s="170">
        <f>ROUND(G50*2.5%,0)</f>
        <v>7500</v>
      </c>
      <c r="H51" s="6"/>
      <c r="I51" s="6"/>
      <c r="J51" s="34"/>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c r="GN51" s="6"/>
      <c r="GO51" s="6"/>
      <c r="GP51" s="6"/>
      <c r="GQ51" s="6"/>
      <c r="GR51" s="6"/>
      <c r="GS51" s="6"/>
      <c r="GT51" s="6"/>
      <c r="GU51" s="6"/>
      <c r="GV51" s="6"/>
      <c r="GW51" s="6"/>
      <c r="GX51" s="6"/>
      <c r="GY51" s="6"/>
      <c r="GZ51" s="6"/>
      <c r="HA51" s="6"/>
      <c r="HB51" s="6"/>
      <c r="HC51" s="6"/>
      <c r="HD51" s="6"/>
      <c r="HE51" s="6"/>
      <c r="HF51" s="6"/>
      <c r="HG51" s="6"/>
      <c r="HH51" s="6"/>
      <c r="HI51" s="6"/>
    </row>
    <row r="52" spans="2:217" s="14" customFormat="1" ht="16" customHeight="1" x14ac:dyDescent="0.15">
      <c r="B52" s="67"/>
      <c r="C52" s="210" t="s">
        <v>176</v>
      </c>
      <c r="D52" s="227"/>
      <c r="E52" s="227"/>
      <c r="F52" s="227"/>
      <c r="G52" s="170">
        <f>ROUND(G51*19%,0)</f>
        <v>1425</v>
      </c>
      <c r="H52" s="6"/>
      <c r="I52" s="6"/>
      <c r="J52" s="34"/>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c r="GN52" s="6"/>
      <c r="GO52" s="6"/>
      <c r="GP52" s="6"/>
      <c r="GQ52" s="6"/>
      <c r="GR52" s="6"/>
      <c r="GS52" s="6"/>
      <c r="GT52" s="6"/>
      <c r="GU52" s="6"/>
      <c r="GV52" s="6"/>
      <c r="GW52" s="6"/>
      <c r="GX52" s="6"/>
      <c r="GY52" s="6"/>
      <c r="GZ52" s="6"/>
      <c r="HA52" s="6"/>
      <c r="HB52" s="6"/>
      <c r="HC52" s="6"/>
      <c r="HD52" s="6"/>
      <c r="HE52" s="6"/>
      <c r="HF52" s="6"/>
      <c r="HG52" s="6"/>
      <c r="HH52" s="6"/>
      <c r="HI52" s="6"/>
    </row>
    <row r="53" spans="2:217" s="14" customFormat="1" ht="16" customHeight="1" x14ac:dyDescent="0.15">
      <c r="B53" s="67"/>
      <c r="C53" s="210" t="s">
        <v>177</v>
      </c>
      <c r="D53" s="227"/>
      <c r="E53" s="227"/>
      <c r="F53" s="227"/>
      <c r="G53" s="170">
        <f>SUM(G50:G52)</f>
        <v>308925</v>
      </c>
      <c r="H53" s="6"/>
      <c r="I53" s="6"/>
      <c r="J53" s="34"/>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c r="GN53" s="6"/>
      <c r="GO53" s="6"/>
      <c r="GP53" s="6"/>
      <c r="GQ53" s="6"/>
      <c r="GR53" s="6"/>
      <c r="GS53" s="6"/>
      <c r="GT53" s="6"/>
      <c r="GU53" s="6"/>
      <c r="GV53" s="6"/>
      <c r="GW53" s="6"/>
      <c r="GX53" s="6"/>
      <c r="GY53" s="6"/>
      <c r="GZ53" s="6"/>
      <c r="HA53" s="6"/>
      <c r="HB53" s="6"/>
      <c r="HC53" s="6"/>
      <c r="HD53" s="6"/>
      <c r="HE53" s="6"/>
      <c r="HF53" s="6"/>
      <c r="HG53" s="6"/>
      <c r="HH53" s="6"/>
      <c r="HI53" s="6"/>
    </row>
    <row r="54" spans="2:217" s="14" customFormat="1" ht="16" customHeight="1" x14ac:dyDescent="0.15">
      <c r="B54" s="67"/>
      <c r="C54" s="210" t="s">
        <v>185</v>
      </c>
      <c r="D54" s="227"/>
      <c r="E54" s="227"/>
      <c r="F54" s="227"/>
      <c r="G54" s="170">
        <f>G48+G50+G51</f>
        <v>37863025</v>
      </c>
      <c r="H54" s="6"/>
      <c r="I54" s="6"/>
      <c r="J54" s="34"/>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c r="GN54" s="6"/>
      <c r="GO54" s="6"/>
      <c r="GP54" s="6"/>
      <c r="GQ54" s="6"/>
      <c r="GR54" s="6"/>
      <c r="GS54" s="6"/>
      <c r="GT54" s="6"/>
      <c r="GU54" s="6"/>
      <c r="GV54" s="6"/>
      <c r="GW54" s="6"/>
      <c r="GX54" s="6"/>
      <c r="GY54" s="6"/>
      <c r="GZ54" s="6"/>
      <c r="HA54" s="6"/>
      <c r="HB54" s="6"/>
      <c r="HC54" s="6"/>
      <c r="HD54" s="6"/>
      <c r="HE54" s="6"/>
      <c r="HF54" s="6"/>
      <c r="HG54" s="6"/>
      <c r="HH54" s="6"/>
      <c r="HI54" s="6"/>
    </row>
    <row r="55" spans="2:217" s="14" customFormat="1" ht="16" customHeight="1" thickBot="1" x14ac:dyDescent="0.2">
      <c r="B55" s="160"/>
      <c r="C55" s="228" t="s">
        <v>186</v>
      </c>
      <c r="D55" s="229"/>
      <c r="E55" s="229"/>
      <c r="F55" s="229"/>
      <c r="G55" s="171">
        <f>G49+G52</f>
        <v>7136975</v>
      </c>
      <c r="H55" s="6"/>
      <c r="I55" s="6"/>
      <c r="J55" s="34"/>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c r="GN55" s="6"/>
      <c r="GO55" s="6"/>
      <c r="GP55" s="6"/>
      <c r="GQ55" s="6"/>
      <c r="GR55" s="6"/>
      <c r="GS55" s="6"/>
      <c r="GT55" s="6"/>
      <c r="GU55" s="6"/>
      <c r="GV55" s="6"/>
      <c r="GW55" s="6"/>
      <c r="GX55" s="6"/>
      <c r="GY55" s="6"/>
      <c r="GZ55" s="6"/>
      <c r="HA55" s="6"/>
      <c r="HB55" s="6"/>
      <c r="HC55" s="6"/>
      <c r="HD55" s="6"/>
      <c r="HE55" s="6"/>
      <c r="HF55" s="6"/>
      <c r="HG55" s="6"/>
      <c r="HH55" s="6"/>
      <c r="HI55" s="6"/>
    </row>
    <row r="56" spans="2:217" s="14" customFormat="1" ht="17" thickBot="1" x14ac:dyDescent="0.2">
      <c r="B56" s="172"/>
      <c r="C56" s="230" t="s">
        <v>187</v>
      </c>
      <c r="D56" s="230"/>
      <c r="E56" s="230"/>
      <c r="F56" s="231"/>
      <c r="G56" s="173">
        <f>SUM(G54:G55)</f>
        <v>45000000</v>
      </c>
      <c r="H56" s="71"/>
      <c r="I56" s="72"/>
      <c r="J56" s="6" t="e">
        <f>G56/#REF!</f>
        <v>#REF!</v>
      </c>
      <c r="K56" s="6"/>
      <c r="L56" s="71"/>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c r="GN56" s="6"/>
      <c r="GO56" s="6"/>
      <c r="GP56" s="6"/>
      <c r="GQ56" s="6"/>
      <c r="GR56" s="6"/>
      <c r="GS56" s="6"/>
      <c r="GT56" s="6"/>
      <c r="GU56" s="6"/>
      <c r="GV56" s="6"/>
      <c r="GW56" s="6"/>
      <c r="GX56" s="6"/>
      <c r="GY56" s="6"/>
      <c r="GZ56" s="6"/>
      <c r="HA56" s="6"/>
      <c r="HB56" s="6"/>
      <c r="HC56" s="6"/>
      <c r="HD56" s="6"/>
      <c r="HE56" s="6"/>
      <c r="HF56" s="6"/>
      <c r="HG56" s="6"/>
      <c r="HH56" s="6"/>
      <c r="HI56" s="6"/>
    </row>
    <row r="57" spans="2:217" s="14" customFormat="1" ht="14" x14ac:dyDescent="0.15">
      <c r="B57" s="232" t="s">
        <v>64</v>
      </c>
      <c r="C57" s="233"/>
      <c r="D57" s="233"/>
      <c r="E57" s="233"/>
      <c r="F57" s="233"/>
      <c r="G57" s="234"/>
      <c r="H57" s="6"/>
      <c r="I57" s="6"/>
      <c r="J57" s="65"/>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c r="GN57" s="6"/>
      <c r="GO57" s="6"/>
      <c r="GP57" s="6"/>
      <c r="GQ57" s="6"/>
      <c r="GR57" s="6"/>
      <c r="GS57" s="6"/>
      <c r="GT57" s="6"/>
      <c r="GU57" s="6"/>
      <c r="GV57" s="6"/>
      <c r="GW57" s="6"/>
      <c r="GX57" s="6"/>
      <c r="GY57" s="6"/>
      <c r="GZ57" s="6"/>
      <c r="HA57" s="6"/>
      <c r="HB57" s="6"/>
      <c r="HC57" s="6"/>
      <c r="HD57" s="6"/>
      <c r="HE57" s="6"/>
      <c r="HF57" s="6"/>
      <c r="HG57" s="6"/>
      <c r="HH57" s="6"/>
      <c r="HI57" s="6"/>
    </row>
    <row r="58" spans="2:217" ht="21" customHeight="1" x14ac:dyDescent="0.15">
      <c r="B58" s="224" t="s">
        <v>65</v>
      </c>
      <c r="C58" s="225"/>
      <c r="D58" s="225"/>
      <c r="E58" s="225"/>
      <c r="F58" s="225"/>
      <c r="G58" s="226"/>
      <c r="H58" s="6"/>
      <c r="I58" s="69"/>
      <c r="J58" s="34"/>
    </row>
    <row r="59" spans="2:217" s="14" customFormat="1" ht="21" customHeight="1" x14ac:dyDescent="0.15">
      <c r="B59" s="224" t="s">
        <v>66</v>
      </c>
      <c r="C59" s="225"/>
      <c r="D59" s="225"/>
      <c r="E59" s="225"/>
      <c r="F59" s="225"/>
      <c r="G59" s="226"/>
      <c r="H59" s="6"/>
      <c r="I59" s="6"/>
      <c r="J59" s="34">
        <f>G56/6</f>
        <v>7500000</v>
      </c>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c r="GN59" s="6"/>
      <c r="GO59" s="6"/>
      <c r="GP59" s="6"/>
      <c r="GQ59" s="6"/>
      <c r="GR59" s="6"/>
      <c r="GS59" s="6"/>
      <c r="GT59" s="6"/>
      <c r="GU59" s="6"/>
      <c r="GV59" s="6"/>
      <c r="GW59" s="6"/>
      <c r="GX59" s="6"/>
      <c r="GY59" s="6"/>
      <c r="GZ59" s="6"/>
      <c r="HA59" s="6"/>
      <c r="HB59" s="6"/>
      <c r="HC59" s="6"/>
      <c r="HD59" s="6"/>
      <c r="HE59" s="6"/>
      <c r="HF59" s="6"/>
      <c r="HG59" s="6"/>
      <c r="HH59" s="6"/>
      <c r="HI59" s="6"/>
    </row>
    <row r="60" spans="2:217" s="14" customFormat="1" ht="21" customHeight="1" x14ac:dyDescent="0.15">
      <c r="B60" s="224" t="s">
        <v>67</v>
      </c>
      <c r="C60" s="225"/>
      <c r="D60" s="225"/>
      <c r="E60" s="225"/>
      <c r="F60" s="225"/>
      <c r="G60" s="226"/>
      <c r="H60" s="73"/>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c r="GN60" s="6"/>
      <c r="GO60" s="6"/>
      <c r="GP60" s="6"/>
      <c r="GQ60" s="6"/>
      <c r="GR60" s="6"/>
      <c r="GS60" s="6"/>
      <c r="GT60" s="6"/>
      <c r="GU60" s="6"/>
      <c r="GV60" s="6"/>
      <c r="GW60" s="6"/>
      <c r="GX60" s="6"/>
      <c r="GY60" s="6"/>
      <c r="GZ60" s="6"/>
      <c r="HA60" s="6"/>
      <c r="HB60" s="6"/>
      <c r="HC60" s="6"/>
      <c r="HD60" s="6"/>
      <c r="HE60" s="6"/>
      <c r="HF60" s="6"/>
      <c r="HG60" s="6"/>
      <c r="HH60" s="6"/>
      <c r="HI60" s="6"/>
    </row>
    <row r="61" spans="2:217" s="14" customFormat="1" ht="26.25" customHeight="1" x14ac:dyDescent="0.15">
      <c r="B61" s="235" t="s">
        <v>68</v>
      </c>
      <c r="C61" s="236"/>
      <c r="D61" s="236"/>
      <c r="E61" s="236"/>
      <c r="F61" s="236"/>
      <c r="G61" s="237"/>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c r="GN61" s="6"/>
      <c r="GO61" s="6"/>
      <c r="GP61" s="6"/>
      <c r="GQ61" s="6"/>
      <c r="GR61" s="6"/>
      <c r="GS61" s="6"/>
      <c r="GT61" s="6"/>
      <c r="GU61" s="6"/>
      <c r="GV61" s="6"/>
      <c r="GW61" s="6"/>
      <c r="GX61" s="6"/>
      <c r="GY61" s="6"/>
      <c r="GZ61" s="6"/>
      <c r="HA61" s="6"/>
      <c r="HB61" s="6"/>
      <c r="HC61" s="6"/>
      <c r="HD61" s="6"/>
      <c r="HE61" s="6"/>
      <c r="HF61" s="6"/>
      <c r="HG61" s="6"/>
      <c r="HH61" s="6"/>
      <c r="HI61" s="6"/>
    </row>
    <row r="62" spans="2:217" s="14" customFormat="1" ht="34.5" customHeight="1" x14ac:dyDescent="0.15">
      <c r="B62" s="224" t="s">
        <v>69</v>
      </c>
      <c r="C62" s="225"/>
      <c r="D62" s="225"/>
      <c r="E62" s="225"/>
      <c r="F62" s="225"/>
      <c r="G62" s="226"/>
      <c r="H62" s="34"/>
      <c r="I62" s="6"/>
      <c r="J62" s="6"/>
      <c r="K62" s="6"/>
      <c r="L62" s="34"/>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c r="GN62" s="6"/>
      <c r="GO62" s="6"/>
      <c r="GP62" s="6"/>
      <c r="GQ62" s="6"/>
      <c r="GR62" s="6"/>
      <c r="GS62" s="6"/>
      <c r="GT62" s="6"/>
      <c r="GU62" s="6"/>
      <c r="GV62" s="6"/>
      <c r="GW62" s="6"/>
      <c r="GX62" s="6"/>
      <c r="GY62" s="6"/>
      <c r="GZ62" s="6"/>
      <c r="HA62" s="6"/>
      <c r="HB62" s="6"/>
      <c r="HC62" s="6"/>
      <c r="HD62" s="6"/>
      <c r="HE62" s="6"/>
      <c r="HF62" s="6"/>
      <c r="HG62" s="6"/>
      <c r="HH62" s="6"/>
      <c r="HI62" s="6"/>
    </row>
    <row r="63" spans="2:217" s="14" customFormat="1" ht="21" customHeight="1" x14ac:dyDescent="0.15">
      <c r="B63" s="224" t="s">
        <v>70</v>
      </c>
      <c r="C63" s="225"/>
      <c r="D63" s="225"/>
      <c r="E63" s="225"/>
      <c r="F63" s="225"/>
      <c r="G63" s="226"/>
      <c r="H63" s="71"/>
      <c r="I63" s="6"/>
      <c r="J63" s="6"/>
      <c r="K63" s="6"/>
      <c r="L63" s="71"/>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c r="GN63" s="6"/>
      <c r="GO63" s="6"/>
      <c r="GP63" s="6"/>
      <c r="GQ63" s="6"/>
      <c r="GR63" s="6"/>
      <c r="GS63" s="6"/>
      <c r="GT63" s="6"/>
      <c r="GU63" s="6"/>
      <c r="GV63" s="6"/>
      <c r="GW63" s="6"/>
      <c r="GX63" s="6"/>
      <c r="GY63" s="6"/>
      <c r="GZ63" s="6"/>
      <c r="HA63" s="6"/>
      <c r="HB63" s="6"/>
      <c r="HC63" s="6"/>
      <c r="HD63" s="6"/>
      <c r="HE63" s="6"/>
      <c r="HF63" s="6"/>
      <c r="HG63" s="6"/>
      <c r="HH63" s="6"/>
      <c r="HI63" s="6"/>
    </row>
    <row r="64" spans="2:217" s="74" customFormat="1" ht="21" customHeight="1" x14ac:dyDescent="0.15">
      <c r="B64" s="224" t="s">
        <v>71</v>
      </c>
      <c r="C64" s="225"/>
      <c r="D64" s="225"/>
      <c r="E64" s="225"/>
      <c r="F64" s="225"/>
      <c r="G64" s="22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c r="GN64" s="6"/>
      <c r="GO64" s="6"/>
      <c r="GP64" s="6"/>
      <c r="GQ64" s="6"/>
      <c r="GR64" s="6"/>
      <c r="GS64" s="6"/>
      <c r="GT64" s="6"/>
      <c r="GU64" s="6"/>
      <c r="GV64" s="6"/>
      <c r="GW64" s="6"/>
      <c r="GX64" s="6"/>
      <c r="GY64" s="6"/>
      <c r="GZ64" s="6"/>
      <c r="HA64" s="6"/>
      <c r="HB64" s="6"/>
      <c r="HC64" s="6"/>
      <c r="HD64" s="6"/>
      <c r="HE64" s="6"/>
      <c r="HF64" s="6"/>
      <c r="HG64" s="6"/>
      <c r="HH64" s="6"/>
      <c r="HI64" s="6"/>
    </row>
    <row r="65" spans="2:217" s="74" customFormat="1" ht="21" customHeight="1" x14ac:dyDescent="0.15">
      <c r="B65" s="224" t="s">
        <v>72</v>
      </c>
      <c r="C65" s="225"/>
      <c r="D65" s="225"/>
      <c r="E65" s="225"/>
      <c r="F65" s="225"/>
      <c r="G65" s="22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c r="GN65" s="6"/>
      <c r="GO65" s="6"/>
      <c r="GP65" s="6"/>
      <c r="GQ65" s="6"/>
      <c r="GR65" s="6"/>
      <c r="GS65" s="6"/>
      <c r="GT65" s="6"/>
      <c r="GU65" s="6"/>
      <c r="GV65" s="6"/>
      <c r="GW65" s="6"/>
      <c r="GX65" s="6"/>
      <c r="GY65" s="6"/>
      <c r="GZ65" s="6"/>
      <c r="HA65" s="6"/>
      <c r="HB65" s="6"/>
      <c r="HC65" s="6"/>
      <c r="HD65" s="6"/>
      <c r="HE65" s="6"/>
      <c r="HF65" s="6"/>
      <c r="HG65" s="6"/>
      <c r="HH65" s="6"/>
      <c r="HI65" s="6"/>
    </row>
    <row r="66" spans="2:217" s="74" customFormat="1" ht="36" customHeight="1" x14ac:dyDescent="0.15">
      <c r="B66" s="224" t="s">
        <v>73</v>
      </c>
      <c r="C66" s="225"/>
      <c r="D66" s="225"/>
      <c r="E66" s="225"/>
      <c r="F66" s="225"/>
      <c r="G66" s="22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c r="GN66" s="6"/>
      <c r="GO66" s="6"/>
      <c r="GP66" s="6"/>
      <c r="GQ66" s="6"/>
      <c r="GR66" s="6"/>
      <c r="GS66" s="6"/>
      <c r="GT66" s="6"/>
      <c r="GU66" s="6"/>
      <c r="GV66" s="6"/>
      <c r="GW66" s="6"/>
      <c r="GX66" s="6"/>
      <c r="GY66" s="6"/>
      <c r="GZ66" s="6"/>
      <c r="HA66" s="6"/>
      <c r="HB66" s="6"/>
      <c r="HC66" s="6"/>
      <c r="HD66" s="6"/>
      <c r="HE66" s="6"/>
      <c r="HF66" s="6"/>
      <c r="HG66" s="6"/>
      <c r="HH66" s="6"/>
      <c r="HI66" s="6"/>
    </row>
    <row r="67" spans="2:217" ht="20.25" customHeight="1" x14ac:dyDescent="0.15">
      <c r="B67" s="224" t="s">
        <v>74</v>
      </c>
      <c r="C67" s="225"/>
      <c r="D67" s="225"/>
      <c r="E67" s="225"/>
      <c r="F67" s="225"/>
      <c r="G67" s="226"/>
      <c r="H67" s="6"/>
    </row>
    <row r="68" spans="2:217" ht="25.5" customHeight="1" thickBot="1" x14ac:dyDescent="0.2">
      <c r="B68" s="239" t="s">
        <v>75</v>
      </c>
      <c r="C68" s="240"/>
      <c r="D68" s="240"/>
      <c r="E68" s="240"/>
      <c r="F68" s="240"/>
      <c r="G68" s="241"/>
      <c r="H68" s="6"/>
    </row>
    <row r="69" spans="2:217" x14ac:dyDescent="0.15">
      <c r="H69" s="6"/>
    </row>
    <row r="70" spans="2:217" ht="17" x14ac:dyDescent="0.15">
      <c r="B70" s="77" t="s">
        <v>76</v>
      </c>
      <c r="C70" s="145"/>
      <c r="D70" s="145"/>
      <c r="E70" s="78"/>
      <c r="F70" s="79"/>
      <c r="G70" s="79"/>
      <c r="H70" s="6"/>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79"/>
      <c r="BX70" s="79"/>
      <c r="BY70" s="79"/>
      <c r="BZ70" s="79"/>
      <c r="CA70" s="79"/>
      <c r="CB70" s="79"/>
      <c r="CC70" s="79"/>
      <c r="CD70" s="79"/>
      <c r="CE70" s="79"/>
      <c r="CF70" s="79"/>
      <c r="CG70" s="79"/>
      <c r="CH70" s="79"/>
      <c r="CI70" s="79"/>
      <c r="CJ70" s="79"/>
      <c r="CK70" s="79"/>
      <c r="CL70" s="79"/>
      <c r="CM70" s="79"/>
      <c r="CN70" s="79"/>
      <c r="CO70" s="79"/>
      <c r="CP70" s="79"/>
      <c r="CQ70" s="79"/>
      <c r="CR70" s="79"/>
      <c r="CS70" s="79"/>
      <c r="CT70" s="79"/>
      <c r="CU70" s="79"/>
      <c r="CV70" s="79"/>
      <c r="CW70" s="79"/>
      <c r="CX70" s="79"/>
      <c r="CY70" s="79"/>
      <c r="CZ70" s="79"/>
      <c r="DA70" s="79"/>
      <c r="DB70" s="79"/>
      <c r="DC70" s="79"/>
      <c r="DD70" s="79"/>
      <c r="DE70" s="79"/>
      <c r="DF70" s="79"/>
      <c r="DG70" s="79"/>
      <c r="DH70" s="79"/>
      <c r="DI70" s="79"/>
      <c r="DJ70" s="79"/>
      <c r="DK70" s="79"/>
      <c r="DL70" s="79"/>
      <c r="DM70" s="79"/>
      <c r="DN70" s="79"/>
      <c r="DO70" s="79"/>
      <c r="DP70" s="79"/>
      <c r="DQ70" s="79"/>
      <c r="DR70" s="79"/>
      <c r="DS70" s="79"/>
      <c r="DT70" s="79"/>
      <c r="DU70" s="79"/>
      <c r="DV70" s="79"/>
      <c r="DW70" s="79"/>
      <c r="DX70" s="79"/>
      <c r="DY70" s="79"/>
      <c r="DZ70" s="79"/>
      <c r="EA70" s="79"/>
      <c r="EB70" s="79"/>
      <c r="EC70" s="79"/>
      <c r="ED70" s="79"/>
      <c r="EE70" s="79"/>
      <c r="EF70" s="79"/>
      <c r="EG70" s="79"/>
      <c r="EH70" s="79"/>
      <c r="EI70" s="79"/>
      <c r="EJ70" s="79"/>
      <c r="EK70" s="79"/>
      <c r="EL70" s="79"/>
      <c r="EM70" s="79"/>
      <c r="EN70" s="79"/>
      <c r="EO70" s="79"/>
      <c r="EP70" s="79"/>
      <c r="EQ70" s="79"/>
      <c r="ER70" s="79"/>
      <c r="ES70" s="79"/>
      <c r="ET70" s="79"/>
      <c r="EU70" s="79"/>
      <c r="EV70" s="79"/>
      <c r="EW70" s="79"/>
      <c r="EX70" s="79"/>
      <c r="EY70" s="79"/>
      <c r="EZ70" s="79"/>
      <c r="FA70" s="79"/>
      <c r="FB70" s="79"/>
      <c r="FC70" s="79"/>
      <c r="FD70" s="79"/>
      <c r="FE70" s="79"/>
      <c r="FF70" s="79"/>
      <c r="FG70" s="79"/>
      <c r="FH70" s="79"/>
      <c r="FI70" s="79"/>
      <c r="FJ70" s="79"/>
      <c r="FK70" s="79"/>
      <c r="FL70" s="79"/>
      <c r="FM70" s="79"/>
      <c r="FN70" s="79"/>
      <c r="FO70" s="79"/>
      <c r="FP70" s="79"/>
      <c r="FQ70" s="79"/>
      <c r="FR70" s="79"/>
      <c r="FS70" s="79"/>
      <c r="FT70" s="79"/>
      <c r="FU70" s="79"/>
      <c r="FV70" s="79"/>
      <c r="FW70" s="79"/>
      <c r="FX70" s="79"/>
      <c r="FY70" s="79"/>
      <c r="FZ70" s="79"/>
      <c r="GA70" s="79"/>
      <c r="GB70" s="79"/>
      <c r="GC70" s="79"/>
      <c r="GD70" s="79"/>
      <c r="GE70" s="79"/>
      <c r="GF70" s="79"/>
      <c r="GG70" s="79"/>
      <c r="GH70" s="79"/>
      <c r="GI70" s="79"/>
      <c r="GJ70" s="79"/>
      <c r="GK70" s="79"/>
      <c r="GL70" s="79"/>
      <c r="GM70" s="79"/>
      <c r="GN70" s="79"/>
      <c r="GO70" s="79"/>
      <c r="GP70" s="79"/>
      <c r="GQ70" s="79"/>
      <c r="GR70" s="79"/>
      <c r="GS70" s="79"/>
      <c r="GT70" s="79"/>
      <c r="GU70" s="79"/>
      <c r="GV70" s="79"/>
      <c r="GW70" s="79"/>
      <c r="GX70" s="79"/>
      <c r="GY70" s="79"/>
      <c r="GZ70" s="79"/>
      <c r="HA70" s="79"/>
      <c r="HB70" s="79"/>
      <c r="HC70" s="79"/>
      <c r="HD70" s="79"/>
      <c r="HE70" s="79"/>
      <c r="HF70" s="79"/>
      <c r="HG70" s="79"/>
      <c r="HH70" s="79"/>
      <c r="HI70" s="79"/>
    </row>
    <row r="71" spans="2:217" x14ac:dyDescent="0.15">
      <c r="B71" s="77"/>
      <c r="C71" s="145"/>
      <c r="D71" s="145"/>
      <c r="E71" s="78"/>
      <c r="F71" s="79"/>
      <c r="G71" s="79"/>
      <c r="H71" s="6"/>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79"/>
      <c r="BX71" s="79"/>
      <c r="BY71" s="79"/>
      <c r="BZ71" s="79"/>
      <c r="CA71" s="79"/>
      <c r="CB71" s="79"/>
      <c r="CC71" s="79"/>
      <c r="CD71" s="79"/>
      <c r="CE71" s="79"/>
      <c r="CF71" s="79"/>
      <c r="CG71" s="79"/>
      <c r="CH71" s="79"/>
      <c r="CI71" s="79"/>
      <c r="CJ71" s="79"/>
      <c r="CK71" s="79"/>
      <c r="CL71" s="79"/>
      <c r="CM71" s="79"/>
      <c r="CN71" s="79"/>
      <c r="CO71" s="79"/>
      <c r="CP71" s="79"/>
      <c r="CQ71" s="79"/>
      <c r="CR71" s="79"/>
      <c r="CS71" s="79"/>
      <c r="CT71" s="79"/>
      <c r="CU71" s="79"/>
      <c r="CV71" s="79"/>
      <c r="CW71" s="79"/>
      <c r="CX71" s="79"/>
      <c r="CY71" s="79"/>
      <c r="CZ71" s="79"/>
      <c r="DA71" s="79"/>
      <c r="DB71" s="79"/>
      <c r="DC71" s="79"/>
      <c r="DD71" s="79"/>
      <c r="DE71" s="79"/>
      <c r="DF71" s="79"/>
      <c r="DG71" s="79"/>
      <c r="DH71" s="79"/>
      <c r="DI71" s="79"/>
      <c r="DJ71" s="79"/>
      <c r="DK71" s="79"/>
      <c r="DL71" s="79"/>
      <c r="DM71" s="79"/>
      <c r="DN71" s="79"/>
      <c r="DO71" s="79"/>
      <c r="DP71" s="79"/>
      <c r="DQ71" s="79"/>
      <c r="DR71" s="79"/>
      <c r="DS71" s="79"/>
      <c r="DT71" s="79"/>
      <c r="DU71" s="79"/>
      <c r="DV71" s="79"/>
      <c r="DW71" s="79"/>
      <c r="DX71" s="79"/>
      <c r="DY71" s="79"/>
      <c r="DZ71" s="79"/>
      <c r="EA71" s="79"/>
      <c r="EB71" s="79"/>
      <c r="EC71" s="79"/>
      <c r="ED71" s="79"/>
      <c r="EE71" s="79"/>
      <c r="EF71" s="79"/>
      <c r="EG71" s="79"/>
      <c r="EH71" s="79"/>
      <c r="EI71" s="79"/>
      <c r="EJ71" s="79"/>
      <c r="EK71" s="79"/>
      <c r="EL71" s="79"/>
      <c r="EM71" s="79"/>
      <c r="EN71" s="79"/>
      <c r="EO71" s="79"/>
      <c r="EP71" s="79"/>
      <c r="EQ71" s="79"/>
      <c r="ER71" s="79"/>
      <c r="ES71" s="79"/>
      <c r="ET71" s="79"/>
      <c r="EU71" s="79"/>
      <c r="EV71" s="79"/>
      <c r="EW71" s="79"/>
      <c r="EX71" s="79"/>
      <c r="EY71" s="79"/>
      <c r="EZ71" s="79"/>
      <c r="FA71" s="79"/>
      <c r="FB71" s="79"/>
      <c r="FC71" s="79"/>
      <c r="FD71" s="79"/>
      <c r="FE71" s="79"/>
      <c r="FF71" s="79"/>
      <c r="FG71" s="79"/>
      <c r="FH71" s="79"/>
      <c r="FI71" s="79"/>
      <c r="FJ71" s="79"/>
      <c r="FK71" s="79"/>
      <c r="FL71" s="79"/>
      <c r="FM71" s="79"/>
      <c r="FN71" s="79"/>
      <c r="FO71" s="79"/>
      <c r="FP71" s="79"/>
      <c r="FQ71" s="79"/>
      <c r="FR71" s="79"/>
      <c r="FS71" s="79"/>
      <c r="FT71" s="79"/>
      <c r="FU71" s="79"/>
      <c r="FV71" s="79"/>
      <c r="FW71" s="79"/>
      <c r="FX71" s="79"/>
      <c r="FY71" s="79"/>
      <c r="FZ71" s="79"/>
      <c r="GA71" s="79"/>
      <c r="GB71" s="79"/>
      <c r="GC71" s="79"/>
      <c r="GD71" s="79"/>
      <c r="GE71" s="79"/>
      <c r="GF71" s="79"/>
      <c r="GG71" s="79"/>
      <c r="GH71" s="79"/>
      <c r="GI71" s="79"/>
      <c r="GJ71" s="79"/>
      <c r="GK71" s="79"/>
      <c r="GL71" s="79"/>
      <c r="GM71" s="79"/>
      <c r="GN71" s="79"/>
      <c r="GO71" s="79"/>
      <c r="GP71" s="79"/>
      <c r="GQ71" s="79"/>
      <c r="GR71" s="79"/>
      <c r="GS71" s="79"/>
      <c r="GT71" s="79"/>
      <c r="GU71" s="79"/>
      <c r="GV71" s="79"/>
      <c r="GW71" s="79"/>
      <c r="GX71" s="79"/>
      <c r="GY71" s="79"/>
      <c r="GZ71" s="79"/>
      <c r="HA71" s="79"/>
      <c r="HB71" s="79"/>
      <c r="HC71" s="79"/>
      <c r="HD71" s="79"/>
      <c r="HE71" s="79"/>
      <c r="HF71" s="79"/>
      <c r="HG71" s="79"/>
      <c r="HH71" s="79"/>
      <c r="HI71" s="79"/>
    </row>
    <row r="72" spans="2:217" x14ac:dyDescent="0.15">
      <c r="B72" s="77"/>
      <c r="C72" s="145"/>
      <c r="D72" s="145"/>
      <c r="E72" s="78"/>
      <c r="F72" s="79"/>
      <c r="G72" s="79"/>
      <c r="H72" s="6"/>
      <c r="I72" s="79"/>
      <c r="J72" s="79"/>
      <c r="K72" s="79"/>
      <c r="L72" s="79"/>
      <c r="M72" s="79"/>
      <c r="N72" s="79"/>
      <c r="O72" s="79"/>
      <c r="P72" s="79"/>
      <c r="Q72" s="79"/>
      <c r="R72" s="79"/>
      <c r="S72" s="79"/>
      <c r="T72" s="79"/>
      <c r="U72" s="79"/>
      <c r="V72" s="79"/>
      <c r="W72" s="79"/>
      <c r="X72" s="79"/>
      <c r="Y72" s="79"/>
      <c r="Z72" s="79"/>
      <c r="AA72" s="79"/>
      <c r="AB72" s="79"/>
      <c r="AC72" s="79"/>
      <c r="AD72" s="79"/>
      <c r="AE72" s="79"/>
      <c r="AF72" s="79"/>
      <c r="AG72" s="79"/>
      <c r="AH72" s="79"/>
      <c r="AI72" s="79"/>
      <c r="AJ72" s="79"/>
      <c r="AK72" s="79"/>
      <c r="AL72" s="79"/>
      <c r="AM72" s="79"/>
      <c r="AN72" s="79"/>
      <c r="AO72" s="79"/>
      <c r="AP72" s="79"/>
      <c r="AQ72" s="79"/>
      <c r="AR72" s="79"/>
      <c r="AS72" s="79"/>
      <c r="AT72" s="79"/>
      <c r="AU72" s="79"/>
      <c r="AV72" s="79"/>
      <c r="AW72" s="79"/>
      <c r="AX72" s="79"/>
      <c r="AY72" s="79"/>
      <c r="AZ72" s="79"/>
      <c r="BA72" s="79"/>
      <c r="BB72" s="79"/>
      <c r="BC72" s="79"/>
      <c r="BD72" s="79"/>
      <c r="BE72" s="79"/>
      <c r="BF72" s="79"/>
      <c r="BG72" s="79"/>
      <c r="BH72" s="79"/>
      <c r="BI72" s="79"/>
      <c r="BJ72" s="79"/>
      <c r="BK72" s="79"/>
      <c r="BL72" s="79"/>
      <c r="BM72" s="79"/>
      <c r="BN72" s="79"/>
      <c r="BO72" s="79"/>
      <c r="BP72" s="79"/>
      <c r="BQ72" s="79"/>
      <c r="BR72" s="79"/>
      <c r="BS72" s="79"/>
      <c r="BT72" s="79"/>
      <c r="BU72" s="79"/>
      <c r="BV72" s="79"/>
      <c r="BW72" s="79"/>
      <c r="BX72" s="79"/>
      <c r="BY72" s="79"/>
      <c r="BZ72" s="79"/>
      <c r="CA72" s="79"/>
      <c r="CB72" s="79"/>
      <c r="CC72" s="79"/>
      <c r="CD72" s="79"/>
      <c r="CE72" s="79"/>
      <c r="CF72" s="79"/>
      <c r="CG72" s="79"/>
      <c r="CH72" s="79"/>
      <c r="CI72" s="79"/>
      <c r="CJ72" s="79"/>
      <c r="CK72" s="79"/>
      <c r="CL72" s="79"/>
      <c r="CM72" s="79"/>
      <c r="CN72" s="79"/>
      <c r="CO72" s="79"/>
      <c r="CP72" s="79"/>
      <c r="CQ72" s="79"/>
      <c r="CR72" s="79"/>
      <c r="CS72" s="79"/>
      <c r="CT72" s="79"/>
      <c r="CU72" s="79"/>
      <c r="CV72" s="79"/>
      <c r="CW72" s="79"/>
      <c r="CX72" s="79"/>
      <c r="CY72" s="79"/>
      <c r="CZ72" s="79"/>
      <c r="DA72" s="79"/>
      <c r="DB72" s="79"/>
      <c r="DC72" s="79"/>
      <c r="DD72" s="79"/>
      <c r="DE72" s="79"/>
      <c r="DF72" s="79"/>
      <c r="DG72" s="79"/>
      <c r="DH72" s="79"/>
      <c r="DI72" s="79"/>
      <c r="DJ72" s="79"/>
      <c r="DK72" s="79"/>
      <c r="DL72" s="79"/>
      <c r="DM72" s="79"/>
      <c r="DN72" s="79"/>
      <c r="DO72" s="79"/>
      <c r="DP72" s="79"/>
      <c r="DQ72" s="79"/>
      <c r="DR72" s="79"/>
      <c r="DS72" s="79"/>
      <c r="DT72" s="79"/>
      <c r="DU72" s="79"/>
      <c r="DV72" s="79"/>
      <c r="DW72" s="79"/>
      <c r="DX72" s="79"/>
      <c r="DY72" s="79"/>
      <c r="DZ72" s="79"/>
      <c r="EA72" s="79"/>
      <c r="EB72" s="79"/>
      <c r="EC72" s="79"/>
      <c r="ED72" s="79"/>
      <c r="EE72" s="79"/>
      <c r="EF72" s="79"/>
      <c r="EG72" s="79"/>
      <c r="EH72" s="79"/>
      <c r="EI72" s="79"/>
      <c r="EJ72" s="79"/>
      <c r="EK72" s="79"/>
      <c r="EL72" s="79"/>
      <c r="EM72" s="79"/>
      <c r="EN72" s="79"/>
      <c r="EO72" s="79"/>
      <c r="EP72" s="79"/>
      <c r="EQ72" s="79"/>
      <c r="ER72" s="79"/>
      <c r="ES72" s="79"/>
      <c r="ET72" s="79"/>
      <c r="EU72" s="79"/>
      <c r="EV72" s="79"/>
      <c r="EW72" s="79"/>
      <c r="EX72" s="79"/>
      <c r="EY72" s="79"/>
      <c r="EZ72" s="79"/>
      <c r="FA72" s="79"/>
      <c r="FB72" s="79"/>
      <c r="FC72" s="79"/>
      <c r="FD72" s="79"/>
      <c r="FE72" s="79"/>
      <c r="FF72" s="79"/>
      <c r="FG72" s="79"/>
      <c r="FH72" s="79"/>
      <c r="FI72" s="79"/>
      <c r="FJ72" s="79"/>
      <c r="FK72" s="79"/>
      <c r="FL72" s="79"/>
      <c r="FM72" s="79"/>
      <c r="FN72" s="79"/>
      <c r="FO72" s="79"/>
      <c r="FP72" s="79"/>
      <c r="FQ72" s="79"/>
      <c r="FR72" s="79"/>
      <c r="FS72" s="79"/>
      <c r="FT72" s="79"/>
      <c r="FU72" s="79"/>
      <c r="FV72" s="79"/>
      <c r="FW72" s="79"/>
      <c r="FX72" s="79"/>
      <c r="FY72" s="79"/>
      <c r="FZ72" s="79"/>
      <c r="GA72" s="79"/>
      <c r="GB72" s="79"/>
      <c r="GC72" s="79"/>
      <c r="GD72" s="79"/>
      <c r="GE72" s="79"/>
      <c r="GF72" s="79"/>
      <c r="GG72" s="79"/>
      <c r="GH72" s="79"/>
      <c r="GI72" s="79"/>
      <c r="GJ72" s="79"/>
      <c r="GK72" s="79"/>
      <c r="GL72" s="79"/>
      <c r="GM72" s="79"/>
      <c r="GN72" s="79"/>
      <c r="GO72" s="79"/>
      <c r="GP72" s="79"/>
      <c r="GQ72" s="79"/>
      <c r="GR72" s="79"/>
      <c r="GS72" s="79"/>
      <c r="GT72" s="79"/>
      <c r="GU72" s="79"/>
      <c r="GV72" s="79"/>
      <c r="GW72" s="79"/>
      <c r="GX72" s="79"/>
      <c r="GY72" s="79"/>
      <c r="GZ72" s="79"/>
      <c r="HA72" s="79"/>
      <c r="HB72" s="79"/>
      <c r="HC72" s="79"/>
      <c r="HD72" s="79"/>
      <c r="HE72" s="79"/>
      <c r="HF72" s="79"/>
      <c r="HG72" s="79"/>
      <c r="HH72" s="79"/>
      <c r="HI72" s="79"/>
    </row>
    <row r="73" spans="2:217" x14ac:dyDescent="0.15">
      <c r="B73" s="77"/>
      <c r="C73" s="145"/>
      <c r="D73" s="145"/>
      <c r="E73" s="78"/>
      <c r="F73" s="79"/>
      <c r="G73" s="79"/>
      <c r="H73" s="6"/>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79"/>
      <c r="BX73" s="79"/>
      <c r="BY73" s="79"/>
      <c r="BZ73" s="79"/>
      <c r="CA73" s="79"/>
      <c r="CB73" s="79"/>
      <c r="CC73" s="79"/>
      <c r="CD73" s="79"/>
      <c r="CE73" s="79"/>
      <c r="CF73" s="79"/>
      <c r="CG73" s="79"/>
      <c r="CH73" s="79"/>
      <c r="CI73" s="79"/>
      <c r="CJ73" s="79"/>
      <c r="CK73" s="79"/>
      <c r="CL73" s="79"/>
      <c r="CM73" s="79"/>
      <c r="CN73" s="79"/>
      <c r="CO73" s="79"/>
      <c r="CP73" s="79"/>
      <c r="CQ73" s="79"/>
      <c r="CR73" s="79"/>
      <c r="CS73" s="79"/>
      <c r="CT73" s="79"/>
      <c r="CU73" s="79"/>
      <c r="CV73" s="79"/>
      <c r="CW73" s="79"/>
      <c r="CX73" s="79"/>
      <c r="CY73" s="79"/>
      <c r="CZ73" s="79"/>
      <c r="DA73" s="79"/>
      <c r="DB73" s="79"/>
      <c r="DC73" s="79"/>
      <c r="DD73" s="79"/>
      <c r="DE73" s="79"/>
      <c r="DF73" s="79"/>
      <c r="DG73" s="79"/>
      <c r="DH73" s="79"/>
      <c r="DI73" s="79"/>
      <c r="DJ73" s="79"/>
      <c r="DK73" s="79"/>
      <c r="DL73" s="79"/>
      <c r="DM73" s="79"/>
      <c r="DN73" s="79"/>
      <c r="DO73" s="79"/>
      <c r="DP73" s="79"/>
      <c r="DQ73" s="79"/>
      <c r="DR73" s="79"/>
      <c r="DS73" s="79"/>
      <c r="DT73" s="79"/>
      <c r="DU73" s="79"/>
      <c r="DV73" s="79"/>
      <c r="DW73" s="79"/>
      <c r="DX73" s="79"/>
      <c r="DY73" s="79"/>
      <c r="DZ73" s="79"/>
      <c r="EA73" s="79"/>
      <c r="EB73" s="79"/>
      <c r="EC73" s="79"/>
      <c r="ED73" s="79"/>
      <c r="EE73" s="79"/>
      <c r="EF73" s="79"/>
      <c r="EG73" s="79"/>
      <c r="EH73" s="79"/>
      <c r="EI73" s="79"/>
      <c r="EJ73" s="79"/>
      <c r="EK73" s="79"/>
      <c r="EL73" s="79"/>
      <c r="EM73" s="79"/>
      <c r="EN73" s="79"/>
      <c r="EO73" s="79"/>
      <c r="EP73" s="79"/>
      <c r="EQ73" s="79"/>
      <c r="ER73" s="79"/>
      <c r="ES73" s="79"/>
      <c r="ET73" s="79"/>
      <c r="EU73" s="79"/>
      <c r="EV73" s="79"/>
      <c r="EW73" s="79"/>
      <c r="EX73" s="79"/>
      <c r="EY73" s="79"/>
      <c r="EZ73" s="79"/>
      <c r="FA73" s="79"/>
      <c r="FB73" s="79"/>
      <c r="FC73" s="79"/>
      <c r="FD73" s="79"/>
      <c r="FE73" s="79"/>
      <c r="FF73" s="79"/>
      <c r="FG73" s="79"/>
      <c r="FH73" s="79"/>
      <c r="FI73" s="79"/>
      <c r="FJ73" s="79"/>
      <c r="FK73" s="79"/>
      <c r="FL73" s="79"/>
      <c r="FM73" s="79"/>
      <c r="FN73" s="79"/>
      <c r="FO73" s="79"/>
      <c r="FP73" s="79"/>
      <c r="FQ73" s="79"/>
      <c r="FR73" s="79"/>
      <c r="FS73" s="79"/>
      <c r="FT73" s="79"/>
      <c r="FU73" s="79"/>
      <c r="FV73" s="79"/>
      <c r="FW73" s="79"/>
      <c r="FX73" s="79"/>
      <c r="FY73" s="79"/>
      <c r="FZ73" s="79"/>
      <c r="GA73" s="79"/>
      <c r="GB73" s="79"/>
      <c r="GC73" s="79"/>
      <c r="GD73" s="79"/>
      <c r="GE73" s="79"/>
      <c r="GF73" s="79"/>
      <c r="GG73" s="79"/>
      <c r="GH73" s="79"/>
      <c r="GI73" s="79"/>
      <c r="GJ73" s="79"/>
      <c r="GK73" s="79"/>
      <c r="GL73" s="79"/>
      <c r="GM73" s="79"/>
      <c r="GN73" s="79"/>
      <c r="GO73" s="79"/>
      <c r="GP73" s="79"/>
      <c r="GQ73" s="79"/>
      <c r="GR73" s="79"/>
      <c r="GS73" s="79"/>
      <c r="GT73" s="79"/>
      <c r="GU73" s="79"/>
      <c r="GV73" s="79"/>
      <c r="GW73" s="79"/>
      <c r="GX73" s="79"/>
      <c r="GY73" s="79"/>
      <c r="GZ73" s="79"/>
      <c r="HA73" s="79"/>
      <c r="HB73" s="79"/>
      <c r="HC73" s="79"/>
      <c r="HD73" s="79"/>
      <c r="HE73" s="79"/>
      <c r="HF73" s="79"/>
      <c r="HG73" s="79"/>
      <c r="HH73" s="79"/>
      <c r="HI73" s="79"/>
    </row>
    <row r="74" spans="2:217" x14ac:dyDescent="0.15">
      <c r="B74" s="80"/>
      <c r="C74" s="81"/>
      <c r="D74" s="145"/>
      <c r="E74" s="82"/>
      <c r="F74" s="83"/>
      <c r="G74" s="83"/>
      <c r="H74" s="6"/>
      <c r="I74" s="79"/>
      <c r="J74" s="79"/>
      <c r="K74" s="79"/>
      <c r="L74" s="79"/>
      <c r="M74" s="79"/>
      <c r="N74" s="79"/>
      <c r="O74" s="79"/>
      <c r="P74" s="79"/>
      <c r="Q74" s="79"/>
      <c r="R74" s="79"/>
      <c r="S74" s="79"/>
      <c r="T74" s="79"/>
      <c r="U74" s="79"/>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79"/>
      <c r="AU74" s="79"/>
      <c r="AV74" s="79"/>
      <c r="AW74" s="79"/>
      <c r="AX74" s="79"/>
      <c r="AY74" s="79"/>
      <c r="AZ74" s="79"/>
      <c r="BA74" s="79"/>
      <c r="BB74" s="79"/>
      <c r="BC74" s="79"/>
      <c r="BD74" s="79"/>
      <c r="BE74" s="79"/>
      <c r="BF74" s="79"/>
      <c r="BG74" s="79"/>
      <c r="BH74" s="79"/>
      <c r="BI74" s="79"/>
      <c r="BJ74" s="79"/>
      <c r="BK74" s="79"/>
      <c r="BL74" s="79"/>
      <c r="BM74" s="79"/>
      <c r="BN74" s="79"/>
      <c r="BO74" s="79"/>
      <c r="BP74" s="79"/>
      <c r="BQ74" s="79"/>
      <c r="BR74" s="79"/>
      <c r="BS74" s="79"/>
      <c r="BT74" s="79"/>
      <c r="BU74" s="79"/>
      <c r="BV74" s="79"/>
      <c r="BW74" s="79"/>
      <c r="BX74" s="79"/>
      <c r="BY74" s="79"/>
      <c r="BZ74" s="79"/>
      <c r="CA74" s="79"/>
      <c r="CB74" s="79"/>
      <c r="CC74" s="79"/>
      <c r="CD74" s="79"/>
      <c r="CE74" s="79"/>
      <c r="CF74" s="79"/>
      <c r="CG74" s="79"/>
      <c r="CH74" s="79"/>
      <c r="CI74" s="79"/>
      <c r="CJ74" s="79"/>
      <c r="CK74" s="79"/>
      <c r="CL74" s="79"/>
      <c r="CM74" s="79"/>
      <c r="CN74" s="79"/>
      <c r="CO74" s="79"/>
      <c r="CP74" s="79"/>
      <c r="CQ74" s="79"/>
      <c r="CR74" s="79"/>
      <c r="CS74" s="79"/>
      <c r="CT74" s="79"/>
      <c r="CU74" s="79"/>
      <c r="CV74" s="79"/>
      <c r="CW74" s="79"/>
      <c r="CX74" s="79"/>
      <c r="CY74" s="79"/>
      <c r="CZ74" s="79"/>
      <c r="DA74" s="79"/>
      <c r="DB74" s="79"/>
      <c r="DC74" s="79"/>
      <c r="DD74" s="79"/>
      <c r="DE74" s="79"/>
      <c r="DF74" s="79"/>
      <c r="DG74" s="79"/>
      <c r="DH74" s="79"/>
      <c r="DI74" s="79"/>
      <c r="DJ74" s="79"/>
      <c r="DK74" s="79"/>
      <c r="DL74" s="79"/>
      <c r="DM74" s="79"/>
      <c r="DN74" s="79"/>
      <c r="DO74" s="79"/>
      <c r="DP74" s="79"/>
      <c r="DQ74" s="79"/>
      <c r="DR74" s="79"/>
      <c r="DS74" s="79"/>
      <c r="DT74" s="79"/>
      <c r="DU74" s="79"/>
      <c r="DV74" s="79"/>
      <c r="DW74" s="79"/>
      <c r="DX74" s="79"/>
      <c r="DY74" s="79"/>
      <c r="DZ74" s="79"/>
      <c r="EA74" s="79"/>
      <c r="EB74" s="79"/>
      <c r="EC74" s="79"/>
      <c r="ED74" s="79"/>
      <c r="EE74" s="79"/>
      <c r="EF74" s="79"/>
      <c r="EG74" s="79"/>
      <c r="EH74" s="79"/>
      <c r="EI74" s="79"/>
      <c r="EJ74" s="79"/>
      <c r="EK74" s="79"/>
      <c r="EL74" s="79"/>
      <c r="EM74" s="79"/>
      <c r="EN74" s="79"/>
      <c r="EO74" s="79"/>
      <c r="EP74" s="79"/>
      <c r="EQ74" s="79"/>
      <c r="ER74" s="79"/>
      <c r="ES74" s="79"/>
      <c r="ET74" s="79"/>
      <c r="EU74" s="79"/>
      <c r="EV74" s="79"/>
      <c r="EW74" s="79"/>
      <c r="EX74" s="79"/>
      <c r="EY74" s="79"/>
      <c r="EZ74" s="79"/>
      <c r="FA74" s="79"/>
      <c r="FB74" s="79"/>
      <c r="FC74" s="79"/>
      <c r="FD74" s="79"/>
      <c r="FE74" s="79"/>
      <c r="FF74" s="79"/>
      <c r="FG74" s="79"/>
      <c r="FH74" s="79"/>
      <c r="FI74" s="79"/>
      <c r="FJ74" s="79"/>
      <c r="FK74" s="79"/>
      <c r="FL74" s="79"/>
      <c r="FM74" s="79"/>
      <c r="FN74" s="79"/>
      <c r="FO74" s="79"/>
      <c r="FP74" s="79"/>
      <c r="FQ74" s="79"/>
      <c r="FR74" s="79"/>
      <c r="FS74" s="79"/>
      <c r="FT74" s="79"/>
      <c r="FU74" s="79"/>
      <c r="FV74" s="79"/>
      <c r="FW74" s="79"/>
      <c r="FX74" s="79"/>
      <c r="FY74" s="79"/>
      <c r="FZ74" s="79"/>
      <c r="GA74" s="79"/>
      <c r="GB74" s="79"/>
      <c r="GC74" s="79"/>
      <c r="GD74" s="79"/>
      <c r="GE74" s="79"/>
      <c r="GF74" s="79"/>
      <c r="GG74" s="79"/>
      <c r="GH74" s="79"/>
      <c r="GI74" s="79"/>
      <c r="GJ74" s="79"/>
      <c r="GK74" s="79"/>
      <c r="GL74" s="79"/>
      <c r="GM74" s="79"/>
      <c r="GN74" s="79"/>
      <c r="GO74" s="79"/>
      <c r="GP74" s="79"/>
      <c r="GQ74" s="79"/>
      <c r="GR74" s="79"/>
      <c r="GS74" s="79"/>
      <c r="GT74" s="79"/>
      <c r="GU74" s="79"/>
      <c r="GV74" s="79"/>
      <c r="GW74" s="79"/>
      <c r="GX74" s="79"/>
      <c r="GY74" s="79"/>
      <c r="GZ74" s="79"/>
      <c r="HA74" s="79"/>
      <c r="HB74" s="79"/>
      <c r="HC74" s="79"/>
      <c r="HD74" s="79"/>
      <c r="HE74" s="79"/>
      <c r="HF74" s="79"/>
      <c r="HG74" s="79"/>
      <c r="HH74" s="79"/>
      <c r="HI74" s="79"/>
    </row>
    <row r="75" spans="2:217" x14ac:dyDescent="0.15">
      <c r="B75" s="84" t="s">
        <v>77</v>
      </c>
      <c r="C75" s="145"/>
      <c r="D75" s="145"/>
      <c r="E75" s="238" t="s">
        <v>78</v>
      </c>
      <c r="F75" s="238"/>
      <c r="G75" s="238"/>
      <c r="H75" s="6"/>
      <c r="I75" s="79"/>
      <c r="J75" s="79"/>
      <c r="K75" s="79"/>
      <c r="L75" s="79"/>
      <c r="M75" s="79"/>
      <c r="N75" s="79"/>
      <c r="O75" s="79"/>
      <c r="P75" s="79"/>
      <c r="Q75" s="79"/>
      <c r="R75" s="79"/>
      <c r="S75" s="79"/>
      <c r="T75" s="79"/>
      <c r="U75" s="79"/>
      <c r="V75" s="79"/>
      <c r="W75" s="79"/>
      <c r="X75" s="79"/>
      <c r="Y75" s="79"/>
      <c r="Z75" s="79"/>
      <c r="AA75" s="79"/>
      <c r="AB75" s="79"/>
      <c r="AC75" s="79"/>
      <c r="AD75" s="79"/>
      <c r="AE75" s="79"/>
      <c r="AF75" s="79"/>
      <c r="AG75" s="79"/>
      <c r="AH75" s="79"/>
      <c r="AI75" s="79"/>
      <c r="AJ75" s="79"/>
      <c r="AK75" s="79"/>
      <c r="AL75" s="79"/>
      <c r="AM75" s="79"/>
      <c r="AN75" s="79"/>
      <c r="AO75" s="79"/>
      <c r="AP75" s="79"/>
      <c r="AQ75" s="79"/>
      <c r="AR75" s="79"/>
      <c r="AS75" s="79"/>
      <c r="AT75" s="79"/>
      <c r="AU75" s="79"/>
      <c r="AV75" s="79"/>
      <c r="AW75" s="79"/>
      <c r="AX75" s="79"/>
      <c r="AY75" s="79"/>
      <c r="AZ75" s="79"/>
      <c r="BA75" s="79"/>
      <c r="BB75" s="79"/>
      <c r="BC75" s="79"/>
      <c r="BD75" s="79"/>
      <c r="BE75" s="79"/>
      <c r="BF75" s="79"/>
      <c r="BG75" s="79"/>
      <c r="BH75" s="79"/>
      <c r="BI75" s="79"/>
      <c r="BJ75" s="79"/>
      <c r="BK75" s="79"/>
      <c r="BL75" s="79"/>
      <c r="BM75" s="79"/>
      <c r="BN75" s="79"/>
      <c r="BO75" s="79"/>
      <c r="BP75" s="79"/>
      <c r="BQ75" s="79"/>
      <c r="BR75" s="79"/>
      <c r="BS75" s="79"/>
      <c r="BT75" s="79"/>
      <c r="BU75" s="79"/>
      <c r="BV75" s="79"/>
      <c r="BW75" s="79"/>
      <c r="BX75" s="79"/>
      <c r="BY75" s="79"/>
      <c r="BZ75" s="79"/>
      <c r="CA75" s="79"/>
      <c r="CB75" s="79"/>
      <c r="CC75" s="79"/>
      <c r="CD75" s="79"/>
      <c r="CE75" s="79"/>
      <c r="CF75" s="79"/>
      <c r="CG75" s="79"/>
      <c r="CH75" s="79"/>
      <c r="CI75" s="79"/>
      <c r="CJ75" s="79"/>
      <c r="CK75" s="79"/>
      <c r="CL75" s="79"/>
      <c r="CM75" s="79"/>
      <c r="CN75" s="79"/>
      <c r="CO75" s="79"/>
      <c r="CP75" s="79"/>
      <c r="CQ75" s="79"/>
      <c r="CR75" s="79"/>
      <c r="CS75" s="79"/>
      <c r="CT75" s="79"/>
      <c r="CU75" s="79"/>
      <c r="CV75" s="79"/>
      <c r="CW75" s="79"/>
      <c r="CX75" s="79"/>
      <c r="CY75" s="79"/>
      <c r="CZ75" s="79"/>
      <c r="DA75" s="79"/>
      <c r="DB75" s="79"/>
      <c r="DC75" s="79"/>
      <c r="DD75" s="79"/>
      <c r="DE75" s="79"/>
      <c r="DF75" s="79"/>
      <c r="DG75" s="79"/>
      <c r="DH75" s="79"/>
      <c r="DI75" s="79"/>
      <c r="DJ75" s="79"/>
      <c r="DK75" s="79"/>
      <c r="DL75" s="79"/>
      <c r="DM75" s="79"/>
      <c r="DN75" s="79"/>
      <c r="DO75" s="79"/>
      <c r="DP75" s="79"/>
      <c r="DQ75" s="79"/>
      <c r="DR75" s="79"/>
      <c r="DS75" s="79"/>
      <c r="DT75" s="79"/>
      <c r="DU75" s="79"/>
      <c r="DV75" s="79"/>
      <c r="DW75" s="79"/>
      <c r="DX75" s="79"/>
      <c r="DY75" s="79"/>
      <c r="DZ75" s="79"/>
      <c r="EA75" s="79"/>
      <c r="EB75" s="79"/>
      <c r="EC75" s="79"/>
      <c r="ED75" s="79"/>
      <c r="EE75" s="79"/>
      <c r="EF75" s="79"/>
      <c r="EG75" s="79"/>
      <c r="EH75" s="79"/>
      <c r="EI75" s="79"/>
      <c r="EJ75" s="79"/>
      <c r="EK75" s="79"/>
      <c r="EL75" s="79"/>
      <c r="EM75" s="79"/>
      <c r="EN75" s="79"/>
      <c r="EO75" s="79"/>
      <c r="EP75" s="79"/>
      <c r="EQ75" s="79"/>
      <c r="ER75" s="79"/>
      <c r="ES75" s="79"/>
      <c r="ET75" s="79"/>
      <c r="EU75" s="79"/>
      <c r="EV75" s="79"/>
      <c r="EW75" s="79"/>
      <c r="EX75" s="79"/>
      <c r="EY75" s="79"/>
      <c r="EZ75" s="79"/>
      <c r="FA75" s="79"/>
      <c r="FB75" s="79"/>
      <c r="FC75" s="79"/>
      <c r="FD75" s="79"/>
      <c r="FE75" s="79"/>
      <c r="FF75" s="79"/>
      <c r="FG75" s="79"/>
      <c r="FH75" s="79"/>
      <c r="FI75" s="79"/>
      <c r="FJ75" s="79"/>
      <c r="FK75" s="79"/>
      <c r="FL75" s="79"/>
      <c r="FM75" s="79"/>
      <c r="FN75" s="79"/>
      <c r="FO75" s="79"/>
      <c r="FP75" s="79"/>
      <c r="FQ75" s="79"/>
      <c r="FR75" s="79"/>
      <c r="FS75" s="79"/>
      <c r="FT75" s="79"/>
      <c r="FU75" s="79"/>
      <c r="FV75" s="79"/>
      <c r="FW75" s="79"/>
      <c r="FX75" s="79"/>
      <c r="FY75" s="79"/>
      <c r="FZ75" s="79"/>
      <c r="GA75" s="79"/>
      <c r="GB75" s="79"/>
      <c r="GC75" s="79"/>
      <c r="GD75" s="79"/>
      <c r="GE75" s="79"/>
      <c r="GF75" s="79"/>
      <c r="GG75" s="79"/>
      <c r="GH75" s="79"/>
      <c r="GI75" s="79"/>
      <c r="GJ75" s="79"/>
      <c r="GK75" s="79"/>
      <c r="GL75" s="79"/>
      <c r="GM75" s="79"/>
      <c r="GN75" s="79"/>
      <c r="GO75" s="79"/>
      <c r="GP75" s="79"/>
      <c r="GQ75" s="79"/>
      <c r="GR75" s="79"/>
      <c r="GS75" s="79"/>
      <c r="GT75" s="79"/>
      <c r="GU75" s="79"/>
      <c r="GV75" s="79"/>
      <c r="GW75" s="79"/>
      <c r="GX75" s="79"/>
      <c r="GY75" s="79"/>
      <c r="GZ75" s="79"/>
      <c r="HA75" s="79"/>
      <c r="HB75" s="79"/>
      <c r="HC75" s="79"/>
      <c r="HD75" s="79"/>
      <c r="HE75" s="79"/>
      <c r="HF75" s="79"/>
      <c r="HG75" s="79"/>
      <c r="HH75" s="79"/>
      <c r="HI75" s="79"/>
    </row>
    <row r="76" spans="2:217" x14ac:dyDescent="0.15">
      <c r="H76" s="6"/>
    </row>
    <row r="77" spans="2:217" x14ac:dyDescent="0.15">
      <c r="B77" s="7"/>
      <c r="C77" s="7"/>
      <c r="D77" s="7"/>
      <c r="E77" s="7"/>
      <c r="F77" s="7"/>
      <c r="G77" s="7"/>
      <c r="H77" s="6"/>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c r="GI77" s="7"/>
      <c r="GJ77" s="7"/>
      <c r="GK77" s="7"/>
      <c r="GL77" s="7"/>
      <c r="GM77" s="7"/>
      <c r="GN77" s="7"/>
      <c r="GO77" s="7"/>
      <c r="GP77" s="7"/>
      <c r="GQ77" s="7"/>
      <c r="GR77" s="7"/>
      <c r="GS77" s="7"/>
      <c r="GT77" s="7"/>
      <c r="GU77" s="7"/>
      <c r="GV77" s="7"/>
      <c r="GW77" s="7"/>
      <c r="GX77" s="7"/>
      <c r="GY77" s="7"/>
      <c r="GZ77" s="7"/>
      <c r="HA77" s="7"/>
      <c r="HB77" s="7"/>
      <c r="HC77" s="7"/>
      <c r="HD77" s="7"/>
      <c r="HE77" s="7"/>
      <c r="HF77" s="7"/>
      <c r="HG77" s="7"/>
      <c r="HH77" s="7"/>
      <c r="HI77" s="7"/>
    </row>
    <row r="78" spans="2:217" x14ac:dyDescent="0.15">
      <c r="B78" s="7"/>
      <c r="C78" s="7"/>
      <c r="D78" s="7"/>
      <c r="E78" s="7"/>
      <c r="F78" s="7"/>
      <c r="G78" s="7"/>
      <c r="H78" s="6"/>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c r="FL78" s="7"/>
      <c r="FM78" s="7"/>
      <c r="FN78" s="7"/>
      <c r="FO78" s="7"/>
      <c r="FP78" s="7"/>
      <c r="FQ78" s="7"/>
      <c r="FR78" s="7"/>
      <c r="FS78" s="7"/>
      <c r="FT78" s="7"/>
      <c r="FU78" s="7"/>
      <c r="FV78" s="7"/>
      <c r="FW78" s="7"/>
      <c r="FX78" s="7"/>
      <c r="FY78" s="7"/>
      <c r="FZ78" s="7"/>
      <c r="GA78" s="7"/>
      <c r="GB78" s="7"/>
      <c r="GC78" s="7"/>
      <c r="GD78" s="7"/>
      <c r="GE78" s="7"/>
      <c r="GF78" s="7"/>
      <c r="GG78" s="7"/>
      <c r="GH78" s="7"/>
      <c r="GI78" s="7"/>
      <c r="GJ78" s="7"/>
      <c r="GK78" s="7"/>
      <c r="GL78" s="7"/>
      <c r="GM78" s="7"/>
      <c r="GN78" s="7"/>
      <c r="GO78" s="7"/>
      <c r="GP78" s="7"/>
      <c r="GQ78" s="7"/>
      <c r="GR78" s="7"/>
      <c r="GS78" s="7"/>
      <c r="GT78" s="7"/>
      <c r="GU78" s="7"/>
      <c r="GV78" s="7"/>
      <c r="GW78" s="7"/>
      <c r="GX78" s="7"/>
      <c r="GY78" s="7"/>
      <c r="GZ78" s="7"/>
      <c r="HA78" s="7"/>
      <c r="HB78" s="7"/>
      <c r="HC78" s="7"/>
      <c r="HD78" s="7"/>
      <c r="HE78" s="7"/>
      <c r="HF78" s="7"/>
      <c r="HG78" s="7"/>
      <c r="HH78" s="7"/>
      <c r="HI78" s="7"/>
    </row>
    <row r="79" spans="2:217" x14ac:dyDescent="0.15">
      <c r="H79" s="6"/>
    </row>
    <row r="80" spans="2:217" x14ac:dyDescent="0.15">
      <c r="H80" s="6"/>
    </row>
    <row r="81" spans="2:8" x14ac:dyDescent="0.15">
      <c r="H81" s="6"/>
    </row>
    <row r="82" spans="2:8" s="6" customFormat="1" x14ac:dyDescent="0.15">
      <c r="B82" s="74"/>
      <c r="C82" s="75"/>
      <c r="D82" s="75"/>
      <c r="E82" s="76"/>
    </row>
    <row r="83" spans="2:8" s="6" customFormat="1" x14ac:dyDescent="0.15">
      <c r="B83" s="74"/>
      <c r="C83" s="75"/>
      <c r="D83" s="75"/>
      <c r="E83" s="76"/>
    </row>
    <row r="84" spans="2:8" s="6" customFormat="1" x14ac:dyDescent="0.15">
      <c r="B84" s="74"/>
      <c r="C84" s="75"/>
      <c r="D84" s="75"/>
      <c r="E84" s="76"/>
    </row>
    <row r="85" spans="2:8" s="6" customFormat="1" x14ac:dyDescent="0.15">
      <c r="B85" s="74"/>
      <c r="C85" s="75"/>
      <c r="D85" s="75"/>
      <c r="E85" s="76"/>
    </row>
    <row r="86" spans="2:8" s="6" customFormat="1" x14ac:dyDescent="0.15">
      <c r="B86" s="74"/>
      <c r="C86" s="75"/>
      <c r="D86" s="75"/>
      <c r="E86" s="76"/>
    </row>
    <row r="87" spans="2:8" s="6" customFormat="1" x14ac:dyDescent="0.15">
      <c r="B87" s="74"/>
      <c r="C87" s="75"/>
      <c r="D87" s="75"/>
      <c r="E87" s="76"/>
    </row>
    <row r="88" spans="2:8" s="6" customFormat="1" x14ac:dyDescent="0.15">
      <c r="B88" s="74"/>
      <c r="C88" s="75"/>
      <c r="D88" s="75"/>
      <c r="E88" s="76"/>
    </row>
    <row r="89" spans="2:8" s="6" customFormat="1" x14ac:dyDescent="0.15">
      <c r="B89" s="74"/>
      <c r="C89" s="75"/>
      <c r="D89" s="75"/>
      <c r="E89" s="76"/>
    </row>
    <row r="90" spans="2:8" s="6" customFormat="1" x14ac:dyDescent="0.15">
      <c r="B90" s="74"/>
      <c r="C90" s="75"/>
      <c r="D90" s="75"/>
      <c r="E90" s="76"/>
    </row>
    <row r="91" spans="2:8" s="6" customFormat="1" x14ac:dyDescent="0.15">
      <c r="B91" s="74"/>
      <c r="C91" s="75"/>
      <c r="D91" s="75"/>
      <c r="E91" s="76"/>
    </row>
    <row r="92" spans="2:8" s="6" customFormat="1" x14ac:dyDescent="0.15">
      <c r="B92" s="74"/>
      <c r="C92" s="75"/>
      <c r="D92" s="75"/>
      <c r="E92" s="76"/>
    </row>
    <row r="93" spans="2:8" s="6" customFormat="1" x14ac:dyDescent="0.15">
      <c r="B93" s="74"/>
      <c r="C93" s="75"/>
      <c r="D93" s="75"/>
      <c r="E93" s="76"/>
    </row>
    <row r="94" spans="2:8" s="6" customFormat="1" x14ac:dyDescent="0.15">
      <c r="B94" s="74"/>
      <c r="C94" s="75"/>
      <c r="D94" s="75"/>
      <c r="E94" s="76"/>
    </row>
    <row r="95" spans="2:8" s="6" customFormat="1" x14ac:dyDescent="0.15">
      <c r="B95" s="74"/>
      <c r="C95" s="75"/>
      <c r="D95" s="75"/>
      <c r="E95" s="76"/>
    </row>
    <row r="96" spans="2:8" s="6" customFormat="1" x14ac:dyDescent="0.15">
      <c r="B96" s="74"/>
      <c r="C96" s="75"/>
      <c r="D96" s="75"/>
      <c r="E96" s="76"/>
    </row>
    <row r="97" spans="2:5" s="6" customFormat="1" x14ac:dyDescent="0.15">
      <c r="B97" s="74"/>
      <c r="C97" s="75"/>
      <c r="D97" s="75"/>
      <c r="E97" s="76"/>
    </row>
    <row r="98" spans="2:5" s="6" customFormat="1" x14ac:dyDescent="0.15">
      <c r="B98" s="74"/>
      <c r="C98" s="75"/>
      <c r="D98" s="75"/>
      <c r="E98" s="76"/>
    </row>
    <row r="99" spans="2:5" s="6" customFormat="1" x14ac:dyDescent="0.15">
      <c r="B99" s="74"/>
      <c r="C99" s="75"/>
      <c r="D99" s="75"/>
      <c r="E99" s="76"/>
    </row>
    <row r="100" spans="2:5" s="6" customFormat="1" x14ac:dyDescent="0.15">
      <c r="B100" s="74"/>
      <c r="C100" s="75"/>
      <c r="D100" s="75"/>
      <c r="E100" s="76"/>
    </row>
    <row r="101" spans="2:5" s="6" customFormat="1" x14ac:dyDescent="0.15">
      <c r="B101" s="74"/>
      <c r="C101" s="75"/>
      <c r="D101" s="75"/>
      <c r="E101" s="76"/>
    </row>
    <row r="102" spans="2:5" s="6" customFormat="1" x14ac:dyDescent="0.15">
      <c r="B102" s="74"/>
      <c r="C102" s="75"/>
      <c r="D102" s="75"/>
      <c r="E102" s="76"/>
    </row>
    <row r="103" spans="2:5" s="6" customFormat="1" x14ac:dyDescent="0.15">
      <c r="B103" s="74"/>
      <c r="C103" s="75"/>
      <c r="D103" s="75"/>
      <c r="E103" s="76"/>
    </row>
    <row r="104" spans="2:5" s="6" customFormat="1" x14ac:dyDescent="0.15">
      <c r="B104" s="74"/>
      <c r="C104" s="75"/>
      <c r="D104" s="75"/>
      <c r="E104" s="76"/>
    </row>
    <row r="105" spans="2:5" s="6" customFormat="1" x14ac:dyDescent="0.15">
      <c r="B105" s="74"/>
      <c r="C105" s="75"/>
      <c r="D105" s="75"/>
      <c r="E105" s="76"/>
    </row>
    <row r="106" spans="2:5" s="6" customFormat="1" x14ac:dyDescent="0.15">
      <c r="B106" s="74"/>
      <c r="C106" s="75"/>
      <c r="D106" s="75"/>
      <c r="E106" s="76"/>
    </row>
    <row r="107" spans="2:5" s="6" customFormat="1" x14ac:dyDescent="0.15">
      <c r="B107" s="74"/>
      <c r="C107" s="75"/>
      <c r="D107" s="75"/>
      <c r="E107" s="76"/>
    </row>
    <row r="108" spans="2:5" s="6" customFormat="1" x14ac:dyDescent="0.15">
      <c r="B108" s="74"/>
      <c r="C108" s="75"/>
      <c r="D108" s="75"/>
      <c r="E108" s="76"/>
    </row>
    <row r="109" spans="2:5" s="6" customFormat="1" x14ac:dyDescent="0.15">
      <c r="B109" s="74"/>
      <c r="C109" s="75"/>
      <c r="D109" s="75"/>
      <c r="E109" s="76"/>
    </row>
    <row r="110" spans="2:5" s="6" customFormat="1" x14ac:dyDescent="0.15">
      <c r="B110" s="74"/>
      <c r="C110" s="75"/>
      <c r="D110" s="75"/>
      <c r="E110" s="76"/>
    </row>
    <row r="111" spans="2:5" s="6" customFormat="1" x14ac:dyDescent="0.15">
      <c r="B111" s="74"/>
      <c r="C111" s="75"/>
      <c r="D111" s="75"/>
      <c r="E111" s="76"/>
    </row>
    <row r="112" spans="2:5" s="6" customFormat="1" x14ac:dyDescent="0.15">
      <c r="B112" s="74"/>
      <c r="C112" s="75"/>
      <c r="D112" s="75"/>
      <c r="E112" s="76"/>
    </row>
    <row r="113" spans="2:5" s="6" customFormat="1" x14ac:dyDescent="0.15">
      <c r="B113" s="74"/>
      <c r="C113" s="75"/>
      <c r="D113" s="75"/>
      <c r="E113" s="76"/>
    </row>
    <row r="114" spans="2:5" s="6" customFormat="1" x14ac:dyDescent="0.15">
      <c r="B114" s="74"/>
      <c r="C114" s="75"/>
      <c r="D114" s="75"/>
      <c r="E114" s="76"/>
    </row>
    <row r="115" spans="2:5" s="6" customFormat="1" x14ac:dyDescent="0.15">
      <c r="B115" s="74"/>
      <c r="C115" s="75"/>
      <c r="D115" s="75"/>
      <c r="E115" s="76"/>
    </row>
    <row r="116" spans="2:5" s="6" customFormat="1" x14ac:dyDescent="0.15">
      <c r="B116" s="74"/>
      <c r="C116" s="75"/>
      <c r="D116" s="75"/>
      <c r="E116" s="76"/>
    </row>
    <row r="117" spans="2:5" s="6" customFormat="1" x14ac:dyDescent="0.15">
      <c r="B117" s="74"/>
      <c r="C117" s="75"/>
      <c r="D117" s="75"/>
      <c r="E117" s="76"/>
    </row>
    <row r="118" spans="2:5" s="6" customFormat="1" x14ac:dyDescent="0.15">
      <c r="B118" s="74"/>
      <c r="C118" s="75"/>
      <c r="D118" s="75"/>
      <c r="E118" s="76"/>
    </row>
    <row r="119" spans="2:5" s="6" customFormat="1" x14ac:dyDescent="0.15">
      <c r="B119" s="74"/>
      <c r="C119" s="75"/>
      <c r="D119" s="75"/>
      <c r="E119" s="76"/>
    </row>
    <row r="120" spans="2:5" s="6" customFormat="1" x14ac:dyDescent="0.15">
      <c r="B120" s="74"/>
      <c r="C120" s="75"/>
      <c r="D120" s="75"/>
      <c r="E120" s="76"/>
    </row>
    <row r="121" spans="2:5" s="6" customFormat="1" x14ac:dyDescent="0.15">
      <c r="B121" s="74"/>
      <c r="C121" s="75"/>
      <c r="D121" s="75"/>
      <c r="E121" s="76"/>
    </row>
    <row r="122" spans="2:5" s="6" customFormat="1" x14ac:dyDescent="0.15">
      <c r="B122" s="74"/>
      <c r="C122" s="75"/>
      <c r="D122" s="75"/>
      <c r="E122" s="76"/>
    </row>
    <row r="123" spans="2:5" s="6" customFormat="1" x14ac:dyDescent="0.15">
      <c r="B123" s="74"/>
      <c r="C123" s="75"/>
      <c r="D123" s="75"/>
      <c r="E123" s="76"/>
    </row>
    <row r="124" spans="2:5" s="6" customFormat="1" x14ac:dyDescent="0.15">
      <c r="B124" s="74"/>
      <c r="C124" s="75"/>
      <c r="D124" s="75"/>
      <c r="E124" s="76"/>
    </row>
    <row r="125" spans="2:5" s="6" customFormat="1" x14ac:dyDescent="0.15">
      <c r="B125" s="74"/>
      <c r="C125" s="75"/>
      <c r="D125" s="75"/>
      <c r="E125" s="76"/>
    </row>
    <row r="126" spans="2:5" s="6" customFormat="1" x14ac:dyDescent="0.15">
      <c r="B126" s="74"/>
      <c r="C126" s="75"/>
      <c r="D126" s="75"/>
      <c r="E126" s="76"/>
    </row>
    <row r="127" spans="2:5" s="6" customFormat="1" x14ac:dyDescent="0.15">
      <c r="B127" s="74"/>
      <c r="C127" s="75"/>
      <c r="D127" s="75"/>
      <c r="E127" s="76"/>
    </row>
    <row r="128" spans="2:5" s="6" customFormat="1" x14ac:dyDescent="0.15">
      <c r="B128" s="74"/>
      <c r="C128" s="75"/>
      <c r="D128" s="75"/>
      <c r="E128" s="76"/>
    </row>
    <row r="129" spans="2:5" s="6" customFormat="1" x14ac:dyDescent="0.15">
      <c r="B129" s="74"/>
      <c r="C129" s="75"/>
      <c r="D129" s="75"/>
      <c r="E129" s="76"/>
    </row>
    <row r="130" spans="2:5" s="6" customFormat="1" x14ac:dyDescent="0.15">
      <c r="B130" s="74"/>
      <c r="C130" s="75"/>
      <c r="D130" s="75"/>
      <c r="E130" s="76"/>
    </row>
    <row r="131" spans="2:5" s="6" customFormat="1" x14ac:dyDescent="0.15">
      <c r="B131" s="74"/>
      <c r="C131" s="75"/>
      <c r="D131" s="75"/>
      <c r="E131" s="76"/>
    </row>
    <row r="132" spans="2:5" s="6" customFormat="1" x14ac:dyDescent="0.15">
      <c r="B132" s="74"/>
      <c r="C132" s="75"/>
      <c r="D132" s="75"/>
      <c r="E132" s="76"/>
    </row>
    <row r="133" spans="2:5" s="6" customFormat="1" x14ac:dyDescent="0.15">
      <c r="B133" s="74"/>
      <c r="C133" s="75"/>
      <c r="D133" s="75"/>
      <c r="E133" s="76"/>
    </row>
    <row r="134" spans="2:5" s="6" customFormat="1" x14ac:dyDescent="0.15">
      <c r="B134" s="74"/>
      <c r="C134" s="75"/>
      <c r="D134" s="75"/>
      <c r="E134" s="76"/>
    </row>
    <row r="135" spans="2:5" s="6" customFormat="1" x14ac:dyDescent="0.15">
      <c r="B135" s="74"/>
      <c r="C135" s="75"/>
      <c r="D135" s="75"/>
      <c r="E135" s="76"/>
    </row>
    <row r="136" spans="2:5" s="6" customFormat="1" x14ac:dyDescent="0.15">
      <c r="B136" s="74"/>
      <c r="C136" s="75"/>
      <c r="D136" s="75"/>
      <c r="E136" s="76"/>
    </row>
    <row r="137" spans="2:5" s="6" customFormat="1" x14ac:dyDescent="0.15">
      <c r="B137" s="74"/>
      <c r="C137" s="75"/>
      <c r="D137" s="75"/>
      <c r="E137" s="76"/>
    </row>
    <row r="138" spans="2:5" s="6" customFormat="1" x14ac:dyDescent="0.15">
      <c r="B138" s="74"/>
      <c r="C138" s="75"/>
      <c r="D138" s="75"/>
      <c r="E138" s="76"/>
    </row>
    <row r="139" spans="2:5" s="6" customFormat="1" x14ac:dyDescent="0.15">
      <c r="B139" s="74"/>
      <c r="C139" s="75"/>
      <c r="D139" s="75"/>
      <c r="E139" s="76"/>
    </row>
    <row r="140" spans="2:5" s="6" customFormat="1" x14ac:dyDescent="0.15">
      <c r="B140" s="74"/>
      <c r="C140" s="75"/>
      <c r="D140" s="75"/>
      <c r="E140" s="76"/>
    </row>
    <row r="141" spans="2:5" s="6" customFormat="1" x14ac:dyDescent="0.15">
      <c r="B141" s="74"/>
      <c r="C141" s="75"/>
      <c r="D141" s="75"/>
      <c r="E141" s="76"/>
    </row>
    <row r="142" spans="2:5" s="6" customFormat="1" x14ac:dyDescent="0.15">
      <c r="B142" s="74"/>
      <c r="C142" s="75"/>
      <c r="D142" s="75"/>
      <c r="E142" s="76"/>
    </row>
    <row r="143" spans="2:5" s="6" customFormat="1" x14ac:dyDescent="0.15">
      <c r="B143" s="74"/>
      <c r="C143" s="75"/>
      <c r="D143" s="75"/>
      <c r="E143" s="76"/>
    </row>
    <row r="144" spans="2:5" s="6" customFormat="1" x14ac:dyDescent="0.15">
      <c r="B144" s="74"/>
      <c r="C144" s="75"/>
      <c r="D144" s="75"/>
      <c r="E144" s="76"/>
    </row>
    <row r="145" spans="2:5" s="6" customFormat="1" x14ac:dyDescent="0.15">
      <c r="B145" s="74"/>
      <c r="C145" s="75"/>
      <c r="D145" s="75"/>
      <c r="E145" s="76"/>
    </row>
    <row r="146" spans="2:5" s="6" customFormat="1" x14ac:dyDescent="0.15">
      <c r="B146" s="74"/>
      <c r="C146" s="75"/>
      <c r="D146" s="75"/>
      <c r="E146" s="76"/>
    </row>
    <row r="147" spans="2:5" s="6" customFormat="1" x14ac:dyDescent="0.15">
      <c r="B147" s="74"/>
      <c r="C147" s="75"/>
      <c r="D147" s="75"/>
      <c r="E147" s="76"/>
    </row>
    <row r="148" spans="2:5" s="6" customFormat="1" x14ac:dyDescent="0.15">
      <c r="B148" s="74"/>
      <c r="C148" s="75"/>
      <c r="D148" s="75"/>
      <c r="E148" s="76"/>
    </row>
    <row r="149" spans="2:5" s="6" customFormat="1" x14ac:dyDescent="0.15">
      <c r="B149" s="74"/>
      <c r="C149" s="75"/>
      <c r="D149" s="75"/>
      <c r="E149" s="76"/>
    </row>
    <row r="150" spans="2:5" s="6" customFormat="1" x14ac:dyDescent="0.15">
      <c r="B150" s="74"/>
      <c r="C150" s="75"/>
      <c r="D150" s="75"/>
      <c r="E150" s="76"/>
    </row>
    <row r="151" spans="2:5" s="6" customFormat="1" x14ac:dyDescent="0.15">
      <c r="B151" s="74"/>
      <c r="C151" s="75"/>
      <c r="D151" s="75"/>
      <c r="E151" s="76"/>
    </row>
    <row r="152" spans="2:5" s="6" customFormat="1" x14ac:dyDescent="0.15">
      <c r="B152" s="74"/>
      <c r="C152" s="75"/>
      <c r="D152" s="75"/>
      <c r="E152" s="76"/>
    </row>
    <row r="153" spans="2:5" s="6" customFormat="1" x14ac:dyDescent="0.15">
      <c r="B153" s="74"/>
      <c r="C153" s="75"/>
      <c r="D153" s="75"/>
      <c r="E153" s="76"/>
    </row>
    <row r="154" spans="2:5" s="6" customFormat="1" x14ac:dyDescent="0.15">
      <c r="B154" s="74"/>
      <c r="C154" s="75"/>
      <c r="D154" s="75"/>
      <c r="E154" s="76"/>
    </row>
    <row r="155" spans="2:5" s="6" customFormat="1" x14ac:dyDescent="0.15">
      <c r="B155" s="74"/>
      <c r="C155" s="75"/>
      <c r="D155" s="75"/>
      <c r="E155" s="76"/>
    </row>
    <row r="156" spans="2:5" s="6" customFormat="1" x14ac:dyDescent="0.15">
      <c r="B156" s="74"/>
      <c r="C156" s="75"/>
      <c r="D156" s="75"/>
      <c r="E156" s="76"/>
    </row>
    <row r="157" spans="2:5" s="6" customFormat="1" x14ac:dyDescent="0.15">
      <c r="B157" s="74"/>
      <c r="C157" s="75"/>
      <c r="D157" s="75"/>
      <c r="E157" s="76"/>
    </row>
    <row r="158" spans="2:5" s="6" customFormat="1" x14ac:dyDescent="0.15">
      <c r="B158" s="74"/>
      <c r="C158" s="75"/>
      <c r="D158" s="75"/>
      <c r="E158" s="76"/>
    </row>
    <row r="159" spans="2:5" s="6" customFormat="1" x14ac:dyDescent="0.15">
      <c r="B159" s="74"/>
      <c r="C159" s="75"/>
      <c r="D159" s="75"/>
      <c r="E159" s="76"/>
    </row>
    <row r="160" spans="2:5" s="6" customFormat="1" x14ac:dyDescent="0.15">
      <c r="B160" s="74"/>
      <c r="C160" s="75"/>
      <c r="D160" s="75"/>
      <c r="E160" s="76"/>
    </row>
    <row r="161" spans="2:5" s="6" customFormat="1" x14ac:dyDescent="0.15">
      <c r="B161" s="74"/>
      <c r="C161" s="75"/>
      <c r="D161" s="75"/>
      <c r="E161" s="76"/>
    </row>
    <row r="162" spans="2:5" s="6" customFormat="1" x14ac:dyDescent="0.15">
      <c r="B162" s="74"/>
      <c r="C162" s="75"/>
      <c r="D162" s="75"/>
      <c r="E162" s="76"/>
    </row>
    <row r="163" spans="2:5" s="6" customFormat="1" x14ac:dyDescent="0.15">
      <c r="B163" s="74"/>
      <c r="C163" s="75"/>
      <c r="D163" s="75"/>
      <c r="E163" s="76"/>
    </row>
    <row r="164" spans="2:5" s="6" customFormat="1" x14ac:dyDescent="0.15">
      <c r="B164" s="74"/>
      <c r="C164" s="75"/>
      <c r="D164" s="75"/>
      <c r="E164" s="76"/>
    </row>
    <row r="165" spans="2:5" s="6" customFormat="1" x14ac:dyDescent="0.15">
      <c r="B165" s="74"/>
      <c r="C165" s="75"/>
      <c r="D165" s="75"/>
      <c r="E165" s="76"/>
    </row>
    <row r="166" spans="2:5" s="6" customFormat="1" x14ac:dyDescent="0.15">
      <c r="B166" s="74"/>
      <c r="C166" s="75"/>
      <c r="D166" s="75"/>
      <c r="E166" s="76"/>
    </row>
    <row r="167" spans="2:5" s="6" customFormat="1" x14ac:dyDescent="0.15">
      <c r="B167" s="74"/>
      <c r="C167" s="75"/>
      <c r="D167" s="75"/>
      <c r="E167" s="76"/>
    </row>
    <row r="168" spans="2:5" s="6" customFormat="1" x14ac:dyDescent="0.15">
      <c r="B168" s="74"/>
      <c r="C168" s="75"/>
      <c r="D168" s="75"/>
      <c r="E168" s="76"/>
    </row>
    <row r="169" spans="2:5" s="6" customFormat="1" x14ac:dyDescent="0.15">
      <c r="B169" s="74"/>
      <c r="C169" s="75"/>
      <c r="D169" s="75"/>
      <c r="E169" s="76"/>
    </row>
    <row r="170" spans="2:5" s="6" customFormat="1" x14ac:dyDescent="0.15">
      <c r="B170" s="74"/>
      <c r="C170" s="75"/>
      <c r="D170" s="75"/>
      <c r="E170" s="76"/>
    </row>
    <row r="171" spans="2:5" s="6" customFormat="1" x14ac:dyDescent="0.15">
      <c r="B171" s="74"/>
      <c r="C171" s="75"/>
      <c r="D171" s="75"/>
      <c r="E171" s="76"/>
    </row>
    <row r="172" spans="2:5" s="6" customFormat="1" x14ac:dyDescent="0.15">
      <c r="B172" s="74"/>
      <c r="C172" s="75"/>
      <c r="D172" s="75"/>
      <c r="E172" s="76"/>
    </row>
    <row r="173" spans="2:5" s="6" customFormat="1" x14ac:dyDescent="0.15">
      <c r="B173" s="74"/>
      <c r="C173" s="75"/>
      <c r="D173" s="75"/>
      <c r="E173" s="76"/>
    </row>
    <row r="174" spans="2:5" s="6" customFormat="1" x14ac:dyDescent="0.15">
      <c r="B174" s="74"/>
      <c r="C174" s="75"/>
      <c r="D174" s="75"/>
      <c r="E174" s="76"/>
    </row>
    <row r="175" spans="2:5" s="6" customFormat="1" x14ac:dyDescent="0.15">
      <c r="B175" s="74"/>
      <c r="C175" s="75"/>
      <c r="D175" s="75"/>
      <c r="E175" s="76"/>
    </row>
    <row r="176" spans="2:5" s="6" customFormat="1" x14ac:dyDescent="0.15">
      <c r="B176" s="74"/>
      <c r="C176" s="75"/>
      <c r="D176" s="75"/>
      <c r="E176" s="76"/>
    </row>
    <row r="177" spans="2:5" s="6" customFormat="1" x14ac:dyDescent="0.15">
      <c r="B177" s="74"/>
      <c r="C177" s="75"/>
      <c r="D177" s="75"/>
      <c r="E177" s="76"/>
    </row>
    <row r="178" spans="2:5" s="6" customFormat="1" x14ac:dyDescent="0.15">
      <c r="B178" s="74"/>
      <c r="C178" s="75"/>
      <c r="D178" s="75"/>
      <c r="E178" s="76"/>
    </row>
    <row r="179" spans="2:5" s="6" customFormat="1" x14ac:dyDescent="0.15">
      <c r="B179" s="74"/>
      <c r="C179" s="75"/>
      <c r="D179" s="75"/>
      <c r="E179" s="76"/>
    </row>
    <row r="180" spans="2:5" s="6" customFormat="1" x14ac:dyDescent="0.15">
      <c r="B180" s="74"/>
      <c r="C180" s="75"/>
      <c r="D180" s="75"/>
      <c r="E180" s="76"/>
    </row>
    <row r="181" spans="2:5" s="6" customFormat="1" x14ac:dyDescent="0.15">
      <c r="B181" s="74"/>
      <c r="C181" s="75"/>
      <c r="D181" s="75"/>
      <c r="E181" s="76"/>
    </row>
    <row r="182" spans="2:5" s="6" customFormat="1" x14ac:dyDescent="0.15">
      <c r="B182" s="74"/>
      <c r="C182" s="75"/>
      <c r="D182" s="75"/>
      <c r="E182" s="76"/>
    </row>
    <row r="183" spans="2:5" s="6" customFormat="1" x14ac:dyDescent="0.15">
      <c r="B183" s="74"/>
      <c r="C183" s="75"/>
      <c r="D183" s="75"/>
      <c r="E183" s="76"/>
    </row>
    <row r="184" spans="2:5" s="6" customFormat="1" x14ac:dyDescent="0.15">
      <c r="B184" s="74"/>
      <c r="C184" s="75"/>
      <c r="D184" s="75"/>
      <c r="E184" s="76"/>
    </row>
    <row r="185" spans="2:5" s="6" customFormat="1" x14ac:dyDescent="0.15">
      <c r="B185" s="74"/>
      <c r="C185" s="75"/>
      <c r="D185" s="75"/>
      <c r="E185" s="76"/>
    </row>
    <row r="186" spans="2:5" s="6" customFormat="1" x14ac:dyDescent="0.15">
      <c r="B186" s="74"/>
      <c r="C186" s="75"/>
      <c r="D186" s="75"/>
      <c r="E186" s="76"/>
    </row>
    <row r="187" spans="2:5" s="6" customFormat="1" x14ac:dyDescent="0.15">
      <c r="B187" s="74"/>
      <c r="C187" s="75"/>
      <c r="D187" s="75"/>
      <c r="E187" s="76"/>
    </row>
    <row r="188" spans="2:5" s="6" customFormat="1" x14ac:dyDescent="0.15">
      <c r="B188" s="74"/>
      <c r="C188" s="75"/>
      <c r="D188" s="75"/>
      <c r="E188" s="76"/>
    </row>
    <row r="189" spans="2:5" s="6" customFormat="1" x14ac:dyDescent="0.15">
      <c r="B189" s="74"/>
      <c r="C189" s="75"/>
      <c r="D189" s="75"/>
      <c r="E189" s="76"/>
    </row>
    <row r="190" spans="2:5" s="6" customFormat="1" x14ac:dyDescent="0.15">
      <c r="B190" s="74"/>
      <c r="C190" s="75"/>
      <c r="D190" s="75"/>
      <c r="E190" s="76"/>
    </row>
    <row r="191" spans="2:5" s="6" customFormat="1" x14ac:dyDescent="0.15">
      <c r="B191" s="74"/>
      <c r="C191" s="75"/>
      <c r="D191" s="75"/>
      <c r="E191" s="76"/>
    </row>
    <row r="192" spans="2:5" s="6" customFormat="1" x14ac:dyDescent="0.15">
      <c r="B192" s="74"/>
      <c r="C192" s="75"/>
      <c r="D192" s="75"/>
      <c r="E192" s="76"/>
    </row>
    <row r="193" spans="2:5" s="6" customFormat="1" x14ac:dyDescent="0.15">
      <c r="B193" s="74"/>
      <c r="C193" s="75"/>
      <c r="D193" s="75"/>
      <c r="E193" s="76"/>
    </row>
    <row r="194" spans="2:5" s="6" customFormat="1" x14ac:dyDescent="0.15">
      <c r="B194" s="74"/>
      <c r="C194" s="75"/>
      <c r="D194" s="75"/>
      <c r="E194" s="76"/>
    </row>
    <row r="195" spans="2:5" s="6" customFormat="1" x14ac:dyDescent="0.15">
      <c r="B195" s="74"/>
      <c r="C195" s="75"/>
      <c r="D195" s="75"/>
      <c r="E195" s="76"/>
    </row>
    <row r="196" spans="2:5" s="6" customFormat="1" x14ac:dyDescent="0.15">
      <c r="B196" s="74"/>
      <c r="C196" s="75"/>
      <c r="D196" s="75"/>
      <c r="E196" s="76"/>
    </row>
    <row r="197" spans="2:5" s="6" customFormat="1" x14ac:dyDescent="0.15">
      <c r="B197" s="74"/>
      <c r="C197" s="75"/>
      <c r="D197" s="75"/>
      <c r="E197" s="76"/>
    </row>
    <row r="198" spans="2:5" s="6" customFormat="1" x14ac:dyDescent="0.15">
      <c r="B198" s="74"/>
      <c r="C198" s="75"/>
      <c r="D198" s="75"/>
      <c r="E198" s="76"/>
    </row>
    <row r="199" spans="2:5" s="6" customFormat="1" x14ac:dyDescent="0.15">
      <c r="B199" s="74"/>
      <c r="C199" s="75"/>
      <c r="D199" s="75"/>
      <c r="E199" s="76"/>
    </row>
    <row r="200" spans="2:5" s="6" customFormat="1" x14ac:dyDescent="0.15">
      <c r="B200" s="74"/>
      <c r="C200" s="75"/>
      <c r="D200" s="75"/>
      <c r="E200" s="76"/>
    </row>
    <row r="201" spans="2:5" s="6" customFormat="1" x14ac:dyDescent="0.15">
      <c r="B201" s="74"/>
      <c r="C201" s="75"/>
      <c r="D201" s="75"/>
      <c r="E201" s="76"/>
    </row>
    <row r="202" spans="2:5" s="6" customFormat="1" x14ac:dyDescent="0.15">
      <c r="B202" s="74"/>
      <c r="C202" s="75"/>
      <c r="D202" s="75"/>
      <c r="E202" s="76"/>
    </row>
    <row r="203" spans="2:5" s="6" customFormat="1" x14ac:dyDescent="0.15">
      <c r="B203" s="74"/>
      <c r="C203" s="75"/>
      <c r="D203" s="75"/>
      <c r="E203" s="76"/>
    </row>
    <row r="204" spans="2:5" s="6" customFormat="1" x14ac:dyDescent="0.15">
      <c r="B204" s="74"/>
      <c r="C204" s="75"/>
      <c r="D204" s="75"/>
      <c r="E204" s="76"/>
    </row>
    <row r="205" spans="2:5" s="6" customFormat="1" x14ac:dyDescent="0.15">
      <c r="B205" s="74"/>
      <c r="C205" s="75"/>
      <c r="D205" s="75"/>
      <c r="E205" s="76"/>
    </row>
    <row r="206" spans="2:5" s="6" customFormat="1" x14ac:dyDescent="0.15">
      <c r="B206" s="74"/>
      <c r="C206" s="75"/>
      <c r="D206" s="75"/>
      <c r="E206" s="76"/>
    </row>
    <row r="207" spans="2:5" s="6" customFormat="1" x14ac:dyDescent="0.15">
      <c r="B207" s="74"/>
      <c r="C207" s="75"/>
      <c r="D207" s="75"/>
      <c r="E207" s="76"/>
    </row>
    <row r="208" spans="2:5" s="6" customFormat="1" x14ac:dyDescent="0.15">
      <c r="B208" s="74"/>
      <c r="C208" s="75"/>
      <c r="D208" s="75"/>
      <c r="E208" s="76"/>
    </row>
    <row r="209" spans="2:5" s="6" customFormat="1" x14ac:dyDescent="0.15">
      <c r="B209" s="74"/>
      <c r="C209" s="75"/>
      <c r="D209" s="75"/>
      <c r="E209" s="76"/>
    </row>
    <row r="210" spans="2:5" s="6" customFormat="1" x14ac:dyDescent="0.15">
      <c r="B210" s="74"/>
      <c r="C210" s="75"/>
      <c r="D210" s="75"/>
      <c r="E210" s="76"/>
    </row>
    <row r="211" spans="2:5" s="6" customFormat="1" x14ac:dyDescent="0.15">
      <c r="B211" s="74"/>
      <c r="C211" s="75"/>
      <c r="D211" s="75"/>
      <c r="E211" s="76"/>
    </row>
    <row r="212" spans="2:5" s="6" customFormat="1" x14ac:dyDescent="0.15">
      <c r="B212" s="74"/>
      <c r="C212" s="75"/>
      <c r="D212" s="75"/>
      <c r="E212" s="76"/>
    </row>
    <row r="213" spans="2:5" s="6" customFormat="1" x14ac:dyDescent="0.15">
      <c r="B213" s="74"/>
      <c r="C213" s="75"/>
      <c r="D213" s="75"/>
      <c r="E213" s="76"/>
    </row>
    <row r="214" spans="2:5" s="6" customFormat="1" x14ac:dyDescent="0.15">
      <c r="B214" s="74"/>
      <c r="C214" s="75"/>
      <c r="D214" s="75"/>
      <c r="E214" s="76"/>
    </row>
    <row r="215" spans="2:5" s="6" customFormat="1" x14ac:dyDescent="0.15">
      <c r="B215" s="74"/>
      <c r="C215" s="75"/>
      <c r="D215" s="75"/>
      <c r="E215" s="76"/>
    </row>
    <row r="216" spans="2:5" s="6" customFormat="1" x14ac:dyDescent="0.15">
      <c r="B216" s="74"/>
      <c r="C216" s="75"/>
      <c r="D216" s="75"/>
      <c r="E216" s="76"/>
    </row>
    <row r="217" spans="2:5" s="6" customFormat="1" x14ac:dyDescent="0.15">
      <c r="B217" s="74"/>
      <c r="C217" s="75"/>
      <c r="D217" s="75"/>
      <c r="E217" s="76"/>
    </row>
    <row r="218" spans="2:5" s="6" customFormat="1" x14ac:dyDescent="0.15">
      <c r="B218" s="74"/>
      <c r="C218" s="75"/>
      <c r="D218" s="75"/>
      <c r="E218" s="76"/>
    </row>
    <row r="219" spans="2:5" s="6" customFormat="1" x14ac:dyDescent="0.15">
      <c r="B219" s="74"/>
      <c r="C219" s="75"/>
      <c r="D219" s="75"/>
      <c r="E219" s="76"/>
    </row>
    <row r="220" spans="2:5" s="6" customFormat="1" x14ac:dyDescent="0.15">
      <c r="B220" s="74"/>
      <c r="C220" s="75"/>
      <c r="D220" s="75"/>
      <c r="E220" s="76"/>
    </row>
    <row r="221" spans="2:5" s="6" customFormat="1" x14ac:dyDescent="0.15">
      <c r="B221" s="74"/>
      <c r="C221" s="75"/>
      <c r="D221" s="75"/>
      <c r="E221" s="76"/>
    </row>
    <row r="222" spans="2:5" s="6" customFormat="1" x14ac:dyDescent="0.15">
      <c r="B222" s="74"/>
      <c r="C222" s="75"/>
      <c r="D222" s="75"/>
      <c r="E222" s="76"/>
    </row>
    <row r="223" spans="2:5" s="6" customFormat="1" x14ac:dyDescent="0.15">
      <c r="B223" s="74"/>
      <c r="C223" s="75"/>
      <c r="D223" s="75"/>
      <c r="E223" s="76"/>
    </row>
    <row r="224" spans="2:5" s="6" customFormat="1" x14ac:dyDescent="0.15">
      <c r="B224" s="74"/>
      <c r="C224" s="75"/>
      <c r="D224" s="75"/>
      <c r="E224" s="76"/>
    </row>
    <row r="225" spans="2:5" s="6" customFormat="1" x14ac:dyDescent="0.15">
      <c r="B225" s="74"/>
      <c r="C225" s="75"/>
      <c r="D225" s="75"/>
      <c r="E225" s="76"/>
    </row>
    <row r="226" spans="2:5" s="6" customFormat="1" x14ac:dyDescent="0.15">
      <c r="B226" s="74"/>
      <c r="C226" s="75"/>
      <c r="D226" s="75"/>
      <c r="E226" s="76"/>
    </row>
    <row r="227" spans="2:5" s="6" customFormat="1" x14ac:dyDescent="0.15">
      <c r="B227" s="74"/>
      <c r="C227" s="75"/>
      <c r="D227" s="75"/>
      <c r="E227" s="76"/>
    </row>
    <row r="228" spans="2:5" s="6" customFormat="1" x14ac:dyDescent="0.15">
      <c r="B228" s="74"/>
      <c r="C228" s="75"/>
      <c r="D228" s="75"/>
      <c r="E228" s="76"/>
    </row>
    <row r="229" spans="2:5" s="6" customFormat="1" x14ac:dyDescent="0.15">
      <c r="B229" s="74"/>
      <c r="C229" s="75"/>
      <c r="D229" s="75"/>
      <c r="E229" s="76"/>
    </row>
    <row r="230" spans="2:5" s="6" customFormat="1" x14ac:dyDescent="0.15">
      <c r="B230" s="74"/>
      <c r="C230" s="75"/>
      <c r="D230" s="75"/>
      <c r="E230" s="76"/>
    </row>
    <row r="231" spans="2:5" s="6" customFormat="1" x14ac:dyDescent="0.15">
      <c r="B231" s="74"/>
      <c r="C231" s="75"/>
      <c r="D231" s="75"/>
      <c r="E231" s="76"/>
    </row>
    <row r="232" spans="2:5" s="6" customFormat="1" x14ac:dyDescent="0.15">
      <c r="B232" s="74"/>
      <c r="C232" s="75"/>
      <c r="D232" s="75"/>
      <c r="E232" s="76"/>
    </row>
    <row r="233" spans="2:5" s="6" customFormat="1" x14ac:dyDescent="0.15">
      <c r="B233" s="74"/>
      <c r="C233" s="75"/>
      <c r="D233" s="75"/>
      <c r="E233" s="76"/>
    </row>
    <row r="234" spans="2:5" s="6" customFormat="1" x14ac:dyDescent="0.15">
      <c r="B234" s="74"/>
      <c r="C234" s="75"/>
      <c r="D234" s="75"/>
      <c r="E234" s="76"/>
    </row>
    <row r="235" spans="2:5" s="6" customFormat="1" x14ac:dyDescent="0.15">
      <c r="B235" s="74"/>
      <c r="C235" s="75"/>
      <c r="D235" s="75"/>
      <c r="E235" s="76"/>
    </row>
    <row r="236" spans="2:5" s="6" customFormat="1" x14ac:dyDescent="0.15">
      <c r="B236" s="74"/>
      <c r="C236" s="75"/>
      <c r="D236" s="75"/>
      <c r="E236" s="76"/>
    </row>
    <row r="237" spans="2:5" s="6" customFormat="1" x14ac:dyDescent="0.15">
      <c r="B237" s="74"/>
      <c r="C237" s="75"/>
      <c r="D237" s="75"/>
      <c r="E237" s="76"/>
    </row>
    <row r="238" spans="2:5" s="6" customFormat="1" x14ac:dyDescent="0.15">
      <c r="B238" s="74"/>
      <c r="C238" s="75"/>
      <c r="D238" s="75"/>
      <c r="E238" s="76"/>
    </row>
    <row r="239" spans="2:5" s="6" customFormat="1" x14ac:dyDescent="0.15">
      <c r="B239" s="74"/>
      <c r="C239" s="75"/>
      <c r="D239" s="75"/>
      <c r="E239" s="76"/>
    </row>
    <row r="240" spans="2:5" s="6" customFormat="1" x14ac:dyDescent="0.15">
      <c r="B240" s="74"/>
      <c r="C240" s="75"/>
      <c r="D240" s="75"/>
      <c r="E240" s="76"/>
    </row>
    <row r="241" spans="2:5" s="6" customFormat="1" x14ac:dyDescent="0.15">
      <c r="B241" s="74"/>
      <c r="C241" s="75"/>
      <c r="D241" s="75"/>
      <c r="E241" s="76"/>
    </row>
    <row r="242" spans="2:5" s="6" customFormat="1" x14ac:dyDescent="0.15">
      <c r="B242" s="74"/>
      <c r="C242" s="75"/>
      <c r="D242" s="75"/>
      <c r="E242" s="76"/>
    </row>
    <row r="243" spans="2:5" s="6" customFormat="1" x14ac:dyDescent="0.15">
      <c r="B243" s="74"/>
      <c r="C243" s="75"/>
      <c r="D243" s="75"/>
      <c r="E243" s="76"/>
    </row>
    <row r="244" spans="2:5" s="6" customFormat="1" x14ac:dyDescent="0.15">
      <c r="B244" s="74"/>
      <c r="C244" s="75"/>
      <c r="D244" s="75"/>
      <c r="E244" s="76"/>
    </row>
    <row r="245" spans="2:5" s="6" customFormat="1" x14ac:dyDescent="0.15">
      <c r="B245" s="74"/>
      <c r="C245" s="75"/>
      <c r="D245" s="75"/>
      <c r="E245" s="76"/>
    </row>
    <row r="246" spans="2:5" s="6" customFormat="1" x14ac:dyDescent="0.15">
      <c r="B246" s="74"/>
      <c r="C246" s="75"/>
      <c r="D246" s="75"/>
      <c r="E246" s="76"/>
    </row>
    <row r="247" spans="2:5" s="6" customFormat="1" x14ac:dyDescent="0.15">
      <c r="B247" s="74"/>
      <c r="C247" s="75"/>
      <c r="D247" s="75"/>
      <c r="E247" s="76"/>
    </row>
    <row r="248" spans="2:5" s="6" customFormat="1" x14ac:dyDescent="0.15">
      <c r="B248" s="74"/>
      <c r="C248" s="75"/>
      <c r="D248" s="75"/>
      <c r="E248" s="76"/>
    </row>
    <row r="249" spans="2:5" s="6" customFormat="1" x14ac:dyDescent="0.15">
      <c r="B249" s="74"/>
      <c r="C249" s="75"/>
      <c r="D249" s="75"/>
      <c r="E249" s="76"/>
    </row>
    <row r="250" spans="2:5" s="6" customFormat="1" x14ac:dyDescent="0.15">
      <c r="B250" s="74"/>
      <c r="C250" s="75"/>
      <c r="D250" s="75"/>
      <c r="E250" s="76"/>
    </row>
    <row r="251" spans="2:5" s="6" customFormat="1" x14ac:dyDescent="0.15">
      <c r="B251" s="74"/>
      <c r="C251" s="75"/>
      <c r="D251" s="75"/>
      <c r="E251" s="76"/>
    </row>
    <row r="252" spans="2:5" s="6" customFormat="1" x14ac:dyDescent="0.15">
      <c r="B252" s="74"/>
      <c r="C252" s="75"/>
      <c r="D252" s="75"/>
      <c r="E252" s="76"/>
    </row>
    <row r="253" spans="2:5" s="6" customFormat="1" x14ac:dyDescent="0.15">
      <c r="B253" s="74"/>
      <c r="C253" s="75"/>
      <c r="D253" s="75"/>
      <c r="E253" s="76"/>
    </row>
    <row r="254" spans="2:5" s="6" customFormat="1" x14ac:dyDescent="0.15">
      <c r="B254" s="74"/>
      <c r="C254" s="75"/>
      <c r="D254" s="75"/>
      <c r="E254" s="76"/>
    </row>
    <row r="255" spans="2:5" s="6" customFormat="1" x14ac:dyDescent="0.15">
      <c r="B255" s="74"/>
      <c r="C255" s="75"/>
      <c r="D255" s="75"/>
      <c r="E255" s="76"/>
    </row>
    <row r="256" spans="2:5" s="6" customFormat="1" x14ac:dyDescent="0.15">
      <c r="B256" s="74"/>
      <c r="C256" s="75"/>
      <c r="D256" s="75"/>
      <c r="E256" s="76"/>
    </row>
    <row r="257" spans="2:5" s="6" customFormat="1" x14ac:dyDescent="0.15">
      <c r="B257" s="74"/>
      <c r="C257" s="75"/>
      <c r="D257" s="75"/>
      <c r="E257" s="76"/>
    </row>
    <row r="258" spans="2:5" s="6" customFormat="1" x14ac:dyDescent="0.15">
      <c r="B258" s="74"/>
      <c r="C258" s="75"/>
      <c r="D258" s="75"/>
      <c r="E258" s="76"/>
    </row>
    <row r="259" spans="2:5" s="6" customFormat="1" x14ac:dyDescent="0.15">
      <c r="B259" s="74"/>
      <c r="C259" s="75"/>
      <c r="D259" s="75"/>
      <c r="E259" s="76"/>
    </row>
    <row r="260" spans="2:5" s="6" customFormat="1" x14ac:dyDescent="0.15">
      <c r="B260" s="74"/>
      <c r="C260" s="75"/>
      <c r="D260" s="75"/>
      <c r="E260" s="76"/>
    </row>
    <row r="261" spans="2:5" s="6" customFormat="1" x14ac:dyDescent="0.15">
      <c r="B261" s="74"/>
      <c r="C261" s="75"/>
      <c r="D261" s="75"/>
      <c r="E261" s="76"/>
    </row>
    <row r="262" spans="2:5" s="6" customFormat="1" x14ac:dyDescent="0.15">
      <c r="B262" s="74"/>
      <c r="C262" s="75"/>
      <c r="D262" s="75"/>
      <c r="E262" s="76"/>
    </row>
    <row r="263" spans="2:5" s="6" customFormat="1" x14ac:dyDescent="0.15">
      <c r="B263" s="74"/>
      <c r="C263" s="75"/>
      <c r="D263" s="75"/>
      <c r="E263" s="76"/>
    </row>
    <row r="264" spans="2:5" s="6" customFormat="1" x14ac:dyDescent="0.15">
      <c r="B264" s="74"/>
      <c r="C264" s="75"/>
      <c r="D264" s="75"/>
      <c r="E264" s="76"/>
    </row>
    <row r="265" spans="2:5" s="6" customFormat="1" x14ac:dyDescent="0.15">
      <c r="B265" s="74"/>
      <c r="C265" s="75"/>
      <c r="D265" s="75"/>
      <c r="E265" s="76"/>
    </row>
    <row r="266" spans="2:5" s="6" customFormat="1" x14ac:dyDescent="0.15">
      <c r="B266" s="74"/>
      <c r="C266" s="75"/>
      <c r="D266" s="75"/>
      <c r="E266" s="76"/>
    </row>
    <row r="267" spans="2:5" s="6" customFormat="1" x14ac:dyDescent="0.15">
      <c r="B267" s="74"/>
      <c r="C267" s="75"/>
      <c r="D267" s="75"/>
      <c r="E267" s="76"/>
    </row>
    <row r="268" spans="2:5" s="6" customFormat="1" x14ac:dyDescent="0.15">
      <c r="B268" s="74"/>
      <c r="C268" s="75"/>
      <c r="D268" s="75"/>
      <c r="E268" s="76"/>
    </row>
    <row r="269" spans="2:5" s="6" customFormat="1" x14ac:dyDescent="0.15">
      <c r="B269" s="74"/>
      <c r="C269" s="75"/>
      <c r="D269" s="75"/>
      <c r="E269" s="76"/>
    </row>
    <row r="270" spans="2:5" s="6" customFormat="1" x14ac:dyDescent="0.15">
      <c r="B270" s="74"/>
      <c r="C270" s="75"/>
      <c r="D270" s="75"/>
      <c r="E270" s="76"/>
    </row>
    <row r="271" spans="2:5" s="6" customFormat="1" x14ac:dyDescent="0.15">
      <c r="B271" s="74"/>
      <c r="C271" s="75"/>
      <c r="D271" s="75"/>
      <c r="E271" s="76"/>
    </row>
    <row r="272" spans="2:5" s="6" customFormat="1" x14ac:dyDescent="0.15">
      <c r="B272" s="74"/>
      <c r="C272" s="75"/>
      <c r="D272" s="75"/>
      <c r="E272" s="76"/>
    </row>
    <row r="273" spans="2:5" s="6" customFormat="1" x14ac:dyDescent="0.15">
      <c r="B273" s="74"/>
      <c r="C273" s="75"/>
      <c r="D273" s="75"/>
      <c r="E273" s="76"/>
    </row>
    <row r="274" spans="2:5" s="6" customFormat="1" x14ac:dyDescent="0.15">
      <c r="B274" s="74"/>
      <c r="C274" s="75"/>
      <c r="D274" s="75"/>
      <c r="E274" s="76"/>
    </row>
    <row r="275" spans="2:5" s="6" customFormat="1" x14ac:dyDescent="0.15">
      <c r="B275" s="74"/>
      <c r="C275" s="75"/>
      <c r="D275" s="75"/>
      <c r="E275" s="76"/>
    </row>
    <row r="276" spans="2:5" s="6" customFormat="1" x14ac:dyDescent="0.15">
      <c r="B276" s="74"/>
      <c r="C276" s="75"/>
      <c r="D276" s="75"/>
      <c r="E276" s="76"/>
    </row>
    <row r="277" spans="2:5" s="6" customFormat="1" x14ac:dyDescent="0.15">
      <c r="B277" s="74"/>
      <c r="C277" s="75"/>
      <c r="D277" s="75"/>
      <c r="E277" s="76"/>
    </row>
    <row r="278" spans="2:5" s="6" customFormat="1" x14ac:dyDescent="0.15">
      <c r="B278" s="74"/>
      <c r="C278" s="75"/>
      <c r="D278" s="75"/>
      <c r="E278" s="76"/>
    </row>
    <row r="279" spans="2:5" s="6" customFormat="1" x14ac:dyDescent="0.15">
      <c r="B279" s="74"/>
      <c r="C279" s="75"/>
      <c r="D279" s="75"/>
      <c r="E279" s="76"/>
    </row>
    <row r="280" spans="2:5" s="6" customFormat="1" x14ac:dyDescent="0.15">
      <c r="B280" s="74"/>
      <c r="C280" s="75"/>
      <c r="D280" s="75"/>
      <c r="E280" s="76"/>
    </row>
    <row r="281" spans="2:5" s="6" customFormat="1" x14ac:dyDescent="0.15">
      <c r="B281" s="74"/>
      <c r="C281" s="75"/>
      <c r="D281" s="75"/>
      <c r="E281" s="76"/>
    </row>
    <row r="282" spans="2:5" s="6" customFormat="1" x14ac:dyDescent="0.15">
      <c r="B282" s="74"/>
      <c r="C282" s="75"/>
      <c r="D282" s="75"/>
      <c r="E282" s="76"/>
    </row>
    <row r="283" spans="2:5" s="6" customFormat="1" x14ac:dyDescent="0.15">
      <c r="B283" s="74"/>
      <c r="C283" s="75"/>
      <c r="D283" s="75"/>
      <c r="E283" s="76"/>
    </row>
    <row r="284" spans="2:5" s="6" customFormat="1" x14ac:dyDescent="0.15">
      <c r="B284" s="74"/>
      <c r="C284" s="75"/>
      <c r="D284" s="75"/>
      <c r="E284" s="76"/>
    </row>
    <row r="285" spans="2:5" s="6" customFormat="1" x14ac:dyDescent="0.15">
      <c r="B285" s="74"/>
      <c r="C285" s="75"/>
      <c r="D285" s="75"/>
      <c r="E285" s="76"/>
    </row>
    <row r="286" spans="2:5" s="6" customFormat="1" x14ac:dyDescent="0.15">
      <c r="B286" s="74"/>
      <c r="C286" s="75"/>
      <c r="D286" s="75"/>
      <c r="E286" s="76"/>
    </row>
    <row r="287" spans="2:5" s="6" customFormat="1" x14ac:dyDescent="0.15">
      <c r="B287" s="74"/>
      <c r="C287" s="75"/>
      <c r="D287" s="75"/>
      <c r="E287" s="76"/>
    </row>
    <row r="288" spans="2:5" s="6" customFormat="1" x14ac:dyDescent="0.15">
      <c r="B288" s="74"/>
      <c r="C288" s="75"/>
      <c r="D288" s="75"/>
      <c r="E288" s="76"/>
    </row>
    <row r="289" spans="2:5" s="6" customFormat="1" x14ac:dyDescent="0.15">
      <c r="B289" s="74"/>
      <c r="C289" s="75"/>
      <c r="D289" s="75"/>
      <c r="E289" s="76"/>
    </row>
    <row r="290" spans="2:5" s="6" customFormat="1" x14ac:dyDescent="0.15">
      <c r="B290" s="74"/>
      <c r="C290" s="75"/>
      <c r="D290" s="75"/>
      <c r="E290" s="76"/>
    </row>
    <row r="291" spans="2:5" s="6" customFormat="1" x14ac:dyDescent="0.15">
      <c r="B291" s="74"/>
      <c r="C291" s="75"/>
      <c r="D291" s="75"/>
      <c r="E291" s="76"/>
    </row>
    <row r="292" spans="2:5" s="6" customFormat="1" x14ac:dyDescent="0.15">
      <c r="B292" s="74"/>
      <c r="C292" s="75"/>
      <c r="D292" s="75"/>
      <c r="E292" s="76"/>
    </row>
    <row r="293" spans="2:5" s="6" customFormat="1" x14ac:dyDescent="0.15">
      <c r="B293" s="74"/>
      <c r="C293" s="75"/>
      <c r="D293" s="75"/>
      <c r="E293" s="76"/>
    </row>
    <row r="294" spans="2:5" s="6" customFormat="1" x14ac:dyDescent="0.15">
      <c r="B294" s="74"/>
      <c r="C294" s="75"/>
      <c r="D294" s="75"/>
      <c r="E294" s="76"/>
    </row>
    <row r="295" spans="2:5" s="6" customFormat="1" x14ac:dyDescent="0.15">
      <c r="B295" s="74"/>
      <c r="C295" s="75"/>
      <c r="D295" s="75"/>
      <c r="E295" s="76"/>
    </row>
    <row r="296" spans="2:5" s="6" customFormat="1" x14ac:dyDescent="0.15">
      <c r="B296" s="74"/>
      <c r="C296" s="75"/>
      <c r="D296" s="75"/>
      <c r="E296" s="76"/>
    </row>
    <row r="297" spans="2:5" s="6" customFormat="1" x14ac:dyDescent="0.15">
      <c r="B297" s="74"/>
      <c r="C297" s="75"/>
      <c r="D297" s="75"/>
      <c r="E297" s="76"/>
    </row>
    <row r="298" spans="2:5" s="6" customFormat="1" x14ac:dyDescent="0.15">
      <c r="B298" s="74"/>
      <c r="C298" s="75"/>
      <c r="D298" s="75"/>
      <c r="E298" s="76"/>
    </row>
    <row r="299" spans="2:5" s="6" customFormat="1" x14ac:dyDescent="0.15">
      <c r="B299" s="74"/>
      <c r="C299" s="75"/>
      <c r="D299" s="75"/>
      <c r="E299" s="76"/>
    </row>
    <row r="300" spans="2:5" s="6" customFormat="1" x14ac:dyDescent="0.15">
      <c r="B300" s="74"/>
      <c r="C300" s="75"/>
      <c r="D300" s="75"/>
      <c r="E300" s="76"/>
    </row>
    <row r="301" spans="2:5" s="6" customFormat="1" x14ac:dyDescent="0.15">
      <c r="B301" s="74"/>
      <c r="C301" s="75"/>
      <c r="D301" s="75"/>
      <c r="E301" s="76"/>
    </row>
    <row r="302" spans="2:5" s="6" customFormat="1" x14ac:dyDescent="0.15">
      <c r="B302" s="74"/>
      <c r="C302" s="75"/>
      <c r="D302" s="75"/>
      <c r="E302" s="76"/>
    </row>
    <row r="303" spans="2:5" s="6" customFormat="1" x14ac:dyDescent="0.15">
      <c r="B303" s="74"/>
      <c r="C303" s="75"/>
      <c r="D303" s="75"/>
      <c r="E303" s="76"/>
    </row>
    <row r="304" spans="2:5" s="6" customFormat="1" x14ac:dyDescent="0.15">
      <c r="B304" s="74"/>
      <c r="C304" s="75"/>
      <c r="D304" s="75"/>
      <c r="E304" s="76"/>
    </row>
    <row r="305" spans="2:5" s="6" customFormat="1" x14ac:dyDescent="0.15">
      <c r="B305" s="74"/>
      <c r="C305" s="75"/>
      <c r="D305" s="75"/>
      <c r="E305" s="76"/>
    </row>
    <row r="306" spans="2:5" s="6" customFormat="1" x14ac:dyDescent="0.15">
      <c r="B306" s="74"/>
      <c r="C306" s="75"/>
      <c r="D306" s="75"/>
      <c r="E306" s="76"/>
    </row>
    <row r="307" spans="2:5" s="6" customFormat="1" x14ac:dyDescent="0.15">
      <c r="B307" s="74"/>
      <c r="C307" s="75"/>
      <c r="D307" s="75"/>
      <c r="E307" s="76"/>
    </row>
    <row r="308" spans="2:5" s="6" customFormat="1" x14ac:dyDescent="0.15">
      <c r="B308" s="74"/>
      <c r="C308" s="75"/>
      <c r="D308" s="75"/>
      <c r="E308" s="76"/>
    </row>
    <row r="309" spans="2:5" s="6" customFormat="1" x14ac:dyDescent="0.15">
      <c r="B309" s="74"/>
      <c r="C309" s="75"/>
      <c r="D309" s="75"/>
      <c r="E309" s="76"/>
    </row>
    <row r="310" spans="2:5" s="6" customFormat="1" x14ac:dyDescent="0.15">
      <c r="B310" s="74"/>
      <c r="C310" s="75"/>
      <c r="D310" s="75"/>
      <c r="E310" s="76"/>
    </row>
    <row r="311" spans="2:5" s="6" customFormat="1" x14ac:dyDescent="0.15">
      <c r="B311" s="74"/>
      <c r="C311" s="75"/>
      <c r="D311" s="75"/>
      <c r="E311" s="76"/>
    </row>
    <row r="312" spans="2:5" s="6" customFormat="1" x14ac:dyDescent="0.15">
      <c r="B312" s="74"/>
      <c r="C312" s="75"/>
      <c r="D312" s="75"/>
      <c r="E312" s="76"/>
    </row>
    <row r="313" spans="2:5" s="6" customFormat="1" x14ac:dyDescent="0.15">
      <c r="B313" s="74"/>
      <c r="C313" s="75"/>
      <c r="D313" s="75"/>
      <c r="E313" s="76"/>
    </row>
    <row r="314" spans="2:5" s="6" customFormat="1" x14ac:dyDescent="0.15">
      <c r="B314" s="74"/>
      <c r="C314" s="75"/>
      <c r="D314" s="75"/>
      <c r="E314" s="76"/>
    </row>
    <row r="315" spans="2:5" s="6" customFormat="1" x14ac:dyDescent="0.15">
      <c r="B315" s="74"/>
      <c r="C315" s="75"/>
      <c r="D315" s="75"/>
      <c r="E315" s="76"/>
    </row>
    <row r="316" spans="2:5" s="6" customFormat="1" x14ac:dyDescent="0.15">
      <c r="B316" s="74"/>
      <c r="C316" s="75"/>
      <c r="D316" s="75"/>
      <c r="E316" s="76"/>
    </row>
    <row r="317" spans="2:5" s="6" customFormat="1" x14ac:dyDescent="0.15">
      <c r="B317" s="74"/>
      <c r="C317" s="75"/>
      <c r="D317" s="75"/>
      <c r="E317" s="76"/>
    </row>
    <row r="318" spans="2:5" s="6" customFormat="1" x14ac:dyDescent="0.15">
      <c r="B318" s="74"/>
      <c r="C318" s="75"/>
      <c r="D318" s="75"/>
      <c r="E318" s="76"/>
    </row>
    <row r="319" spans="2:5" s="6" customFormat="1" x14ac:dyDescent="0.15">
      <c r="B319" s="74"/>
      <c r="C319" s="75"/>
      <c r="D319" s="75"/>
      <c r="E319" s="76"/>
    </row>
    <row r="320" spans="2:5" s="6" customFormat="1" x14ac:dyDescent="0.15">
      <c r="B320" s="74"/>
      <c r="C320" s="75"/>
      <c r="D320" s="75"/>
      <c r="E320" s="76"/>
    </row>
    <row r="321" spans="2:5" s="6" customFormat="1" x14ac:dyDescent="0.15">
      <c r="B321" s="74"/>
      <c r="C321" s="75"/>
      <c r="D321" s="75"/>
      <c r="E321" s="76"/>
    </row>
    <row r="322" spans="2:5" s="6" customFormat="1" x14ac:dyDescent="0.15">
      <c r="B322" s="74"/>
      <c r="C322" s="75"/>
      <c r="D322" s="75"/>
      <c r="E322" s="76"/>
    </row>
    <row r="323" spans="2:5" s="6" customFormat="1" x14ac:dyDescent="0.15">
      <c r="B323" s="74"/>
      <c r="C323" s="75"/>
      <c r="D323" s="75"/>
      <c r="E323" s="76"/>
    </row>
    <row r="324" spans="2:5" s="6" customFormat="1" x14ac:dyDescent="0.15">
      <c r="B324" s="74"/>
      <c r="C324" s="75"/>
      <c r="D324" s="75"/>
      <c r="E324" s="76"/>
    </row>
    <row r="325" spans="2:5" s="6" customFormat="1" x14ac:dyDescent="0.15">
      <c r="B325" s="74"/>
      <c r="C325" s="75"/>
      <c r="D325" s="75"/>
      <c r="E325" s="76"/>
    </row>
    <row r="326" spans="2:5" s="6" customFormat="1" x14ac:dyDescent="0.15">
      <c r="B326" s="74"/>
      <c r="C326" s="75"/>
      <c r="D326" s="75"/>
      <c r="E326" s="76"/>
    </row>
    <row r="327" spans="2:5" s="6" customFormat="1" x14ac:dyDescent="0.15">
      <c r="B327" s="74"/>
      <c r="C327" s="75"/>
      <c r="D327" s="75"/>
      <c r="E327" s="76"/>
    </row>
    <row r="328" spans="2:5" s="6" customFormat="1" x14ac:dyDescent="0.15">
      <c r="B328" s="74"/>
      <c r="C328" s="75"/>
      <c r="D328" s="75"/>
      <c r="E328" s="76"/>
    </row>
    <row r="329" spans="2:5" s="6" customFormat="1" x14ac:dyDescent="0.15">
      <c r="B329" s="74"/>
      <c r="C329" s="75"/>
      <c r="D329" s="75"/>
      <c r="E329" s="76"/>
    </row>
    <row r="330" spans="2:5" s="6" customFormat="1" x14ac:dyDescent="0.15">
      <c r="B330" s="74"/>
      <c r="C330" s="75"/>
      <c r="D330" s="75"/>
      <c r="E330" s="76"/>
    </row>
    <row r="331" spans="2:5" s="6" customFormat="1" x14ac:dyDescent="0.15">
      <c r="B331" s="74"/>
      <c r="C331" s="75"/>
      <c r="D331" s="75"/>
      <c r="E331" s="76"/>
    </row>
    <row r="332" spans="2:5" s="6" customFormat="1" x14ac:dyDescent="0.15">
      <c r="B332" s="74"/>
      <c r="C332" s="75"/>
      <c r="D332" s="75"/>
      <c r="E332" s="76"/>
    </row>
    <row r="333" spans="2:5" s="6" customFormat="1" x14ac:dyDescent="0.15">
      <c r="B333" s="74"/>
      <c r="C333" s="75"/>
      <c r="D333" s="75"/>
      <c r="E333" s="76"/>
    </row>
    <row r="334" spans="2:5" s="6" customFormat="1" x14ac:dyDescent="0.15">
      <c r="B334" s="74"/>
      <c r="C334" s="75"/>
      <c r="D334" s="75"/>
      <c r="E334" s="76"/>
    </row>
    <row r="335" spans="2:5" s="6" customFormat="1" x14ac:dyDescent="0.15">
      <c r="B335" s="74"/>
      <c r="C335" s="75"/>
      <c r="D335" s="75"/>
      <c r="E335" s="76"/>
    </row>
    <row r="336" spans="2:5" s="6" customFormat="1" x14ac:dyDescent="0.15">
      <c r="B336" s="74"/>
      <c r="C336" s="75"/>
      <c r="D336" s="75"/>
      <c r="E336" s="76"/>
    </row>
    <row r="337" spans="2:5" s="6" customFormat="1" x14ac:dyDescent="0.15">
      <c r="B337" s="74"/>
      <c r="C337" s="75"/>
      <c r="D337" s="75"/>
      <c r="E337" s="76"/>
    </row>
    <row r="338" spans="2:5" s="6" customFormat="1" x14ac:dyDescent="0.15">
      <c r="B338" s="74"/>
      <c r="C338" s="75"/>
      <c r="D338" s="75"/>
      <c r="E338" s="76"/>
    </row>
    <row r="339" spans="2:5" s="6" customFormat="1" x14ac:dyDescent="0.15">
      <c r="B339" s="74"/>
      <c r="C339" s="75"/>
      <c r="D339" s="75"/>
      <c r="E339" s="76"/>
    </row>
    <row r="340" spans="2:5" s="6" customFormat="1" x14ac:dyDescent="0.15">
      <c r="B340" s="74"/>
      <c r="C340" s="75"/>
      <c r="D340" s="75"/>
      <c r="E340" s="76"/>
    </row>
    <row r="341" spans="2:5" s="6" customFormat="1" x14ac:dyDescent="0.15">
      <c r="B341" s="74"/>
      <c r="C341" s="75"/>
      <c r="D341" s="75"/>
      <c r="E341" s="76"/>
    </row>
    <row r="342" spans="2:5" s="6" customFormat="1" x14ac:dyDescent="0.15">
      <c r="B342" s="74"/>
      <c r="C342" s="75"/>
      <c r="D342" s="75"/>
      <c r="E342" s="76"/>
    </row>
    <row r="343" spans="2:5" s="6" customFormat="1" x14ac:dyDescent="0.15">
      <c r="B343" s="74"/>
      <c r="C343" s="75"/>
      <c r="D343" s="75"/>
      <c r="E343" s="76"/>
    </row>
    <row r="344" spans="2:5" s="6" customFormat="1" x14ac:dyDescent="0.15">
      <c r="B344" s="74"/>
      <c r="C344" s="75"/>
      <c r="D344" s="75"/>
      <c r="E344" s="76"/>
    </row>
    <row r="345" spans="2:5" s="6" customFormat="1" x14ac:dyDescent="0.15">
      <c r="B345" s="74"/>
      <c r="C345" s="75"/>
      <c r="D345" s="75"/>
      <c r="E345" s="76"/>
    </row>
    <row r="346" spans="2:5" s="6" customFormat="1" x14ac:dyDescent="0.15">
      <c r="B346" s="74"/>
      <c r="C346" s="75"/>
      <c r="D346" s="75"/>
      <c r="E346" s="76"/>
    </row>
    <row r="347" spans="2:5" s="6" customFormat="1" x14ac:dyDescent="0.15">
      <c r="B347" s="74"/>
      <c r="C347" s="75"/>
      <c r="D347" s="75"/>
      <c r="E347" s="76"/>
    </row>
    <row r="348" spans="2:5" s="6" customFormat="1" x14ac:dyDescent="0.15">
      <c r="B348" s="74"/>
      <c r="C348" s="75"/>
      <c r="D348" s="75"/>
      <c r="E348" s="76"/>
    </row>
    <row r="349" spans="2:5" s="6" customFormat="1" x14ac:dyDescent="0.15">
      <c r="B349" s="74"/>
      <c r="C349" s="75"/>
      <c r="D349" s="75"/>
      <c r="E349" s="76"/>
    </row>
    <row r="350" spans="2:5" s="6" customFormat="1" x14ac:dyDescent="0.15">
      <c r="B350" s="74"/>
      <c r="C350" s="75"/>
      <c r="D350" s="75"/>
      <c r="E350" s="76"/>
    </row>
    <row r="351" spans="2:5" s="6" customFormat="1" x14ac:dyDescent="0.15">
      <c r="B351" s="74"/>
      <c r="C351" s="75"/>
      <c r="D351" s="75"/>
      <c r="E351" s="76"/>
    </row>
    <row r="352" spans="2:5" s="6" customFormat="1" x14ac:dyDescent="0.15">
      <c r="B352" s="74"/>
      <c r="C352" s="75"/>
      <c r="D352" s="75"/>
      <c r="E352" s="76"/>
    </row>
    <row r="353" spans="2:5" s="6" customFormat="1" x14ac:dyDescent="0.15">
      <c r="B353" s="74"/>
      <c r="C353" s="75"/>
      <c r="D353" s="75"/>
      <c r="E353" s="76"/>
    </row>
    <row r="354" spans="2:5" s="6" customFormat="1" x14ac:dyDescent="0.15">
      <c r="B354" s="74"/>
      <c r="C354" s="75"/>
      <c r="D354" s="75"/>
      <c r="E354" s="76"/>
    </row>
    <row r="355" spans="2:5" s="6" customFormat="1" x14ac:dyDescent="0.15">
      <c r="B355" s="74"/>
      <c r="C355" s="75"/>
      <c r="D355" s="75"/>
      <c r="E355" s="76"/>
    </row>
    <row r="356" spans="2:5" s="6" customFormat="1" x14ac:dyDescent="0.15">
      <c r="B356" s="74"/>
      <c r="C356" s="75"/>
      <c r="D356" s="75"/>
      <c r="E356" s="76"/>
    </row>
    <row r="357" spans="2:5" s="6" customFormat="1" x14ac:dyDescent="0.15">
      <c r="B357" s="74"/>
      <c r="C357" s="75"/>
      <c r="D357" s="75"/>
      <c r="E357" s="76"/>
    </row>
    <row r="358" spans="2:5" s="6" customFormat="1" x14ac:dyDescent="0.15">
      <c r="B358" s="74"/>
      <c r="C358" s="75"/>
      <c r="D358" s="75"/>
      <c r="E358" s="76"/>
    </row>
    <row r="359" spans="2:5" s="6" customFormat="1" x14ac:dyDescent="0.15">
      <c r="B359" s="74"/>
      <c r="C359" s="75"/>
      <c r="D359" s="75"/>
      <c r="E359" s="76"/>
    </row>
    <row r="360" spans="2:5" s="6" customFormat="1" x14ac:dyDescent="0.15">
      <c r="B360" s="74"/>
      <c r="C360" s="75"/>
      <c r="D360" s="75"/>
      <c r="E360" s="76"/>
    </row>
    <row r="361" spans="2:5" s="6" customFormat="1" x14ac:dyDescent="0.15">
      <c r="B361" s="74"/>
      <c r="C361" s="75"/>
      <c r="D361" s="75"/>
      <c r="E361" s="76"/>
    </row>
    <row r="362" spans="2:5" s="6" customFormat="1" x14ac:dyDescent="0.15">
      <c r="B362" s="74"/>
      <c r="C362" s="75"/>
      <c r="D362" s="75"/>
      <c r="E362" s="76"/>
    </row>
    <row r="363" spans="2:5" s="6" customFormat="1" x14ac:dyDescent="0.15">
      <c r="B363" s="74"/>
      <c r="C363" s="75"/>
      <c r="D363" s="75"/>
      <c r="E363" s="76"/>
    </row>
    <row r="364" spans="2:5" s="6" customFormat="1" x14ac:dyDescent="0.15">
      <c r="B364" s="74"/>
      <c r="C364" s="75"/>
      <c r="D364" s="75"/>
      <c r="E364" s="76"/>
    </row>
    <row r="365" spans="2:5" s="6" customFormat="1" x14ac:dyDescent="0.15">
      <c r="B365" s="74"/>
      <c r="C365" s="75"/>
      <c r="D365" s="75"/>
      <c r="E365" s="76"/>
    </row>
    <row r="366" spans="2:5" s="6" customFormat="1" x14ac:dyDescent="0.15">
      <c r="B366" s="74"/>
      <c r="C366" s="75"/>
      <c r="D366" s="75"/>
      <c r="E366" s="76"/>
    </row>
    <row r="367" spans="2:5" s="6" customFormat="1" x14ac:dyDescent="0.15">
      <c r="B367" s="74"/>
      <c r="C367" s="75"/>
      <c r="D367" s="75"/>
      <c r="E367" s="76"/>
    </row>
    <row r="368" spans="2:5" s="6" customFormat="1" x14ac:dyDescent="0.15">
      <c r="B368" s="74"/>
      <c r="C368" s="75"/>
      <c r="D368" s="75"/>
      <c r="E368" s="76"/>
    </row>
    <row r="369" spans="2:5" s="6" customFormat="1" x14ac:dyDescent="0.15">
      <c r="B369" s="74"/>
      <c r="C369" s="75"/>
      <c r="D369" s="75"/>
      <c r="E369" s="76"/>
    </row>
    <row r="370" spans="2:5" s="6" customFormat="1" x14ac:dyDescent="0.15">
      <c r="B370" s="74"/>
      <c r="C370" s="75"/>
      <c r="D370" s="75"/>
      <c r="E370" s="76"/>
    </row>
    <row r="371" spans="2:5" s="6" customFormat="1" x14ac:dyDescent="0.15">
      <c r="B371" s="74"/>
      <c r="C371" s="75"/>
      <c r="D371" s="75"/>
      <c r="E371" s="76"/>
    </row>
    <row r="372" spans="2:5" s="6" customFormat="1" x14ac:dyDescent="0.15">
      <c r="B372" s="74"/>
      <c r="C372" s="75"/>
      <c r="D372" s="75"/>
      <c r="E372" s="76"/>
    </row>
    <row r="373" spans="2:5" s="6" customFormat="1" x14ac:dyDescent="0.15">
      <c r="B373" s="74"/>
      <c r="C373" s="75"/>
      <c r="D373" s="75"/>
      <c r="E373" s="76"/>
    </row>
    <row r="374" spans="2:5" s="6" customFormat="1" x14ac:dyDescent="0.15">
      <c r="B374" s="74"/>
      <c r="C374" s="75"/>
      <c r="D374" s="75"/>
      <c r="E374" s="76"/>
    </row>
    <row r="375" spans="2:5" s="6" customFormat="1" x14ac:dyDescent="0.15">
      <c r="B375" s="74"/>
      <c r="C375" s="75"/>
      <c r="D375" s="75"/>
      <c r="E375" s="76"/>
    </row>
    <row r="376" spans="2:5" s="6" customFormat="1" x14ac:dyDescent="0.15">
      <c r="B376" s="74"/>
      <c r="C376" s="75"/>
      <c r="D376" s="75"/>
      <c r="E376" s="76"/>
    </row>
    <row r="377" spans="2:5" s="6" customFormat="1" x14ac:dyDescent="0.15">
      <c r="B377" s="74"/>
      <c r="C377" s="75"/>
      <c r="D377" s="75"/>
      <c r="E377" s="76"/>
    </row>
    <row r="378" spans="2:5" s="6" customFormat="1" x14ac:dyDescent="0.15">
      <c r="B378" s="74"/>
      <c r="C378" s="75"/>
      <c r="D378" s="75"/>
      <c r="E378" s="76"/>
    </row>
    <row r="379" spans="2:5" s="6" customFormat="1" x14ac:dyDescent="0.15">
      <c r="B379" s="74"/>
      <c r="C379" s="75"/>
      <c r="D379" s="75"/>
      <c r="E379" s="76"/>
    </row>
    <row r="380" spans="2:5" s="6" customFormat="1" x14ac:dyDescent="0.15">
      <c r="B380" s="74"/>
      <c r="C380" s="75"/>
      <c r="D380" s="75"/>
      <c r="E380" s="76"/>
    </row>
    <row r="381" spans="2:5" s="6" customFormat="1" x14ac:dyDescent="0.15">
      <c r="B381" s="74"/>
      <c r="C381" s="75"/>
      <c r="D381" s="75"/>
      <c r="E381" s="76"/>
    </row>
    <row r="382" spans="2:5" s="6" customFormat="1" x14ac:dyDescent="0.15">
      <c r="B382" s="74"/>
      <c r="C382" s="75"/>
      <c r="D382" s="75"/>
      <c r="E382" s="76"/>
    </row>
    <row r="383" spans="2:5" s="6" customFormat="1" x14ac:dyDescent="0.15">
      <c r="B383" s="74"/>
      <c r="C383" s="75"/>
      <c r="D383" s="75"/>
      <c r="E383" s="76"/>
    </row>
    <row r="384" spans="2:5" s="6" customFormat="1" x14ac:dyDescent="0.15">
      <c r="B384" s="74"/>
      <c r="C384" s="75"/>
      <c r="D384" s="75"/>
      <c r="E384" s="76"/>
    </row>
    <row r="385" spans="2:5" s="6" customFormat="1" x14ac:dyDescent="0.15">
      <c r="B385" s="74"/>
      <c r="C385" s="75"/>
      <c r="D385" s="75"/>
      <c r="E385" s="76"/>
    </row>
    <row r="386" spans="2:5" s="6" customFormat="1" x14ac:dyDescent="0.15">
      <c r="B386" s="74"/>
      <c r="C386" s="75"/>
      <c r="D386" s="75"/>
      <c r="E386" s="76"/>
    </row>
  </sheetData>
  <mergeCells count="45">
    <mergeCell ref="E75:G75"/>
    <mergeCell ref="B63:G63"/>
    <mergeCell ref="B64:G64"/>
    <mergeCell ref="B65:G65"/>
    <mergeCell ref="B66:G66"/>
    <mergeCell ref="B67:G67"/>
    <mergeCell ref="B68:G68"/>
    <mergeCell ref="B62:G62"/>
    <mergeCell ref="C51:F51"/>
    <mergeCell ref="C52:F52"/>
    <mergeCell ref="C53:F53"/>
    <mergeCell ref="C54:F54"/>
    <mergeCell ref="C55:F55"/>
    <mergeCell ref="C56:F56"/>
    <mergeCell ref="B57:G57"/>
    <mergeCell ref="B58:G58"/>
    <mergeCell ref="B59:G59"/>
    <mergeCell ref="B60:G60"/>
    <mergeCell ref="B61:G61"/>
    <mergeCell ref="C50:F50"/>
    <mergeCell ref="C16:G16"/>
    <mergeCell ref="C27:F27"/>
    <mergeCell ref="C28:F28"/>
    <mergeCell ref="C29:F29"/>
    <mergeCell ref="C45:F45"/>
    <mergeCell ref="C46:F46"/>
    <mergeCell ref="C47:F47"/>
    <mergeCell ref="C48:F48"/>
    <mergeCell ref="C49:F49"/>
    <mergeCell ref="B30:B31"/>
    <mergeCell ref="C30:C32"/>
    <mergeCell ref="D30:D32"/>
    <mergeCell ref="F30:F31"/>
    <mergeCell ref="B8:G8"/>
    <mergeCell ref="B9:E9"/>
    <mergeCell ref="F9:G9"/>
    <mergeCell ref="B11:E11"/>
    <mergeCell ref="B13:B14"/>
    <mergeCell ref="C13:C15"/>
    <mergeCell ref="B7:G7"/>
    <mergeCell ref="B2:G2"/>
    <mergeCell ref="B3:G3"/>
    <mergeCell ref="B4:G4"/>
    <mergeCell ref="B5:G5"/>
    <mergeCell ref="B6:G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19361-822E-4D14-A367-6BBAE49DEF74}">
  <sheetPr>
    <tabColor rgb="FF7030A0"/>
  </sheetPr>
  <dimension ref="A1:L59"/>
  <sheetViews>
    <sheetView view="pageBreakPreview" topLeftCell="A10" zoomScale="80" zoomScaleNormal="80" zoomScaleSheetLayoutView="80" workbookViewId="0">
      <selection activeCell="P43" sqref="P43"/>
    </sheetView>
  </sheetViews>
  <sheetFormatPr baseColWidth="10" defaultColWidth="11.5" defaultRowHeight="13" x14ac:dyDescent="0.15"/>
  <cols>
    <col min="1" max="2" width="11.5" style="86"/>
    <col min="3" max="3" width="13.33203125" style="86" customWidth="1"/>
    <col min="4" max="4" width="15.5" style="86" customWidth="1"/>
    <col min="5" max="5" width="68" style="86" customWidth="1"/>
    <col min="6" max="6" width="11.5" style="86"/>
    <col min="7" max="7" width="14.33203125" style="86" customWidth="1"/>
    <col min="8" max="8" width="18.33203125" style="86" customWidth="1"/>
    <col min="9" max="9" width="31.5" style="86" customWidth="1"/>
    <col min="10" max="10" width="6.5" style="86" hidden="1" customWidth="1"/>
    <col min="11" max="11" width="34.5" style="86" hidden="1" customWidth="1"/>
    <col min="12" max="12" width="25.33203125" style="86" hidden="1" customWidth="1"/>
    <col min="13" max="16384" width="11.5" style="86"/>
  </cols>
  <sheetData>
    <row r="1" spans="1:11" x14ac:dyDescent="0.15">
      <c r="A1" s="312" t="s">
        <v>82</v>
      </c>
      <c r="B1" s="313"/>
      <c r="C1" s="313"/>
      <c r="D1" s="313"/>
      <c r="E1" s="313"/>
      <c r="F1" s="313"/>
      <c r="G1" s="313"/>
      <c r="H1" s="313"/>
      <c r="I1" s="314"/>
    </row>
    <row r="2" spans="1:11" x14ac:dyDescent="0.15">
      <c r="A2" s="308" t="s">
        <v>83</v>
      </c>
      <c r="B2" s="309"/>
      <c r="C2" s="309"/>
      <c r="D2" s="309"/>
      <c r="E2" s="309"/>
      <c r="F2" s="309"/>
      <c r="G2" s="309"/>
      <c r="H2" s="309"/>
      <c r="I2" s="315"/>
    </row>
    <row r="3" spans="1:11" x14ac:dyDescent="0.15">
      <c r="A3" s="308" t="s">
        <v>84</v>
      </c>
      <c r="B3" s="309"/>
      <c r="C3" s="309"/>
      <c r="D3" s="309"/>
      <c r="E3" s="309"/>
      <c r="F3" s="309"/>
      <c r="G3" s="309"/>
      <c r="H3" s="309"/>
      <c r="I3" s="315"/>
    </row>
    <row r="4" spans="1:11" x14ac:dyDescent="0.15">
      <c r="A4" s="316"/>
      <c r="B4" s="317"/>
      <c r="C4" s="317"/>
      <c r="D4" s="317"/>
      <c r="E4" s="318"/>
      <c r="F4" s="318"/>
      <c r="G4" s="318"/>
      <c r="H4" s="318"/>
      <c r="I4" s="319"/>
    </row>
    <row r="5" spans="1:11" x14ac:dyDescent="0.15">
      <c r="A5" s="320" t="s">
        <v>173</v>
      </c>
      <c r="B5" s="321"/>
      <c r="C5" s="321"/>
      <c r="D5" s="321"/>
      <c r="E5" s="321"/>
      <c r="F5" s="321"/>
      <c r="G5" s="321"/>
      <c r="H5" s="321"/>
      <c r="I5" s="322"/>
    </row>
    <row r="6" spans="1:11" ht="38.25" customHeight="1" x14ac:dyDescent="0.15">
      <c r="A6" s="320"/>
      <c r="B6" s="321"/>
      <c r="C6" s="321"/>
      <c r="D6" s="321"/>
      <c r="E6" s="321"/>
      <c r="F6" s="321"/>
      <c r="G6" s="321"/>
      <c r="H6" s="321"/>
      <c r="I6" s="322"/>
    </row>
    <row r="7" spans="1:11" ht="14" thickBot="1" x14ac:dyDescent="0.2">
      <c r="A7" s="308" t="s">
        <v>85</v>
      </c>
      <c r="B7" s="309"/>
      <c r="C7" s="309"/>
      <c r="D7" s="309"/>
      <c r="E7" s="310"/>
      <c r="F7" s="310"/>
      <c r="G7" s="310"/>
      <c r="H7" s="310"/>
      <c r="I7" s="311"/>
    </row>
    <row r="8" spans="1:11" ht="6.75" customHeight="1" thickBot="1" x14ac:dyDescent="0.2">
      <c r="A8" s="285"/>
      <c r="B8" s="286"/>
      <c r="C8" s="286"/>
      <c r="D8" s="286"/>
      <c r="E8" s="286"/>
      <c r="F8" s="286"/>
      <c r="G8" s="286"/>
      <c r="H8" s="286"/>
      <c r="I8" s="287"/>
    </row>
    <row r="9" spans="1:11" ht="21.75" customHeight="1" thickBot="1" x14ac:dyDescent="0.2">
      <c r="A9" s="288" t="s">
        <v>86</v>
      </c>
      <c r="B9" s="290" t="s">
        <v>87</v>
      </c>
      <c r="C9" s="292" t="s">
        <v>88</v>
      </c>
      <c r="D9" s="293"/>
      <c r="E9" s="294" t="s">
        <v>79</v>
      </c>
      <c r="F9" s="294" t="s">
        <v>89</v>
      </c>
      <c r="G9" s="296" t="s">
        <v>90</v>
      </c>
      <c r="H9" s="298" t="s">
        <v>91</v>
      </c>
      <c r="I9" s="300" t="s">
        <v>80</v>
      </c>
    </row>
    <row r="10" spans="1:11" ht="52.5" customHeight="1" thickBot="1" x14ac:dyDescent="0.2">
      <c r="A10" s="289"/>
      <c r="B10" s="291"/>
      <c r="C10" s="87" t="s">
        <v>92</v>
      </c>
      <c r="D10" s="87" t="s">
        <v>93</v>
      </c>
      <c r="E10" s="295"/>
      <c r="F10" s="295"/>
      <c r="G10" s="297"/>
      <c r="H10" s="299"/>
      <c r="I10" s="301"/>
    </row>
    <row r="11" spans="1:11" ht="18.75" customHeight="1" x14ac:dyDescent="0.15">
      <c r="A11" s="88" t="s">
        <v>94</v>
      </c>
      <c r="B11" s="89"/>
      <c r="C11" s="89"/>
      <c r="D11" s="89"/>
      <c r="E11" s="89"/>
      <c r="F11" s="89"/>
      <c r="G11" s="90"/>
      <c r="H11" s="89"/>
      <c r="I11" s="91">
        <f>SUM(I12:I13)</f>
        <v>241247</v>
      </c>
      <c r="K11" s="92"/>
    </row>
    <row r="12" spans="1:11" ht="14" x14ac:dyDescent="0.15">
      <c r="A12" s="94">
        <v>1</v>
      </c>
      <c r="B12" s="95" t="s">
        <v>139</v>
      </c>
      <c r="C12" s="96" t="s">
        <v>95</v>
      </c>
      <c r="D12" s="96"/>
      <c r="E12" s="97" t="s">
        <v>156</v>
      </c>
      <c r="F12" s="96" t="s">
        <v>96</v>
      </c>
      <c r="G12" s="98">
        <v>1</v>
      </c>
      <c r="H12" s="99">
        <v>165307</v>
      </c>
      <c r="I12" s="100">
        <f>ROUND(G12*H12,0)</f>
        <v>165307</v>
      </c>
    </row>
    <row r="13" spans="1:11" ht="14" x14ac:dyDescent="0.15">
      <c r="A13" s="94">
        <v>2</v>
      </c>
      <c r="B13" s="95" t="s">
        <v>140</v>
      </c>
      <c r="C13" s="96" t="s">
        <v>97</v>
      </c>
      <c r="D13" s="96"/>
      <c r="E13" s="97" t="s">
        <v>157</v>
      </c>
      <c r="F13" s="96" t="s">
        <v>96</v>
      </c>
      <c r="G13" s="98">
        <v>10</v>
      </c>
      <c r="H13" s="99">
        <v>7594</v>
      </c>
      <c r="I13" s="100">
        <f>+H13*G13</f>
        <v>75940</v>
      </c>
    </row>
    <row r="14" spans="1:11" ht="18.75" customHeight="1" x14ac:dyDescent="0.15">
      <c r="A14" s="101" t="s">
        <v>98</v>
      </c>
      <c r="B14" s="102"/>
      <c r="C14" s="102"/>
      <c r="D14" s="102"/>
      <c r="E14" s="102"/>
      <c r="F14" s="102"/>
      <c r="G14" s="103"/>
      <c r="H14" s="102"/>
      <c r="I14" s="104">
        <f>SUM(I15:I16)</f>
        <v>2251053</v>
      </c>
      <c r="K14" s="93"/>
    </row>
    <row r="15" spans="1:11" ht="13.5" customHeight="1" x14ac:dyDescent="0.15">
      <c r="A15" s="94">
        <v>3</v>
      </c>
      <c r="B15" s="96" t="s">
        <v>141</v>
      </c>
      <c r="C15" s="96" t="s">
        <v>99</v>
      </c>
      <c r="D15" s="96"/>
      <c r="E15" s="105" t="s">
        <v>158</v>
      </c>
      <c r="F15" s="96" t="s">
        <v>96</v>
      </c>
      <c r="G15" s="98">
        <v>7</v>
      </c>
      <c r="H15" s="99">
        <v>152492</v>
      </c>
      <c r="I15" s="100">
        <f>ROUND(G15*H15,0)</f>
        <v>1067444</v>
      </c>
    </row>
    <row r="16" spans="1:11" ht="13.5" customHeight="1" x14ac:dyDescent="0.15">
      <c r="A16" s="94">
        <v>4</v>
      </c>
      <c r="B16" s="96" t="s">
        <v>142</v>
      </c>
      <c r="C16" s="96" t="s">
        <v>100</v>
      </c>
      <c r="D16" s="96"/>
      <c r="E16" s="105" t="s">
        <v>159</v>
      </c>
      <c r="F16" s="96" t="s">
        <v>96</v>
      </c>
      <c r="G16" s="98">
        <v>7</v>
      </c>
      <c r="H16" s="99">
        <v>169087</v>
      </c>
      <c r="I16" s="100">
        <f>ROUND(G16*H16,0)</f>
        <v>1183609</v>
      </c>
    </row>
    <row r="17" spans="1:12" ht="18.75" customHeight="1" x14ac:dyDescent="0.15">
      <c r="A17" s="101" t="s">
        <v>101</v>
      </c>
      <c r="B17" s="102"/>
      <c r="C17" s="102"/>
      <c r="D17" s="102"/>
      <c r="E17" s="102"/>
      <c r="F17" s="102"/>
      <c r="G17" s="103"/>
      <c r="H17" s="102"/>
      <c r="I17" s="104">
        <f>SUM(I18:I21)</f>
        <v>107810131</v>
      </c>
      <c r="K17" s="92"/>
    </row>
    <row r="18" spans="1:12" ht="16.5" customHeight="1" x14ac:dyDescent="0.15">
      <c r="A18" s="94">
        <v>5</v>
      </c>
      <c r="B18" s="96" t="s">
        <v>143</v>
      </c>
      <c r="C18" s="96" t="s">
        <v>102</v>
      </c>
      <c r="D18" s="96"/>
      <c r="E18" s="106" t="s">
        <v>160</v>
      </c>
      <c r="F18" s="96" t="s">
        <v>103</v>
      </c>
      <c r="G18" s="98">
        <f>128*7</f>
        <v>896</v>
      </c>
      <c r="H18" s="99">
        <v>4246</v>
      </c>
      <c r="I18" s="100">
        <f t="shared" ref="I18:I21" si="0">ROUND(G18*H18,0)</f>
        <v>3804416</v>
      </c>
      <c r="K18" s="107"/>
    </row>
    <row r="19" spans="1:12" ht="27.75" customHeight="1" x14ac:dyDescent="0.15">
      <c r="A19" s="94">
        <v>6</v>
      </c>
      <c r="B19" s="96" t="s">
        <v>144</v>
      </c>
      <c r="C19" s="96"/>
      <c r="D19" s="96" t="s">
        <v>144</v>
      </c>
      <c r="E19" s="105" t="s">
        <v>161</v>
      </c>
      <c r="F19" s="96" t="s">
        <v>96</v>
      </c>
      <c r="G19" s="108">
        <f>(128*7*0.15)-0.1</f>
        <v>134.30000000000001</v>
      </c>
      <c r="H19" s="99">
        <v>713977</v>
      </c>
      <c r="I19" s="100">
        <f t="shared" si="0"/>
        <v>95887111</v>
      </c>
    </row>
    <row r="20" spans="1:12" ht="42" customHeight="1" x14ac:dyDescent="0.15">
      <c r="A20" s="94">
        <v>7</v>
      </c>
      <c r="B20" s="96" t="s">
        <v>145</v>
      </c>
      <c r="C20" s="96" t="s">
        <v>104</v>
      </c>
      <c r="D20" s="96"/>
      <c r="E20" s="105" t="s">
        <v>162</v>
      </c>
      <c r="F20" s="96" t="s">
        <v>96</v>
      </c>
      <c r="G20" s="98">
        <f>10*7*0.15</f>
        <v>10.5</v>
      </c>
      <c r="H20" s="99">
        <v>84219</v>
      </c>
      <c r="I20" s="100">
        <f t="shared" si="0"/>
        <v>884300</v>
      </c>
    </row>
    <row r="21" spans="1:12" ht="20.25" customHeight="1" x14ac:dyDescent="0.15">
      <c r="A21" s="94">
        <v>8</v>
      </c>
      <c r="B21" s="96" t="s">
        <v>146</v>
      </c>
      <c r="C21" s="96" t="s">
        <v>105</v>
      </c>
      <c r="D21" s="96"/>
      <c r="E21" s="109" t="s">
        <v>163</v>
      </c>
      <c r="F21" s="96" t="s">
        <v>191</v>
      </c>
      <c r="G21" s="98">
        <f>G18</f>
        <v>896</v>
      </c>
      <c r="H21" s="99">
        <v>8074</v>
      </c>
      <c r="I21" s="100">
        <f t="shared" si="0"/>
        <v>7234304</v>
      </c>
    </row>
    <row r="22" spans="1:12" ht="18.75" customHeight="1" x14ac:dyDescent="0.15">
      <c r="A22" s="101" t="s">
        <v>106</v>
      </c>
      <c r="B22" s="110"/>
      <c r="C22" s="110"/>
      <c r="D22" s="110"/>
      <c r="E22" s="110"/>
      <c r="F22" s="110"/>
      <c r="G22" s="111"/>
      <c r="H22" s="110"/>
      <c r="I22" s="104">
        <f>SUM(I23:I29)</f>
        <v>11972966</v>
      </c>
      <c r="K22" s="92"/>
    </row>
    <row r="23" spans="1:12" ht="16.5" customHeight="1" x14ac:dyDescent="0.15">
      <c r="A23" s="94">
        <v>9</v>
      </c>
      <c r="B23" s="96" t="s">
        <v>147</v>
      </c>
      <c r="C23" s="96" t="s">
        <v>107</v>
      </c>
      <c r="D23" s="96"/>
      <c r="E23" s="105" t="s">
        <v>164</v>
      </c>
      <c r="F23" s="96" t="s">
        <v>96</v>
      </c>
      <c r="G23" s="98">
        <v>18.108009064599472</v>
      </c>
      <c r="H23" s="99">
        <v>6973</v>
      </c>
      <c r="I23" s="100">
        <f>ROUND(G23*H23,0)</f>
        <v>126267</v>
      </c>
    </row>
    <row r="24" spans="1:12" ht="16.5" customHeight="1" x14ac:dyDescent="0.15">
      <c r="A24" s="94">
        <v>10</v>
      </c>
      <c r="B24" s="96" t="s">
        <v>148</v>
      </c>
      <c r="C24" s="96" t="s">
        <v>108</v>
      </c>
      <c r="D24" s="96"/>
      <c r="E24" s="105" t="s">
        <v>165</v>
      </c>
      <c r="F24" s="96" t="s">
        <v>96</v>
      </c>
      <c r="G24" s="98">
        <v>5</v>
      </c>
      <c r="H24" s="99">
        <v>737412</v>
      </c>
      <c r="I24" s="100">
        <f>ROUND(G24*H24,0)</f>
        <v>3687060</v>
      </c>
    </row>
    <row r="25" spans="1:12" ht="16.5" customHeight="1" x14ac:dyDescent="0.15">
      <c r="A25" s="94">
        <v>11</v>
      </c>
      <c r="B25" s="96" t="s">
        <v>149</v>
      </c>
      <c r="C25" s="96" t="s">
        <v>108</v>
      </c>
      <c r="D25" s="96"/>
      <c r="E25" s="105" t="s">
        <v>166</v>
      </c>
      <c r="F25" s="96" t="s">
        <v>96</v>
      </c>
      <c r="G25" s="98">
        <v>4</v>
      </c>
      <c r="H25" s="99">
        <v>405776</v>
      </c>
      <c r="I25" s="100">
        <f>ROUND(G25*H25,0)</f>
        <v>1623104</v>
      </c>
    </row>
    <row r="26" spans="1:12" ht="16.5" customHeight="1" x14ac:dyDescent="0.15">
      <c r="A26" s="94">
        <v>12</v>
      </c>
      <c r="B26" s="96" t="s">
        <v>150</v>
      </c>
      <c r="C26" s="96" t="s">
        <v>109</v>
      </c>
      <c r="D26" s="96"/>
      <c r="E26" s="105" t="s">
        <v>167</v>
      </c>
      <c r="F26" s="96" t="s">
        <v>192</v>
      </c>
      <c r="G26" s="112">
        <v>180</v>
      </c>
      <c r="H26" s="99">
        <v>6775</v>
      </c>
      <c r="I26" s="100">
        <f>+H26*G26</f>
        <v>1219500</v>
      </c>
      <c r="K26" s="113"/>
    </row>
    <row r="27" spans="1:12" ht="30" customHeight="1" x14ac:dyDescent="0.15">
      <c r="A27" s="94">
        <v>13</v>
      </c>
      <c r="B27" s="96" t="s">
        <v>151</v>
      </c>
      <c r="C27" s="96" t="s">
        <v>110</v>
      </c>
      <c r="D27" s="96"/>
      <c r="E27" s="105" t="s">
        <v>168</v>
      </c>
      <c r="F27" s="96" t="s">
        <v>193</v>
      </c>
      <c r="G27" s="112">
        <f>60*1*0.1</f>
        <v>6</v>
      </c>
      <c r="H27" s="99">
        <v>664232</v>
      </c>
      <c r="I27" s="100">
        <f>ROUND(G27*H27,0)</f>
        <v>3985392</v>
      </c>
      <c r="K27" s="92"/>
    </row>
    <row r="28" spans="1:12" ht="24.75" customHeight="1" x14ac:dyDescent="0.15">
      <c r="A28" s="94">
        <v>14</v>
      </c>
      <c r="B28" s="96" t="s">
        <v>152</v>
      </c>
      <c r="C28" s="96" t="s">
        <v>111</v>
      </c>
      <c r="D28" s="96"/>
      <c r="E28" s="105" t="s">
        <v>169</v>
      </c>
      <c r="F28" s="114" t="s">
        <v>103</v>
      </c>
      <c r="G28" s="98">
        <v>53</v>
      </c>
      <c r="H28" s="99">
        <v>9041</v>
      </c>
      <c r="I28" s="100">
        <f>ROUND(G28*H28,0)</f>
        <v>479173</v>
      </c>
      <c r="K28" s="92"/>
    </row>
    <row r="29" spans="1:12" ht="21" customHeight="1" x14ac:dyDescent="0.15">
      <c r="A29" s="94">
        <v>15</v>
      </c>
      <c r="B29" s="96" t="s">
        <v>153</v>
      </c>
      <c r="C29" s="96" t="s">
        <v>111</v>
      </c>
      <c r="D29" s="96"/>
      <c r="E29" s="105" t="s">
        <v>170</v>
      </c>
      <c r="F29" s="96" t="s">
        <v>96</v>
      </c>
      <c r="G29" s="98">
        <v>4.1862017615793565</v>
      </c>
      <c r="H29" s="99">
        <v>203638</v>
      </c>
      <c r="I29" s="100">
        <f>ROUND(G29*H29,0)</f>
        <v>852470</v>
      </c>
      <c r="K29" s="92"/>
    </row>
    <row r="30" spans="1:12" ht="18.75" customHeight="1" x14ac:dyDescent="0.15">
      <c r="A30" s="101" t="s">
        <v>112</v>
      </c>
      <c r="B30" s="102"/>
      <c r="C30" s="102"/>
      <c r="D30" s="102"/>
      <c r="E30" s="102"/>
      <c r="F30" s="102"/>
      <c r="G30" s="103"/>
      <c r="H30" s="102"/>
      <c r="I30" s="104">
        <f>SUM(I31:I31)</f>
        <v>4463160</v>
      </c>
      <c r="K30" s="92" t="e">
        <f>+I30+#REF!+#REF!</f>
        <v>#REF!</v>
      </c>
      <c r="L30" s="115"/>
    </row>
    <row r="31" spans="1:12" ht="18.75" customHeight="1" x14ac:dyDescent="0.15">
      <c r="A31" s="94">
        <v>16</v>
      </c>
      <c r="B31" s="96" t="s">
        <v>154</v>
      </c>
      <c r="C31" s="96" t="s">
        <v>113</v>
      </c>
      <c r="D31" s="96"/>
      <c r="E31" s="105" t="s">
        <v>171</v>
      </c>
      <c r="F31" s="96" t="s">
        <v>114</v>
      </c>
      <c r="G31" s="98">
        <f>130*4</f>
        <v>520</v>
      </c>
      <c r="H31" s="99">
        <v>8583</v>
      </c>
      <c r="I31" s="100">
        <f>ROUND(G31*H31,0)</f>
        <v>4463160</v>
      </c>
      <c r="L31" s="115"/>
    </row>
    <row r="32" spans="1:12" ht="18.75" customHeight="1" x14ac:dyDescent="0.15">
      <c r="A32" s="101" t="s">
        <v>115</v>
      </c>
      <c r="B32" s="102"/>
      <c r="C32" s="102"/>
      <c r="D32" s="102"/>
      <c r="E32" s="102"/>
      <c r="F32" s="102"/>
      <c r="G32" s="103"/>
      <c r="H32" s="102"/>
      <c r="I32" s="104">
        <f>SUM(I33:I33)</f>
        <v>1048148</v>
      </c>
      <c r="L32" s="115"/>
    </row>
    <row r="33" spans="1:12" ht="47.25" customHeight="1" thickBot="1" x14ac:dyDescent="0.2">
      <c r="A33" s="116">
        <v>17</v>
      </c>
      <c r="B33" s="117" t="s">
        <v>155</v>
      </c>
      <c r="C33" s="118" t="s">
        <v>116</v>
      </c>
      <c r="D33" s="118"/>
      <c r="E33" s="119" t="s">
        <v>172</v>
      </c>
      <c r="F33" s="118" t="s">
        <v>117</v>
      </c>
      <c r="G33" s="120">
        <f>(G23+G13)*30</f>
        <v>843.24027193798418</v>
      </c>
      <c r="H33" s="121">
        <v>1243</v>
      </c>
      <c r="I33" s="122">
        <f>ROUND(G33*H33,0)</f>
        <v>1048148</v>
      </c>
      <c r="L33" s="115"/>
    </row>
    <row r="34" spans="1:12" ht="25" customHeight="1" thickBot="1" x14ac:dyDescent="0.2">
      <c r="A34" s="123"/>
      <c r="B34" s="148"/>
      <c r="C34" s="148"/>
      <c r="D34" s="148"/>
      <c r="E34" s="148"/>
      <c r="F34" s="148"/>
      <c r="G34" s="149" t="s">
        <v>118</v>
      </c>
      <c r="H34" s="148"/>
      <c r="I34" s="150">
        <f>I32+I30+I22+I17+I14+I11</f>
        <v>127786705</v>
      </c>
    </row>
    <row r="35" spans="1:12" ht="31.5" customHeight="1" x14ac:dyDescent="0.15">
      <c r="A35" s="124"/>
      <c r="B35" s="125"/>
      <c r="C35" s="125"/>
      <c r="D35" s="125"/>
      <c r="E35" s="302" t="s">
        <v>119</v>
      </c>
      <c r="F35" s="302"/>
      <c r="G35" s="302"/>
      <c r="H35" s="303" t="s">
        <v>30</v>
      </c>
      <c r="I35" s="151">
        <f>ROUND(I34*0.08,0)</f>
        <v>10222936</v>
      </c>
      <c r="K35" s="126"/>
    </row>
    <row r="36" spans="1:12" ht="21" customHeight="1" thickBot="1" x14ac:dyDescent="0.2">
      <c r="A36" s="127"/>
      <c r="B36" s="128"/>
      <c r="C36" s="128"/>
      <c r="D36" s="128"/>
      <c r="E36" s="305" t="s">
        <v>81</v>
      </c>
      <c r="F36" s="305"/>
      <c r="G36" s="305"/>
      <c r="H36" s="304"/>
      <c r="I36" s="152">
        <v>10000000</v>
      </c>
      <c r="K36" s="126"/>
    </row>
    <row r="37" spans="1:12" ht="21" customHeight="1" x14ac:dyDescent="0.15">
      <c r="A37" s="282" t="s">
        <v>120</v>
      </c>
      <c r="B37" s="283"/>
      <c r="C37" s="283"/>
      <c r="D37" s="283"/>
      <c r="E37" s="283"/>
      <c r="F37" s="283"/>
      <c r="G37" s="283"/>
      <c r="H37" s="284"/>
      <c r="I37" s="150">
        <f>SUM(I34:I36)</f>
        <v>148009641</v>
      </c>
    </row>
    <row r="38" spans="1:12" ht="21" customHeight="1" x14ac:dyDescent="0.15">
      <c r="A38" s="306" t="s">
        <v>121</v>
      </c>
      <c r="B38" s="307"/>
      <c r="C38" s="307"/>
      <c r="D38" s="307"/>
      <c r="E38" s="307"/>
      <c r="F38" s="307"/>
      <c r="G38" s="307"/>
      <c r="H38" s="307"/>
      <c r="I38" s="129">
        <f>ROUND((+I37/(1+I55)*I54*0.19),0)</f>
        <v>1081609</v>
      </c>
    </row>
    <row r="39" spans="1:12" ht="21" customHeight="1" x14ac:dyDescent="0.15">
      <c r="A39" s="282" t="s">
        <v>122</v>
      </c>
      <c r="B39" s="283"/>
      <c r="C39" s="283"/>
      <c r="D39" s="283"/>
      <c r="E39" s="283"/>
      <c r="F39" s="283"/>
      <c r="G39" s="283"/>
      <c r="H39" s="284"/>
      <c r="I39" s="150">
        <f>SUM(I37:I38)</f>
        <v>149091250</v>
      </c>
    </row>
    <row r="40" spans="1:12" ht="48.75" customHeight="1" x14ac:dyDescent="0.15">
      <c r="A40" s="94">
        <v>18</v>
      </c>
      <c r="B40" s="96" t="s">
        <v>123</v>
      </c>
      <c r="C40" s="96"/>
      <c r="D40" s="96"/>
      <c r="E40" s="260" t="s">
        <v>124</v>
      </c>
      <c r="F40" s="261"/>
      <c r="G40" s="262"/>
      <c r="H40" s="146" t="s">
        <v>30</v>
      </c>
      <c r="I40" s="153">
        <v>4100000</v>
      </c>
      <c r="K40" s="130">
        <v>7100000000</v>
      </c>
    </row>
    <row r="41" spans="1:12" ht="40.5" customHeight="1" x14ac:dyDescent="0.15">
      <c r="A41" s="263" t="s">
        <v>125</v>
      </c>
      <c r="B41" s="264"/>
      <c r="C41" s="264"/>
      <c r="D41" s="264"/>
      <c r="E41" s="264"/>
      <c r="F41" s="264"/>
      <c r="G41" s="264"/>
      <c r="H41" s="265"/>
      <c r="I41" s="153">
        <f>+ROUND(I40*19%,0)</f>
        <v>779000</v>
      </c>
      <c r="K41" s="130" t="e">
        <f>#REF!</f>
        <v>#REF!</v>
      </c>
    </row>
    <row r="42" spans="1:12" ht="33" customHeight="1" x14ac:dyDescent="0.15">
      <c r="A42" s="266" t="s">
        <v>126</v>
      </c>
      <c r="B42" s="267"/>
      <c r="C42" s="267"/>
      <c r="D42" s="267"/>
      <c r="E42" s="267"/>
      <c r="F42" s="267"/>
      <c r="G42" s="267"/>
      <c r="H42" s="268"/>
      <c r="I42" s="150">
        <f>SUM(I40:I41)</f>
        <v>4879000</v>
      </c>
      <c r="K42" s="130"/>
    </row>
    <row r="43" spans="1:12" ht="33" customHeight="1" x14ac:dyDescent="0.15">
      <c r="A43" s="147">
        <v>19</v>
      </c>
      <c r="B43" s="96" t="s">
        <v>182</v>
      </c>
      <c r="C43" s="96"/>
      <c r="D43" s="96"/>
      <c r="E43" s="277" t="s">
        <v>178</v>
      </c>
      <c r="F43" s="277"/>
      <c r="G43" s="277"/>
      <c r="H43" s="146" t="s">
        <v>30</v>
      </c>
      <c r="I43" s="154">
        <v>1000000</v>
      </c>
      <c r="K43" s="130"/>
    </row>
    <row r="44" spans="1:12" ht="33" customHeight="1" x14ac:dyDescent="0.15">
      <c r="A44" s="147"/>
      <c r="B44" s="96"/>
      <c r="C44" s="96"/>
      <c r="D44" s="96"/>
      <c r="E44" s="276" t="s">
        <v>179</v>
      </c>
      <c r="F44" s="276"/>
      <c r="G44" s="276"/>
      <c r="H44" s="146" t="s">
        <v>30</v>
      </c>
      <c r="I44" s="155">
        <f>I43*2.5%</f>
        <v>25000</v>
      </c>
      <c r="K44" s="130"/>
    </row>
    <row r="45" spans="1:12" ht="33" customHeight="1" x14ac:dyDescent="0.15">
      <c r="A45" s="147"/>
      <c r="B45" s="96"/>
      <c r="C45" s="96"/>
      <c r="D45" s="96"/>
      <c r="E45" s="276" t="s">
        <v>180</v>
      </c>
      <c r="F45" s="276"/>
      <c r="G45" s="276"/>
      <c r="H45" s="146" t="s">
        <v>30</v>
      </c>
      <c r="I45" s="155">
        <f>I44*19%</f>
        <v>4750</v>
      </c>
      <c r="K45" s="130"/>
    </row>
    <row r="46" spans="1:12" ht="33" customHeight="1" x14ac:dyDescent="0.15">
      <c r="A46" s="278" t="s">
        <v>181</v>
      </c>
      <c r="B46" s="279"/>
      <c r="C46" s="279"/>
      <c r="D46" s="279"/>
      <c r="E46" s="279"/>
      <c r="F46" s="279"/>
      <c r="G46" s="279"/>
      <c r="H46" s="280"/>
      <c r="I46" s="150">
        <f>SUM(I43:I45)</f>
        <v>1029750</v>
      </c>
      <c r="K46" s="130"/>
    </row>
    <row r="47" spans="1:12" ht="33" customHeight="1" x14ac:dyDescent="0.15">
      <c r="A47" s="281" t="s">
        <v>183</v>
      </c>
      <c r="B47" s="281"/>
      <c r="C47" s="281"/>
      <c r="D47" s="281"/>
      <c r="E47" s="281"/>
      <c r="F47" s="281"/>
      <c r="G47" s="281"/>
      <c r="H47" s="281"/>
      <c r="I47" s="157">
        <f>I37+I40+I43+I44</f>
        <v>153134641</v>
      </c>
      <c r="K47" s="130"/>
    </row>
    <row r="48" spans="1:12" ht="33" customHeight="1" x14ac:dyDescent="0.15">
      <c r="A48" s="281" t="s">
        <v>184</v>
      </c>
      <c r="B48" s="281"/>
      <c r="C48" s="281"/>
      <c r="D48" s="281"/>
      <c r="E48" s="281"/>
      <c r="F48" s="281"/>
      <c r="G48" s="281"/>
      <c r="H48" s="281"/>
      <c r="I48" s="158">
        <f>I38+I41+I45</f>
        <v>1865359</v>
      </c>
      <c r="K48" s="130"/>
    </row>
    <row r="49" spans="1:11" ht="35" customHeight="1" thickBot="1" x14ac:dyDescent="0.2">
      <c r="A49" s="269" t="s">
        <v>127</v>
      </c>
      <c r="B49" s="270"/>
      <c r="C49" s="270"/>
      <c r="D49" s="270"/>
      <c r="E49" s="270"/>
      <c r="F49" s="270"/>
      <c r="G49" s="270"/>
      <c r="H49" s="271"/>
      <c r="I49" s="156">
        <f>SUM(I47:I48)</f>
        <v>155000000</v>
      </c>
      <c r="K49" s="131"/>
    </row>
    <row r="50" spans="1:11" ht="24" customHeight="1" thickBot="1" x14ac:dyDescent="0.2">
      <c r="A50" s="272" t="s">
        <v>128</v>
      </c>
      <c r="B50" s="273"/>
      <c r="C50" s="273"/>
      <c r="D50" s="159"/>
      <c r="E50" s="274" t="s">
        <v>129</v>
      </c>
      <c r="F50" s="274"/>
      <c r="G50" s="274"/>
      <c r="H50" s="274"/>
      <c r="I50" s="275"/>
      <c r="K50" s="132" t="e">
        <f>#REF!-I49</f>
        <v>#REF!</v>
      </c>
    </row>
    <row r="51" spans="1:11" x14ac:dyDescent="0.15">
      <c r="A51" s="247"/>
      <c r="B51" s="248"/>
      <c r="C51" s="248"/>
      <c r="D51" s="248"/>
      <c r="E51" s="249"/>
      <c r="F51" s="250" t="s">
        <v>79</v>
      </c>
      <c r="G51" s="251"/>
      <c r="H51" s="252"/>
      <c r="I51" s="133" t="s">
        <v>130</v>
      </c>
    </row>
    <row r="52" spans="1:11" x14ac:dyDescent="0.15">
      <c r="A52" s="253"/>
      <c r="B52" s="254"/>
      <c r="C52" s="254"/>
      <c r="D52" s="254"/>
      <c r="E52" s="255"/>
      <c r="F52" s="256" t="s">
        <v>131</v>
      </c>
      <c r="G52" s="257"/>
      <c r="H52" s="134" t="s">
        <v>132</v>
      </c>
      <c r="I52" s="135">
        <v>0.2</v>
      </c>
      <c r="K52" s="136" t="e">
        <f>+I49+#REF!</f>
        <v>#REF!</v>
      </c>
    </row>
    <row r="53" spans="1:11" x14ac:dyDescent="0.15">
      <c r="A53" s="253"/>
      <c r="B53" s="254"/>
      <c r="C53" s="254"/>
      <c r="D53" s="254"/>
      <c r="E53" s="255"/>
      <c r="F53" s="258" t="s">
        <v>133</v>
      </c>
      <c r="G53" s="259"/>
      <c r="H53" s="134" t="s">
        <v>134</v>
      </c>
      <c r="I53" s="135">
        <v>0.05</v>
      </c>
      <c r="K53" s="132"/>
    </row>
    <row r="54" spans="1:11" x14ac:dyDescent="0.15">
      <c r="A54" s="253"/>
      <c r="B54" s="254"/>
      <c r="C54" s="254"/>
      <c r="D54" s="254"/>
      <c r="E54" s="255"/>
      <c r="F54" s="256" t="s">
        <v>135</v>
      </c>
      <c r="G54" s="257"/>
      <c r="H54" s="134" t="s">
        <v>136</v>
      </c>
      <c r="I54" s="135">
        <v>0.05</v>
      </c>
    </row>
    <row r="55" spans="1:11" ht="14" thickBot="1" x14ac:dyDescent="0.2">
      <c r="A55" s="242"/>
      <c r="B55" s="243"/>
      <c r="C55" s="243"/>
      <c r="D55" s="243"/>
      <c r="E55" s="244"/>
      <c r="F55" s="245" t="s">
        <v>137</v>
      </c>
      <c r="G55" s="246"/>
      <c r="H55" s="137" t="s">
        <v>138</v>
      </c>
      <c r="I55" s="138">
        <f>SUM(I52:I54)</f>
        <v>0.3</v>
      </c>
    </row>
    <row r="56" spans="1:11" x14ac:dyDescent="0.15">
      <c r="A56" s="139"/>
      <c r="B56" s="139"/>
      <c r="C56" s="139"/>
      <c r="D56" s="139"/>
      <c r="E56" s="139"/>
      <c r="F56" s="140"/>
      <c r="G56" s="140"/>
      <c r="H56" s="141"/>
      <c r="I56" s="142"/>
    </row>
    <row r="59" spans="1:11" ht="57" customHeight="1" x14ac:dyDescent="0.15"/>
  </sheetData>
  <mergeCells count="43">
    <mergeCell ref="A7:I7"/>
    <mergeCell ref="A1:I1"/>
    <mergeCell ref="A2:I2"/>
    <mergeCell ref="A3:I3"/>
    <mergeCell ref="A4:I4"/>
    <mergeCell ref="A5:I6"/>
    <mergeCell ref="A39:H39"/>
    <mergeCell ref="A8:I8"/>
    <mergeCell ref="A9:A10"/>
    <mergeCell ref="B9:B10"/>
    <mergeCell ref="C9:D9"/>
    <mergeCell ref="E9:E10"/>
    <mergeCell ref="F9:F10"/>
    <mergeCell ref="G9:G10"/>
    <mergeCell ref="H9:H10"/>
    <mergeCell ref="I9:I10"/>
    <mergeCell ref="E35:G35"/>
    <mergeCell ref="H35:H36"/>
    <mergeCell ref="E36:G36"/>
    <mergeCell ref="A37:H37"/>
    <mergeCell ref="A38:H38"/>
    <mergeCell ref="E40:G40"/>
    <mergeCell ref="A41:H41"/>
    <mergeCell ref="A42:H42"/>
    <mergeCell ref="A49:H49"/>
    <mergeCell ref="A50:C50"/>
    <mergeCell ref="E50:I50"/>
    <mergeCell ref="E44:G44"/>
    <mergeCell ref="E43:G43"/>
    <mergeCell ref="E45:G45"/>
    <mergeCell ref="A46:H46"/>
    <mergeCell ref="A47:H47"/>
    <mergeCell ref="A48:H48"/>
    <mergeCell ref="A55:E55"/>
    <mergeCell ref="F55:G55"/>
    <mergeCell ref="A51:E51"/>
    <mergeCell ref="F51:H51"/>
    <mergeCell ref="A52:E52"/>
    <mergeCell ref="F52:G52"/>
    <mergeCell ref="A53:E53"/>
    <mergeCell ref="F53:G53"/>
    <mergeCell ref="A54:E54"/>
    <mergeCell ref="F54:G54"/>
  </mergeCells>
  <pageMargins left="0.7" right="0.7" top="0.75" bottom="0.75" header="0.3" footer="0.3"/>
  <pageSetup paperSize="9" scale="32"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INTERV</vt:lpstr>
      <vt:lpstr>PRESUPUESTO</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Josefina Pinilla</dc:creator>
  <cp:lastModifiedBy>Gustavo Alfonso Cepeda Ocampo</cp:lastModifiedBy>
  <dcterms:created xsi:type="dcterms:W3CDTF">2021-01-08T16:31:24Z</dcterms:created>
  <dcterms:modified xsi:type="dcterms:W3CDTF">2021-04-20T16:55:54Z</dcterms:modified>
</cp:coreProperties>
</file>