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bertha.ospina\Desktop\0405-2020\"/>
    </mc:Choice>
  </mc:AlternateContent>
  <workbookProtection workbookAlgorithmName="SHA-512" workbookHashValue="tDKPqbnlIyy71mOJyIDj4NR8oAvrgaWB1LxC/Eo6wKqZVUkq/X52d4VrfthtGPbREy/xpJX2o4SaXTQ1cYrVWw==" workbookSaltValue="wKKv6I/36rsPKB5T47Ha2w==" workbookSpinCount="100000" lockStructure="1"/>
  <bookViews>
    <workbookView xWindow="0" yWindow="0" windowWidth="28800" windowHeight="11610"/>
  </bookViews>
  <sheets>
    <sheet name="DATOS" sheetId="3" r:id="rId1"/>
    <sheet name="PUNTAJES TOTALES" sheetId="1" r:id="rId2"/>
    <sheet name="LISTAS" sheetId="5" state="hidden" r:id="rId3"/>
    <sheet name="EAS" sheetId="6" state="hidden" r:id="rId4"/>
    <sheet name="ListasDpto-Mpio" sheetId="7" state="hidden" r:id="rId5"/>
  </sheets>
  <definedNames>
    <definedName name="_xlnm._FilterDatabase" localSheetId="3" hidden="1">EAS!$A$1:$I$1427</definedName>
    <definedName name="AMAZONAS">'ListasDpto-Mpio'!$C$2:$C$13</definedName>
    <definedName name="ANTIOQUIA">'ListasDpto-Mpio'!$D$2:$D$127</definedName>
    <definedName name="ARAUCA">'ListasDpto-Mpio'!$E$2:$E$9</definedName>
    <definedName name="ATLÁNTICO">'ListasDpto-Mpio'!$F$2:$F$25</definedName>
    <definedName name="BOGOTÁ_D.C.">'ListasDpto-Mpio'!$G$2:$G$23</definedName>
    <definedName name="BOLÍVAR">'ListasDpto-Mpio'!$H$2:$H$48</definedName>
    <definedName name="BOYACÁ">'ListasDpto-Mpio'!$I$2:$I$125</definedName>
    <definedName name="CALDAS">'ListasDpto-Mpio'!$J$2:$J$29</definedName>
    <definedName name="CAQUETÁ">'ListasDpto-Mpio'!$K$2:$K$18</definedName>
    <definedName name="CASANARE">'ListasDpto-Mpio'!$L$2:$L$21</definedName>
    <definedName name="CAUCA">'ListasDpto-Mpio'!$M$2:$M$44</definedName>
    <definedName name="CESAR">'ListasDpto-Mpio'!$N$2:$N$27</definedName>
    <definedName name="CHOCÓ">'ListasDpto-Mpio'!$O$2:$O$33</definedName>
    <definedName name="CÓRDOBA">'ListasDpto-Mpio'!$P$2:$P$32</definedName>
    <definedName name="CUNDINAMARCA">'ListasDpto-Mpio'!$Q$2:$Q$118</definedName>
    <definedName name="DEPARTAMENTO" comment="Departamento" localSheetId="4">'ListasDpto-Mpio'!$A$3:$A$36</definedName>
    <definedName name="GUAINÍA">'ListasDpto-Mpio'!$R$2:$R$11</definedName>
    <definedName name="GUAVIARE">'ListasDpto-Mpio'!$S$2:$S$6</definedName>
    <definedName name="HUILA">'ListasDpto-Mpio'!$T$2:$T$39</definedName>
    <definedName name="LA_GUAJIRA">'ListasDpto-Mpio'!$U$2:$U$17</definedName>
    <definedName name="MAGDALENA">'ListasDpto-Mpio'!$V$2:$V$32</definedName>
    <definedName name="META">'ListasDpto-Mpio'!$W$2:$W$31</definedName>
    <definedName name="NACIONAL">'ListasDpto-Mpio'!$B$2</definedName>
    <definedName name="NARIÑO">'ListasDpto-Mpio'!$X$2:$X$66</definedName>
    <definedName name="NORTE_DE_SANTANDER">'ListasDpto-Mpio'!$Y$2:$Y$42</definedName>
    <definedName name="PUTUMAYO">'ListasDpto-Mpio'!$Z$2:$Z$15</definedName>
    <definedName name="QUINDÍO">'ListasDpto-Mpio'!$AA$2:$AA$14</definedName>
    <definedName name="RISARALDA">'ListasDpto-Mpio'!$AB$2:$AB$16</definedName>
    <definedName name="SAN_ANDRÉS_Y_PROVIDENCIA">'ListasDpto-Mpio'!$AC$2:$AC$4</definedName>
    <definedName name="SANTANDER">'ListasDpto-Mpio'!$AD$2:$AD$89</definedName>
    <definedName name="SUCRE">'ListasDpto-Mpio'!$AE$2:$AE$28</definedName>
    <definedName name="_xlnm.Print_Titles" localSheetId="0">DATOS!$1:$7</definedName>
    <definedName name="TOLIMA">'ListasDpto-Mpio'!$AF$2:$AF$49</definedName>
    <definedName name="VALLE_DEL_CAUCA">'ListasDpto-Mpio'!$AG$2:$AG$44</definedName>
    <definedName name="VAUPÉS">'ListasDpto-Mpio'!$AH$2:$AH$8</definedName>
    <definedName name="VICHADA">'ListasDpto-Mpio'!$AI$2:$AI$6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9" i="3" l="1"/>
  <c r="H12" i="1" s="1"/>
  <c r="E505" i="3" l="1"/>
  <c r="E506" i="3"/>
  <c r="E507" i="3"/>
  <c r="E508" i="3"/>
  <c r="E509" i="3"/>
  <c r="E510" i="3"/>
  <c r="E511" i="3"/>
  <c r="E512" i="3"/>
  <c r="E513" i="3"/>
  <c r="E514" i="3"/>
  <c r="L514" i="3" s="1"/>
  <c r="E515" i="3"/>
  <c r="L515" i="3" s="1"/>
  <c r="E516" i="3"/>
  <c r="L516" i="3" s="1"/>
  <c r="E517" i="3"/>
  <c r="L517" i="3" s="1"/>
  <c r="E518" i="3"/>
  <c r="L518" i="3" s="1"/>
  <c r="E519" i="3"/>
  <c r="L519" i="3" s="1"/>
  <c r="E520" i="3"/>
  <c r="L520" i="3" s="1"/>
  <c r="E487" i="3"/>
  <c r="E488" i="3"/>
  <c r="E489" i="3"/>
  <c r="E490" i="3"/>
  <c r="E491" i="3"/>
  <c r="E492" i="3"/>
  <c r="E493" i="3"/>
  <c r="E494" i="3"/>
  <c r="E495" i="3"/>
  <c r="E496" i="3"/>
  <c r="L496" i="3" s="1"/>
  <c r="E497" i="3"/>
  <c r="L497" i="3" s="1"/>
  <c r="E498" i="3"/>
  <c r="L498" i="3" s="1"/>
  <c r="E499" i="3"/>
  <c r="L499" i="3" s="1"/>
  <c r="E500" i="3"/>
  <c r="L500" i="3" s="1"/>
  <c r="E501" i="3"/>
  <c r="L501" i="3" s="1"/>
  <c r="E502" i="3"/>
  <c r="L502" i="3" s="1"/>
  <c r="E453" i="3"/>
  <c r="E454" i="3"/>
  <c r="E455" i="3"/>
  <c r="E456" i="3"/>
  <c r="E457" i="3"/>
  <c r="E458" i="3"/>
  <c r="E459" i="3"/>
  <c r="E460" i="3"/>
  <c r="E461" i="3"/>
  <c r="E462" i="3"/>
  <c r="L462" i="3" s="1"/>
  <c r="E463" i="3"/>
  <c r="L463" i="3" s="1"/>
  <c r="E464" i="3"/>
  <c r="L464" i="3" s="1"/>
  <c r="E465" i="3"/>
  <c r="L465" i="3" s="1"/>
  <c r="E466" i="3"/>
  <c r="L466" i="3" s="1"/>
  <c r="E467" i="3"/>
  <c r="L467" i="3" s="1"/>
  <c r="E468" i="3"/>
  <c r="L468" i="3" s="1"/>
  <c r="E435" i="3"/>
  <c r="E436" i="3"/>
  <c r="E437" i="3"/>
  <c r="E438" i="3"/>
  <c r="E439" i="3"/>
  <c r="E440" i="3"/>
  <c r="E441" i="3"/>
  <c r="E442" i="3"/>
  <c r="E443" i="3"/>
  <c r="E444" i="3"/>
  <c r="L444" i="3" s="1"/>
  <c r="E445" i="3"/>
  <c r="L445" i="3" s="1"/>
  <c r="E446" i="3"/>
  <c r="L446" i="3" s="1"/>
  <c r="E447" i="3"/>
  <c r="L447" i="3" s="1"/>
  <c r="E448" i="3"/>
  <c r="L448" i="3" s="1"/>
  <c r="E449" i="3"/>
  <c r="L449" i="3" s="1"/>
  <c r="E450" i="3"/>
  <c r="L450" i="3" s="1"/>
  <c r="E401" i="3"/>
  <c r="E402" i="3"/>
  <c r="E403" i="3"/>
  <c r="E404" i="3"/>
  <c r="E405" i="3"/>
  <c r="E406" i="3"/>
  <c r="E407" i="3"/>
  <c r="E408" i="3"/>
  <c r="E409" i="3"/>
  <c r="E410" i="3"/>
  <c r="L410" i="3" s="1"/>
  <c r="E411" i="3"/>
  <c r="L411" i="3" s="1"/>
  <c r="E412" i="3"/>
  <c r="L412" i="3" s="1"/>
  <c r="E413" i="3"/>
  <c r="L413" i="3" s="1"/>
  <c r="E414" i="3"/>
  <c r="L414" i="3" s="1"/>
  <c r="E415" i="3"/>
  <c r="L415" i="3" s="1"/>
  <c r="E416" i="3"/>
  <c r="L416" i="3" s="1"/>
  <c r="E383" i="3"/>
  <c r="E384" i="3"/>
  <c r="E385" i="3"/>
  <c r="E386" i="3"/>
  <c r="E387" i="3"/>
  <c r="E388" i="3"/>
  <c r="E389" i="3"/>
  <c r="E390" i="3"/>
  <c r="E391" i="3"/>
  <c r="E392" i="3"/>
  <c r="L392" i="3" s="1"/>
  <c r="E393" i="3"/>
  <c r="L393" i="3" s="1"/>
  <c r="E394" i="3"/>
  <c r="L394" i="3" s="1"/>
  <c r="E395" i="3"/>
  <c r="L395" i="3" s="1"/>
  <c r="E396" i="3"/>
  <c r="L396" i="3" s="1"/>
  <c r="E397" i="3"/>
  <c r="L397" i="3" s="1"/>
  <c r="E398" i="3"/>
  <c r="L398" i="3" s="1"/>
  <c r="E349" i="3"/>
  <c r="E350" i="3"/>
  <c r="E351" i="3"/>
  <c r="E352" i="3"/>
  <c r="E353" i="3"/>
  <c r="E354" i="3"/>
  <c r="E355" i="3"/>
  <c r="E356" i="3"/>
  <c r="E357" i="3"/>
  <c r="E358" i="3"/>
  <c r="L358" i="3" s="1"/>
  <c r="E359" i="3"/>
  <c r="L359" i="3" s="1"/>
  <c r="E360" i="3"/>
  <c r="L360" i="3" s="1"/>
  <c r="E361" i="3"/>
  <c r="L361" i="3" s="1"/>
  <c r="E362" i="3"/>
  <c r="L362" i="3" s="1"/>
  <c r="E363" i="3"/>
  <c r="L363" i="3" s="1"/>
  <c r="E364" i="3"/>
  <c r="L364" i="3" s="1"/>
  <c r="E331" i="3"/>
  <c r="E332" i="3"/>
  <c r="E333" i="3"/>
  <c r="E334" i="3"/>
  <c r="E335" i="3"/>
  <c r="E336" i="3"/>
  <c r="E337" i="3"/>
  <c r="E338" i="3"/>
  <c r="E339" i="3"/>
  <c r="E340" i="3"/>
  <c r="L340" i="3" s="1"/>
  <c r="E341" i="3"/>
  <c r="L341" i="3" s="1"/>
  <c r="E342" i="3"/>
  <c r="L342" i="3" s="1"/>
  <c r="E343" i="3"/>
  <c r="L343" i="3" s="1"/>
  <c r="E344" i="3"/>
  <c r="L344" i="3" s="1"/>
  <c r="E345" i="3"/>
  <c r="L345" i="3" s="1"/>
  <c r="E346" i="3"/>
  <c r="L346" i="3" s="1"/>
  <c r="E297" i="3"/>
  <c r="E298" i="3"/>
  <c r="E299" i="3"/>
  <c r="E300" i="3"/>
  <c r="E301" i="3"/>
  <c r="E302" i="3"/>
  <c r="E303" i="3"/>
  <c r="E304" i="3"/>
  <c r="E305" i="3"/>
  <c r="E306" i="3"/>
  <c r="L306" i="3" s="1"/>
  <c r="E307" i="3"/>
  <c r="L307" i="3" s="1"/>
  <c r="E308" i="3"/>
  <c r="L308" i="3" s="1"/>
  <c r="E309" i="3"/>
  <c r="L309" i="3" s="1"/>
  <c r="E310" i="3"/>
  <c r="L310" i="3" s="1"/>
  <c r="E311" i="3"/>
  <c r="L311" i="3" s="1"/>
  <c r="E312" i="3"/>
  <c r="L312" i="3" s="1"/>
  <c r="E279" i="3"/>
  <c r="E280" i="3"/>
  <c r="E281" i="3"/>
  <c r="E282" i="3"/>
  <c r="E283" i="3"/>
  <c r="E284" i="3"/>
  <c r="E285" i="3"/>
  <c r="E286" i="3"/>
  <c r="E287" i="3"/>
  <c r="E288" i="3"/>
  <c r="L288" i="3" s="1"/>
  <c r="E289" i="3"/>
  <c r="L289" i="3" s="1"/>
  <c r="E290" i="3"/>
  <c r="L290" i="3" s="1"/>
  <c r="E291" i="3"/>
  <c r="L291" i="3" s="1"/>
  <c r="E292" i="3"/>
  <c r="L292" i="3" s="1"/>
  <c r="E293" i="3"/>
  <c r="L293" i="3" s="1"/>
  <c r="E294" i="3"/>
  <c r="L294" i="3" s="1"/>
  <c r="E245" i="3"/>
  <c r="E246" i="3"/>
  <c r="E247" i="3"/>
  <c r="E248" i="3"/>
  <c r="E249" i="3"/>
  <c r="E250" i="3"/>
  <c r="E251" i="3"/>
  <c r="E252" i="3"/>
  <c r="E253" i="3"/>
  <c r="E254" i="3"/>
  <c r="L254" i="3" s="1"/>
  <c r="E255" i="3"/>
  <c r="L255" i="3" s="1"/>
  <c r="E256" i="3"/>
  <c r="L256" i="3" s="1"/>
  <c r="E257" i="3"/>
  <c r="L257" i="3" s="1"/>
  <c r="E258" i="3"/>
  <c r="L258" i="3" s="1"/>
  <c r="E259" i="3"/>
  <c r="L259" i="3" s="1"/>
  <c r="E260" i="3"/>
  <c r="L260" i="3" s="1"/>
  <c r="E227" i="3"/>
  <c r="E228" i="3"/>
  <c r="E229" i="3"/>
  <c r="E230" i="3"/>
  <c r="E231" i="3"/>
  <c r="E232" i="3"/>
  <c r="E233" i="3"/>
  <c r="E234" i="3"/>
  <c r="E235" i="3"/>
  <c r="E236" i="3"/>
  <c r="L236" i="3" s="1"/>
  <c r="E237" i="3"/>
  <c r="L237" i="3" s="1"/>
  <c r="E238" i="3"/>
  <c r="L238" i="3" s="1"/>
  <c r="E239" i="3"/>
  <c r="L239" i="3" s="1"/>
  <c r="E240" i="3"/>
  <c r="L240" i="3" s="1"/>
  <c r="E241" i="3"/>
  <c r="L241" i="3" s="1"/>
  <c r="E242" i="3"/>
  <c r="L242" i="3" s="1"/>
  <c r="E193" i="3"/>
  <c r="E194" i="3"/>
  <c r="E195" i="3"/>
  <c r="E196" i="3"/>
  <c r="E197" i="3"/>
  <c r="E198" i="3"/>
  <c r="E199" i="3"/>
  <c r="E200" i="3"/>
  <c r="E201" i="3"/>
  <c r="E202" i="3"/>
  <c r="L202" i="3" s="1"/>
  <c r="E203" i="3"/>
  <c r="L203" i="3" s="1"/>
  <c r="E204" i="3"/>
  <c r="L204" i="3" s="1"/>
  <c r="E205" i="3"/>
  <c r="L205" i="3" s="1"/>
  <c r="E206" i="3"/>
  <c r="L206" i="3" s="1"/>
  <c r="E207" i="3"/>
  <c r="L207" i="3" s="1"/>
  <c r="E208" i="3"/>
  <c r="L208" i="3" s="1"/>
  <c r="E175" i="3"/>
  <c r="E176" i="3"/>
  <c r="E177" i="3"/>
  <c r="E178" i="3"/>
  <c r="E179" i="3"/>
  <c r="E180" i="3"/>
  <c r="E181" i="3"/>
  <c r="E182" i="3"/>
  <c r="E183" i="3"/>
  <c r="E184" i="3"/>
  <c r="L184" i="3" s="1"/>
  <c r="E185" i="3"/>
  <c r="L185" i="3" s="1"/>
  <c r="E186" i="3"/>
  <c r="L186" i="3" s="1"/>
  <c r="E187" i="3"/>
  <c r="L187" i="3" s="1"/>
  <c r="E188" i="3"/>
  <c r="L188" i="3" s="1"/>
  <c r="E189" i="3"/>
  <c r="L189" i="3" s="1"/>
  <c r="E190" i="3"/>
  <c r="L190" i="3" s="1"/>
  <c r="E141" i="3"/>
  <c r="E142" i="3"/>
  <c r="E143" i="3"/>
  <c r="E144" i="3"/>
  <c r="E145" i="3"/>
  <c r="E146" i="3"/>
  <c r="E147" i="3"/>
  <c r="E148" i="3"/>
  <c r="E149" i="3"/>
  <c r="L149" i="3" s="1"/>
  <c r="E150" i="3"/>
  <c r="L150" i="3" s="1"/>
  <c r="E151" i="3"/>
  <c r="L151" i="3" s="1"/>
  <c r="E152" i="3"/>
  <c r="L152" i="3" s="1"/>
  <c r="E153" i="3"/>
  <c r="L153" i="3" s="1"/>
  <c r="E154" i="3"/>
  <c r="L154" i="3" s="1"/>
  <c r="E155" i="3"/>
  <c r="L155" i="3" s="1"/>
  <c r="E156" i="3"/>
  <c r="L156" i="3" s="1"/>
  <c r="E123" i="3"/>
  <c r="E124" i="3"/>
  <c r="E125" i="3"/>
  <c r="E126" i="3"/>
  <c r="E127" i="3"/>
  <c r="E128" i="3"/>
  <c r="E129" i="3"/>
  <c r="E130" i="3"/>
  <c r="E131" i="3"/>
  <c r="E132" i="3"/>
  <c r="L132" i="3" s="1"/>
  <c r="E133" i="3"/>
  <c r="L133" i="3" s="1"/>
  <c r="E134" i="3"/>
  <c r="L134" i="3" s="1"/>
  <c r="E135" i="3"/>
  <c r="L135" i="3" s="1"/>
  <c r="E136" i="3"/>
  <c r="L136" i="3" s="1"/>
  <c r="E137" i="3"/>
  <c r="L137" i="3" s="1"/>
  <c r="E138" i="3"/>
  <c r="L138" i="3" s="1"/>
  <c r="E89" i="3"/>
  <c r="E90" i="3"/>
  <c r="E91" i="3"/>
  <c r="E92" i="3"/>
  <c r="E93" i="3"/>
  <c r="E94" i="3"/>
  <c r="E95" i="3"/>
  <c r="E96" i="3"/>
  <c r="E97" i="3"/>
  <c r="E98" i="3"/>
  <c r="L98" i="3" s="1"/>
  <c r="E99" i="3"/>
  <c r="L99" i="3" s="1"/>
  <c r="E100" i="3"/>
  <c r="L100" i="3" s="1"/>
  <c r="E101" i="3"/>
  <c r="L101" i="3" s="1"/>
  <c r="E102" i="3"/>
  <c r="L102" i="3" s="1"/>
  <c r="E103" i="3"/>
  <c r="L103" i="3" s="1"/>
  <c r="E104" i="3"/>
  <c r="L104" i="3" s="1"/>
  <c r="E71" i="3"/>
  <c r="E72" i="3"/>
  <c r="E73" i="3"/>
  <c r="E74" i="3"/>
  <c r="E75" i="3"/>
  <c r="E76" i="3"/>
  <c r="E77" i="3"/>
  <c r="E78" i="3"/>
  <c r="E79" i="3"/>
  <c r="E80" i="3"/>
  <c r="L80" i="3" s="1"/>
  <c r="E81" i="3"/>
  <c r="L81" i="3" s="1"/>
  <c r="E82" i="3"/>
  <c r="L82" i="3" s="1"/>
  <c r="E83" i="3"/>
  <c r="L83" i="3" s="1"/>
  <c r="E84" i="3"/>
  <c r="L84" i="3" s="1"/>
  <c r="E85" i="3"/>
  <c r="L85" i="3" s="1"/>
  <c r="E86" i="3"/>
  <c r="L86" i="3" s="1"/>
  <c r="H4" i="1"/>
  <c r="E19" i="3"/>
  <c r="E20" i="3"/>
  <c r="E21" i="3"/>
  <c r="E22" i="3"/>
  <c r="E23" i="3"/>
  <c r="E24" i="3"/>
  <c r="E25" i="3"/>
  <c r="E26" i="3"/>
  <c r="E27" i="3"/>
  <c r="E28" i="3"/>
  <c r="E29" i="3"/>
  <c r="L29" i="3" s="1"/>
  <c r="E30" i="3"/>
  <c r="L30" i="3" s="1"/>
  <c r="E31" i="3"/>
  <c r="E32" i="3"/>
  <c r="L32" i="3" s="1"/>
  <c r="E33" i="3"/>
  <c r="L33" i="3" s="1"/>
  <c r="E34" i="3"/>
  <c r="L34" i="3" s="1"/>
  <c r="E37" i="3"/>
  <c r="E38" i="3"/>
  <c r="E39" i="3"/>
  <c r="E40" i="3"/>
  <c r="E41" i="3"/>
  <c r="E42" i="3"/>
  <c r="E43" i="3"/>
  <c r="E44" i="3"/>
  <c r="E45" i="3"/>
  <c r="E46" i="3"/>
  <c r="L46" i="3" s="1"/>
  <c r="E47" i="3"/>
  <c r="L47" i="3" s="1"/>
  <c r="E48" i="3"/>
  <c r="L48" i="3" s="1"/>
  <c r="E49" i="3"/>
  <c r="E50" i="3"/>
  <c r="L50" i="3" s="1"/>
  <c r="E51" i="3"/>
  <c r="E52" i="3"/>
  <c r="L52" i="3" s="1"/>
  <c r="L49" i="3"/>
  <c r="L51" i="3"/>
  <c r="L28" i="3"/>
  <c r="L31" i="3"/>
  <c r="W8" i="1" l="1"/>
  <c r="X27" i="1" s="1"/>
  <c r="U8" i="1"/>
  <c r="V27" i="1" s="1"/>
  <c r="S8" i="1"/>
  <c r="T27" i="1" s="1"/>
  <c r="O8" i="1"/>
  <c r="I8" i="1"/>
  <c r="E7" i="1"/>
  <c r="G7" i="1"/>
  <c r="I7" i="1"/>
  <c r="K7" i="1"/>
  <c r="M7" i="1"/>
  <c r="O7" i="1"/>
  <c r="Q7" i="1"/>
  <c r="S7" i="1"/>
  <c r="U7" i="1"/>
  <c r="W7" i="1"/>
  <c r="L513" i="3" l="1"/>
  <c r="L495" i="3"/>
  <c r="L461" i="3"/>
  <c r="L443" i="3"/>
  <c r="L409" i="3"/>
  <c r="L391" i="3"/>
  <c r="L357" i="3"/>
  <c r="L339" i="3"/>
  <c r="L305" i="3"/>
  <c r="L287" i="3"/>
  <c r="L235" i="3"/>
  <c r="L201" i="3"/>
  <c r="L183" i="3"/>
  <c r="L131" i="3"/>
  <c r="L97" i="3"/>
  <c r="L79" i="3"/>
  <c r="L45" i="3"/>
  <c r="L27" i="3"/>
  <c r="L512" i="3" l="1"/>
  <c r="L511" i="3"/>
  <c r="L510" i="3"/>
  <c r="L509" i="3"/>
  <c r="L508" i="3"/>
  <c r="L507" i="3"/>
  <c r="L506" i="3"/>
  <c r="L505" i="3"/>
  <c r="L460" i="3"/>
  <c r="L459" i="3"/>
  <c r="L458" i="3"/>
  <c r="L457" i="3"/>
  <c r="L456" i="3"/>
  <c r="L455" i="3"/>
  <c r="L454" i="3"/>
  <c r="L408" i="3"/>
  <c r="L407" i="3"/>
  <c r="L406" i="3"/>
  <c r="L405" i="3"/>
  <c r="L404" i="3"/>
  <c r="L403" i="3"/>
  <c r="L402" i="3"/>
  <c r="L401" i="3"/>
  <c r="L356" i="3"/>
  <c r="L355" i="3"/>
  <c r="L354" i="3"/>
  <c r="L353" i="3"/>
  <c r="L352" i="3"/>
  <c r="L351" i="3"/>
  <c r="L350" i="3"/>
  <c r="L304" i="3"/>
  <c r="L303" i="3"/>
  <c r="L302" i="3"/>
  <c r="L301" i="3"/>
  <c r="L300" i="3"/>
  <c r="L299" i="3"/>
  <c r="L298" i="3"/>
  <c r="L252" i="3"/>
  <c r="L251" i="3"/>
  <c r="L250" i="3"/>
  <c r="L249" i="3"/>
  <c r="L248" i="3"/>
  <c r="L247" i="3"/>
  <c r="L246" i="3"/>
  <c r="L200" i="3"/>
  <c r="L199" i="3"/>
  <c r="L198" i="3"/>
  <c r="L197" i="3"/>
  <c r="L196" i="3"/>
  <c r="L195" i="3"/>
  <c r="L194" i="3"/>
  <c r="L148" i="3"/>
  <c r="L147" i="3"/>
  <c r="L146" i="3"/>
  <c r="L145" i="3"/>
  <c r="L144" i="3"/>
  <c r="L143" i="3"/>
  <c r="L142" i="3"/>
  <c r="L96" i="3"/>
  <c r="L95" i="3"/>
  <c r="L94" i="3"/>
  <c r="L93" i="3"/>
  <c r="L92" i="3"/>
  <c r="L91" i="3"/>
  <c r="L90" i="3"/>
  <c r="L494" i="3"/>
  <c r="L493" i="3"/>
  <c r="L492" i="3"/>
  <c r="L491" i="3"/>
  <c r="L490" i="3"/>
  <c r="L489" i="3"/>
  <c r="L488" i="3"/>
  <c r="L442" i="3"/>
  <c r="L441" i="3"/>
  <c r="L440" i="3"/>
  <c r="L439" i="3"/>
  <c r="L438" i="3"/>
  <c r="L437" i="3"/>
  <c r="L436" i="3"/>
  <c r="L390" i="3"/>
  <c r="L389" i="3"/>
  <c r="L388" i="3"/>
  <c r="L387" i="3"/>
  <c r="L386" i="3"/>
  <c r="L385" i="3"/>
  <c r="L384" i="3"/>
  <c r="L338" i="3"/>
  <c r="L337" i="3"/>
  <c r="L336" i="3"/>
  <c r="L335" i="3"/>
  <c r="L334" i="3"/>
  <c r="L333" i="3"/>
  <c r="L332" i="3"/>
  <c r="L286" i="3"/>
  <c r="L285" i="3"/>
  <c r="L284" i="3"/>
  <c r="L283" i="3"/>
  <c r="L282" i="3"/>
  <c r="L281" i="3"/>
  <c r="L280" i="3"/>
  <c r="L234" i="3"/>
  <c r="L233" i="3"/>
  <c r="L232" i="3"/>
  <c r="L231" i="3"/>
  <c r="L230" i="3"/>
  <c r="L229" i="3"/>
  <c r="L228" i="3"/>
  <c r="L182" i="3"/>
  <c r="L181" i="3"/>
  <c r="L180" i="3"/>
  <c r="L179" i="3"/>
  <c r="L178" i="3"/>
  <c r="L177" i="3"/>
  <c r="L176" i="3"/>
  <c r="L130" i="3"/>
  <c r="L129" i="3"/>
  <c r="L128" i="3"/>
  <c r="L127" i="3"/>
  <c r="L126" i="3"/>
  <c r="L125" i="3"/>
  <c r="L124" i="3"/>
  <c r="L78" i="3"/>
  <c r="L77" i="3"/>
  <c r="L76" i="3"/>
  <c r="L75" i="3"/>
  <c r="L74" i="3"/>
  <c r="L73" i="3"/>
  <c r="L72" i="3"/>
  <c r="L44" i="3"/>
  <c r="L43" i="3"/>
  <c r="L42" i="3"/>
  <c r="L41" i="3"/>
  <c r="L40" i="3"/>
  <c r="L39" i="3"/>
  <c r="L38" i="3"/>
  <c r="L26" i="3"/>
  <c r="L25" i="3"/>
  <c r="L24" i="3"/>
  <c r="L23" i="3"/>
  <c r="L22" i="3"/>
  <c r="L21" i="3"/>
  <c r="L20" i="3"/>
  <c r="L487" i="3"/>
  <c r="L453" i="3"/>
  <c r="L435" i="3"/>
  <c r="L383" i="3"/>
  <c r="L349" i="3"/>
  <c r="L331" i="3"/>
  <c r="L297" i="3"/>
  <c r="L279" i="3"/>
  <c r="L245" i="3"/>
  <c r="L253" i="3"/>
  <c r="L227" i="3"/>
  <c r="L193" i="3"/>
  <c r="L175" i="3"/>
  <c r="L141" i="3"/>
  <c r="L123" i="3"/>
  <c r="L89" i="3"/>
  <c r="L71" i="3"/>
  <c r="L37" i="3"/>
  <c r="M22" i="1" l="1"/>
  <c r="L261" i="3"/>
  <c r="L19" i="3"/>
  <c r="E18" i="1" s="1"/>
  <c r="F18" i="1" s="1"/>
  <c r="L262" i="3" l="1"/>
  <c r="M23" i="1"/>
  <c r="L35" i="3"/>
  <c r="L36" i="3" s="1"/>
  <c r="G486" i="3"/>
  <c r="H486" i="3"/>
  <c r="I486" i="3"/>
  <c r="J486" i="3"/>
  <c r="K486" i="3"/>
  <c r="F486" i="3"/>
  <c r="G434" i="3"/>
  <c r="H434" i="3"/>
  <c r="I434" i="3"/>
  <c r="J434" i="3"/>
  <c r="K434" i="3"/>
  <c r="F434" i="3"/>
  <c r="G382" i="3"/>
  <c r="H382" i="3"/>
  <c r="I382" i="3"/>
  <c r="J382" i="3"/>
  <c r="K382" i="3"/>
  <c r="F382" i="3"/>
  <c r="G330" i="3"/>
  <c r="H330" i="3"/>
  <c r="I330" i="3"/>
  <c r="J330" i="3"/>
  <c r="K330" i="3"/>
  <c r="F330" i="3"/>
  <c r="G278" i="3"/>
  <c r="H278" i="3"/>
  <c r="I278" i="3"/>
  <c r="J278" i="3"/>
  <c r="K278" i="3"/>
  <c r="F278" i="3"/>
  <c r="G226" i="3"/>
  <c r="H226" i="3"/>
  <c r="I226" i="3"/>
  <c r="J226" i="3"/>
  <c r="K226" i="3"/>
  <c r="F226" i="3"/>
  <c r="G174" i="3"/>
  <c r="H174" i="3"/>
  <c r="I174" i="3"/>
  <c r="J174" i="3"/>
  <c r="K174" i="3"/>
  <c r="F174" i="3"/>
  <c r="G122" i="3"/>
  <c r="H122" i="3"/>
  <c r="I122" i="3"/>
  <c r="J122" i="3"/>
  <c r="K122" i="3"/>
  <c r="F122" i="3"/>
  <c r="G70" i="3"/>
  <c r="H70" i="3"/>
  <c r="I70" i="3"/>
  <c r="J70" i="3"/>
  <c r="K70" i="3"/>
  <c r="F70" i="3"/>
  <c r="G18" i="3"/>
  <c r="H18" i="3"/>
  <c r="I18" i="3"/>
  <c r="J18" i="3"/>
  <c r="K18" i="3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464" i="6"/>
  <c r="H465" i="6"/>
  <c r="H466" i="6"/>
  <c r="H467" i="6"/>
  <c r="H468" i="6"/>
  <c r="H469" i="6"/>
  <c r="H470" i="6"/>
  <c r="H471" i="6"/>
  <c r="H472" i="6"/>
  <c r="H473" i="6"/>
  <c r="H474" i="6"/>
  <c r="H475" i="6"/>
  <c r="H476" i="6"/>
  <c r="H477" i="6"/>
  <c r="H478" i="6"/>
  <c r="H479" i="6"/>
  <c r="H480" i="6"/>
  <c r="H481" i="6"/>
  <c r="H482" i="6"/>
  <c r="H483" i="6"/>
  <c r="H484" i="6"/>
  <c r="H485" i="6"/>
  <c r="H486" i="6"/>
  <c r="H487" i="6"/>
  <c r="H488" i="6"/>
  <c r="H489" i="6"/>
  <c r="H490" i="6"/>
  <c r="H491" i="6"/>
  <c r="H492" i="6"/>
  <c r="H493" i="6"/>
  <c r="H494" i="6"/>
  <c r="H495" i="6"/>
  <c r="H496" i="6"/>
  <c r="H497" i="6"/>
  <c r="H498" i="6"/>
  <c r="H499" i="6"/>
  <c r="H500" i="6"/>
  <c r="H501" i="6"/>
  <c r="H502" i="6"/>
  <c r="H503" i="6"/>
  <c r="H504" i="6"/>
  <c r="H505" i="6"/>
  <c r="H506" i="6"/>
  <c r="H507" i="6"/>
  <c r="H508" i="6"/>
  <c r="H509" i="6"/>
  <c r="H510" i="6"/>
  <c r="H511" i="6"/>
  <c r="H512" i="6"/>
  <c r="H513" i="6"/>
  <c r="H514" i="6"/>
  <c r="H515" i="6"/>
  <c r="H516" i="6"/>
  <c r="H517" i="6"/>
  <c r="H518" i="6"/>
  <c r="H519" i="6"/>
  <c r="H520" i="6"/>
  <c r="H521" i="6"/>
  <c r="H522" i="6"/>
  <c r="H523" i="6"/>
  <c r="H524" i="6"/>
  <c r="H525" i="6"/>
  <c r="H526" i="6"/>
  <c r="H527" i="6"/>
  <c r="H528" i="6"/>
  <c r="H529" i="6"/>
  <c r="H530" i="6"/>
  <c r="H531" i="6"/>
  <c r="H532" i="6"/>
  <c r="H533" i="6"/>
  <c r="H534" i="6"/>
  <c r="H535" i="6"/>
  <c r="H536" i="6"/>
  <c r="H537" i="6"/>
  <c r="H538" i="6"/>
  <c r="H539" i="6"/>
  <c r="H540" i="6"/>
  <c r="H541" i="6"/>
  <c r="H542" i="6"/>
  <c r="H543" i="6"/>
  <c r="H544" i="6"/>
  <c r="H545" i="6"/>
  <c r="H546" i="6"/>
  <c r="H547" i="6"/>
  <c r="H548" i="6"/>
  <c r="H549" i="6"/>
  <c r="H550" i="6"/>
  <c r="H551" i="6"/>
  <c r="H552" i="6"/>
  <c r="H553" i="6"/>
  <c r="H554" i="6"/>
  <c r="H555" i="6"/>
  <c r="H556" i="6"/>
  <c r="H557" i="6"/>
  <c r="H558" i="6"/>
  <c r="H559" i="6"/>
  <c r="H560" i="6"/>
  <c r="H561" i="6"/>
  <c r="H562" i="6"/>
  <c r="H563" i="6"/>
  <c r="H564" i="6"/>
  <c r="H565" i="6"/>
  <c r="H566" i="6"/>
  <c r="H567" i="6"/>
  <c r="H568" i="6"/>
  <c r="H569" i="6"/>
  <c r="H570" i="6"/>
  <c r="H571" i="6"/>
  <c r="H572" i="6"/>
  <c r="H573" i="6"/>
  <c r="H574" i="6"/>
  <c r="H575" i="6"/>
  <c r="H576" i="6"/>
  <c r="H577" i="6"/>
  <c r="H578" i="6"/>
  <c r="H579" i="6"/>
  <c r="H580" i="6"/>
  <c r="H581" i="6"/>
  <c r="H582" i="6"/>
  <c r="H583" i="6"/>
  <c r="H584" i="6"/>
  <c r="H585" i="6"/>
  <c r="H586" i="6"/>
  <c r="H587" i="6"/>
  <c r="H588" i="6"/>
  <c r="H589" i="6"/>
  <c r="H590" i="6"/>
  <c r="H591" i="6"/>
  <c r="H592" i="6"/>
  <c r="H593" i="6"/>
  <c r="H594" i="6"/>
  <c r="H595" i="6"/>
  <c r="H596" i="6"/>
  <c r="H597" i="6"/>
  <c r="H598" i="6"/>
  <c r="H599" i="6"/>
  <c r="H600" i="6"/>
  <c r="H601" i="6"/>
  <c r="H602" i="6"/>
  <c r="H603" i="6"/>
  <c r="H604" i="6"/>
  <c r="H605" i="6"/>
  <c r="H606" i="6"/>
  <c r="H607" i="6"/>
  <c r="H608" i="6"/>
  <c r="H609" i="6"/>
  <c r="H610" i="6"/>
  <c r="H611" i="6"/>
  <c r="H612" i="6"/>
  <c r="H613" i="6"/>
  <c r="H614" i="6"/>
  <c r="H615" i="6"/>
  <c r="H616" i="6"/>
  <c r="H617" i="6"/>
  <c r="H618" i="6"/>
  <c r="H619" i="6"/>
  <c r="H620" i="6"/>
  <c r="H621" i="6"/>
  <c r="H622" i="6"/>
  <c r="H623" i="6"/>
  <c r="H624" i="6"/>
  <c r="H625" i="6"/>
  <c r="H626" i="6"/>
  <c r="H627" i="6"/>
  <c r="H628" i="6"/>
  <c r="H629" i="6"/>
  <c r="H630" i="6"/>
  <c r="H631" i="6"/>
  <c r="H632" i="6"/>
  <c r="H633" i="6"/>
  <c r="H634" i="6"/>
  <c r="H635" i="6"/>
  <c r="H636" i="6"/>
  <c r="H637" i="6"/>
  <c r="H638" i="6"/>
  <c r="H639" i="6"/>
  <c r="H640" i="6"/>
  <c r="H641" i="6"/>
  <c r="H642" i="6"/>
  <c r="H643" i="6"/>
  <c r="H644" i="6"/>
  <c r="H645" i="6"/>
  <c r="H646" i="6"/>
  <c r="H647" i="6"/>
  <c r="H648" i="6"/>
  <c r="H649" i="6"/>
  <c r="H650" i="6"/>
  <c r="H651" i="6"/>
  <c r="H652" i="6"/>
  <c r="H653" i="6"/>
  <c r="H654" i="6"/>
  <c r="H655" i="6"/>
  <c r="H656" i="6"/>
  <c r="H657" i="6"/>
  <c r="H658" i="6"/>
  <c r="H659" i="6"/>
  <c r="H660" i="6"/>
  <c r="H661" i="6"/>
  <c r="H662" i="6"/>
  <c r="H663" i="6"/>
  <c r="H664" i="6"/>
  <c r="H665" i="6"/>
  <c r="H666" i="6"/>
  <c r="H667" i="6"/>
  <c r="H668" i="6"/>
  <c r="H669" i="6"/>
  <c r="H670" i="6"/>
  <c r="H671" i="6"/>
  <c r="H672" i="6"/>
  <c r="H673" i="6"/>
  <c r="H674" i="6"/>
  <c r="H675" i="6"/>
  <c r="H676" i="6"/>
  <c r="H677" i="6"/>
  <c r="H678" i="6"/>
  <c r="H679" i="6"/>
  <c r="H680" i="6"/>
  <c r="H681" i="6"/>
  <c r="H682" i="6"/>
  <c r="H683" i="6"/>
  <c r="H684" i="6"/>
  <c r="H685" i="6"/>
  <c r="H686" i="6"/>
  <c r="H687" i="6"/>
  <c r="H688" i="6"/>
  <c r="H689" i="6"/>
  <c r="H690" i="6"/>
  <c r="H691" i="6"/>
  <c r="H692" i="6"/>
  <c r="H693" i="6"/>
  <c r="H694" i="6"/>
  <c r="H695" i="6"/>
  <c r="H696" i="6"/>
  <c r="H697" i="6"/>
  <c r="H698" i="6"/>
  <c r="H699" i="6"/>
  <c r="H700" i="6"/>
  <c r="H701" i="6"/>
  <c r="H702" i="6"/>
  <c r="H703" i="6"/>
  <c r="H704" i="6"/>
  <c r="H705" i="6"/>
  <c r="H706" i="6"/>
  <c r="H707" i="6"/>
  <c r="H708" i="6"/>
  <c r="H709" i="6"/>
  <c r="H710" i="6"/>
  <c r="H711" i="6"/>
  <c r="H712" i="6"/>
  <c r="H713" i="6"/>
  <c r="H714" i="6"/>
  <c r="H715" i="6"/>
  <c r="H716" i="6"/>
  <c r="H717" i="6"/>
  <c r="H718" i="6"/>
  <c r="H719" i="6"/>
  <c r="H720" i="6"/>
  <c r="H721" i="6"/>
  <c r="H722" i="6"/>
  <c r="H723" i="6"/>
  <c r="H724" i="6"/>
  <c r="H725" i="6"/>
  <c r="H726" i="6"/>
  <c r="H727" i="6"/>
  <c r="H728" i="6"/>
  <c r="H729" i="6"/>
  <c r="H730" i="6"/>
  <c r="H731" i="6"/>
  <c r="H732" i="6"/>
  <c r="H733" i="6"/>
  <c r="H734" i="6"/>
  <c r="H735" i="6"/>
  <c r="H736" i="6"/>
  <c r="H737" i="6"/>
  <c r="H738" i="6"/>
  <c r="H739" i="6"/>
  <c r="H740" i="6"/>
  <c r="H741" i="6"/>
  <c r="H742" i="6"/>
  <c r="H743" i="6"/>
  <c r="H744" i="6"/>
  <c r="H745" i="6"/>
  <c r="H746" i="6"/>
  <c r="H747" i="6"/>
  <c r="H748" i="6"/>
  <c r="H749" i="6"/>
  <c r="H750" i="6"/>
  <c r="H751" i="6"/>
  <c r="H752" i="6"/>
  <c r="H753" i="6"/>
  <c r="H754" i="6"/>
  <c r="H755" i="6"/>
  <c r="H756" i="6"/>
  <c r="H757" i="6"/>
  <c r="H758" i="6"/>
  <c r="H759" i="6"/>
  <c r="H760" i="6"/>
  <c r="H761" i="6"/>
  <c r="H762" i="6"/>
  <c r="H763" i="6"/>
  <c r="H764" i="6"/>
  <c r="H765" i="6"/>
  <c r="H766" i="6"/>
  <c r="H767" i="6"/>
  <c r="H768" i="6"/>
  <c r="H769" i="6"/>
  <c r="H770" i="6"/>
  <c r="H771" i="6"/>
  <c r="H772" i="6"/>
  <c r="H773" i="6"/>
  <c r="H774" i="6"/>
  <c r="H775" i="6"/>
  <c r="H776" i="6"/>
  <c r="H777" i="6"/>
  <c r="H778" i="6"/>
  <c r="H779" i="6"/>
  <c r="H780" i="6"/>
  <c r="H781" i="6"/>
  <c r="H782" i="6"/>
  <c r="H783" i="6"/>
  <c r="H784" i="6"/>
  <c r="H785" i="6"/>
  <c r="H786" i="6"/>
  <c r="H787" i="6"/>
  <c r="H788" i="6"/>
  <c r="H789" i="6"/>
  <c r="H790" i="6"/>
  <c r="H791" i="6"/>
  <c r="H792" i="6"/>
  <c r="H793" i="6"/>
  <c r="H794" i="6"/>
  <c r="H795" i="6"/>
  <c r="H796" i="6"/>
  <c r="H797" i="6"/>
  <c r="H798" i="6"/>
  <c r="H799" i="6"/>
  <c r="H800" i="6"/>
  <c r="H801" i="6"/>
  <c r="H802" i="6"/>
  <c r="H803" i="6"/>
  <c r="H804" i="6"/>
  <c r="H805" i="6"/>
  <c r="H806" i="6"/>
  <c r="H807" i="6"/>
  <c r="H808" i="6"/>
  <c r="H809" i="6"/>
  <c r="H810" i="6"/>
  <c r="H811" i="6"/>
  <c r="H812" i="6"/>
  <c r="H813" i="6"/>
  <c r="H814" i="6"/>
  <c r="H815" i="6"/>
  <c r="H816" i="6"/>
  <c r="H817" i="6"/>
  <c r="H818" i="6"/>
  <c r="H819" i="6"/>
  <c r="H820" i="6"/>
  <c r="H821" i="6"/>
  <c r="H822" i="6"/>
  <c r="H823" i="6"/>
  <c r="H824" i="6"/>
  <c r="H825" i="6"/>
  <c r="H826" i="6"/>
  <c r="H827" i="6"/>
  <c r="H828" i="6"/>
  <c r="H829" i="6"/>
  <c r="H830" i="6"/>
  <c r="H831" i="6"/>
  <c r="H832" i="6"/>
  <c r="H833" i="6"/>
  <c r="H834" i="6"/>
  <c r="H835" i="6"/>
  <c r="H836" i="6"/>
  <c r="H837" i="6"/>
  <c r="H838" i="6"/>
  <c r="H839" i="6"/>
  <c r="H840" i="6"/>
  <c r="H841" i="6"/>
  <c r="H842" i="6"/>
  <c r="H843" i="6"/>
  <c r="H844" i="6"/>
  <c r="H845" i="6"/>
  <c r="H846" i="6"/>
  <c r="H847" i="6"/>
  <c r="H848" i="6"/>
  <c r="H849" i="6"/>
  <c r="H850" i="6"/>
  <c r="H851" i="6"/>
  <c r="H852" i="6"/>
  <c r="H853" i="6"/>
  <c r="H854" i="6"/>
  <c r="H855" i="6"/>
  <c r="H856" i="6"/>
  <c r="H857" i="6"/>
  <c r="H858" i="6"/>
  <c r="H859" i="6"/>
  <c r="H860" i="6"/>
  <c r="H861" i="6"/>
  <c r="H862" i="6"/>
  <c r="H863" i="6"/>
  <c r="H864" i="6"/>
  <c r="H865" i="6"/>
  <c r="H866" i="6"/>
  <c r="H867" i="6"/>
  <c r="H868" i="6"/>
  <c r="H869" i="6"/>
  <c r="H870" i="6"/>
  <c r="H871" i="6"/>
  <c r="H872" i="6"/>
  <c r="H873" i="6"/>
  <c r="H874" i="6"/>
  <c r="H875" i="6"/>
  <c r="H876" i="6"/>
  <c r="H877" i="6"/>
  <c r="H878" i="6"/>
  <c r="H879" i="6"/>
  <c r="H880" i="6"/>
  <c r="H881" i="6"/>
  <c r="H882" i="6"/>
  <c r="H883" i="6"/>
  <c r="H884" i="6"/>
  <c r="H885" i="6"/>
  <c r="H886" i="6"/>
  <c r="H887" i="6"/>
  <c r="H888" i="6"/>
  <c r="H889" i="6"/>
  <c r="H890" i="6"/>
  <c r="H891" i="6"/>
  <c r="H892" i="6"/>
  <c r="H893" i="6"/>
  <c r="H894" i="6"/>
  <c r="H895" i="6"/>
  <c r="H896" i="6"/>
  <c r="H897" i="6"/>
  <c r="H898" i="6"/>
  <c r="H899" i="6"/>
  <c r="H900" i="6"/>
  <c r="H901" i="6"/>
  <c r="H902" i="6"/>
  <c r="H903" i="6"/>
  <c r="H904" i="6"/>
  <c r="H905" i="6"/>
  <c r="H906" i="6"/>
  <c r="H907" i="6"/>
  <c r="H908" i="6"/>
  <c r="H909" i="6"/>
  <c r="H910" i="6"/>
  <c r="H911" i="6"/>
  <c r="H912" i="6"/>
  <c r="H913" i="6"/>
  <c r="H914" i="6"/>
  <c r="H915" i="6"/>
  <c r="H916" i="6"/>
  <c r="H917" i="6"/>
  <c r="H918" i="6"/>
  <c r="H919" i="6"/>
  <c r="H920" i="6"/>
  <c r="H921" i="6"/>
  <c r="H922" i="6"/>
  <c r="H923" i="6"/>
  <c r="H924" i="6"/>
  <c r="H925" i="6"/>
  <c r="H926" i="6"/>
  <c r="H927" i="6"/>
  <c r="H928" i="6"/>
  <c r="H929" i="6"/>
  <c r="H930" i="6"/>
  <c r="H931" i="6"/>
  <c r="H932" i="6"/>
  <c r="H933" i="6"/>
  <c r="H934" i="6"/>
  <c r="H935" i="6"/>
  <c r="H936" i="6"/>
  <c r="H937" i="6"/>
  <c r="H938" i="6"/>
  <c r="H939" i="6"/>
  <c r="H940" i="6"/>
  <c r="H941" i="6"/>
  <c r="H942" i="6"/>
  <c r="H943" i="6"/>
  <c r="H944" i="6"/>
  <c r="H945" i="6"/>
  <c r="H946" i="6"/>
  <c r="H947" i="6"/>
  <c r="H948" i="6"/>
  <c r="H949" i="6"/>
  <c r="H950" i="6"/>
  <c r="H951" i="6"/>
  <c r="H952" i="6"/>
  <c r="H953" i="6"/>
  <c r="H954" i="6"/>
  <c r="H955" i="6"/>
  <c r="H956" i="6"/>
  <c r="H957" i="6"/>
  <c r="H958" i="6"/>
  <c r="H959" i="6"/>
  <c r="H960" i="6"/>
  <c r="H961" i="6"/>
  <c r="H962" i="6"/>
  <c r="H963" i="6"/>
  <c r="H964" i="6"/>
  <c r="H965" i="6"/>
  <c r="H966" i="6"/>
  <c r="H967" i="6"/>
  <c r="H968" i="6"/>
  <c r="H969" i="6"/>
  <c r="H970" i="6"/>
  <c r="H971" i="6"/>
  <c r="H972" i="6"/>
  <c r="H973" i="6"/>
  <c r="H974" i="6"/>
  <c r="H975" i="6"/>
  <c r="H976" i="6"/>
  <c r="H977" i="6"/>
  <c r="H978" i="6"/>
  <c r="H979" i="6"/>
  <c r="H980" i="6"/>
  <c r="H981" i="6"/>
  <c r="H982" i="6"/>
  <c r="H983" i="6"/>
  <c r="H984" i="6"/>
  <c r="H985" i="6"/>
  <c r="H986" i="6"/>
  <c r="H987" i="6"/>
  <c r="H988" i="6"/>
  <c r="H989" i="6"/>
  <c r="H990" i="6"/>
  <c r="H991" i="6"/>
  <c r="H992" i="6"/>
  <c r="H993" i="6"/>
  <c r="H994" i="6"/>
  <c r="H995" i="6"/>
  <c r="H996" i="6"/>
  <c r="H997" i="6"/>
  <c r="H998" i="6"/>
  <c r="H999" i="6"/>
  <c r="H1000" i="6"/>
  <c r="H1001" i="6"/>
  <c r="H1002" i="6"/>
  <c r="H1003" i="6"/>
  <c r="H1004" i="6"/>
  <c r="H1005" i="6"/>
  <c r="H1006" i="6"/>
  <c r="H1007" i="6"/>
  <c r="H1008" i="6"/>
  <c r="H1009" i="6"/>
  <c r="H1010" i="6"/>
  <c r="H1011" i="6"/>
  <c r="H1012" i="6"/>
  <c r="H1013" i="6"/>
  <c r="H1014" i="6"/>
  <c r="H1015" i="6"/>
  <c r="H1016" i="6"/>
  <c r="H1017" i="6"/>
  <c r="H1018" i="6"/>
  <c r="H1019" i="6"/>
  <c r="H1020" i="6"/>
  <c r="H1021" i="6"/>
  <c r="H1022" i="6"/>
  <c r="H1023" i="6"/>
  <c r="H1024" i="6"/>
  <c r="H1025" i="6"/>
  <c r="H1026" i="6"/>
  <c r="H1027" i="6"/>
  <c r="H1028" i="6"/>
  <c r="H1029" i="6"/>
  <c r="H1030" i="6"/>
  <c r="H1031" i="6"/>
  <c r="H1032" i="6"/>
  <c r="H1033" i="6"/>
  <c r="H1034" i="6"/>
  <c r="H1035" i="6"/>
  <c r="H1036" i="6"/>
  <c r="H1037" i="6"/>
  <c r="H1038" i="6"/>
  <c r="H1039" i="6"/>
  <c r="H1040" i="6"/>
  <c r="H1041" i="6"/>
  <c r="H1042" i="6"/>
  <c r="H1043" i="6"/>
  <c r="H1044" i="6"/>
  <c r="H1045" i="6"/>
  <c r="H1046" i="6"/>
  <c r="H1047" i="6"/>
  <c r="H1048" i="6"/>
  <c r="H1049" i="6"/>
  <c r="H1050" i="6"/>
  <c r="H1051" i="6"/>
  <c r="H1052" i="6"/>
  <c r="H1053" i="6"/>
  <c r="H1054" i="6"/>
  <c r="H1055" i="6"/>
  <c r="H1056" i="6"/>
  <c r="H1057" i="6"/>
  <c r="H1058" i="6"/>
  <c r="H1059" i="6"/>
  <c r="H1060" i="6"/>
  <c r="H1061" i="6"/>
  <c r="H1062" i="6"/>
  <c r="H1063" i="6"/>
  <c r="H1064" i="6"/>
  <c r="H1065" i="6"/>
  <c r="H1066" i="6"/>
  <c r="H1067" i="6"/>
  <c r="H1068" i="6"/>
  <c r="H1069" i="6"/>
  <c r="H1070" i="6"/>
  <c r="H1071" i="6"/>
  <c r="H1072" i="6"/>
  <c r="H1073" i="6"/>
  <c r="H1074" i="6"/>
  <c r="H1075" i="6"/>
  <c r="H1076" i="6"/>
  <c r="H1077" i="6"/>
  <c r="H1078" i="6"/>
  <c r="H1079" i="6"/>
  <c r="H1080" i="6"/>
  <c r="H1081" i="6"/>
  <c r="H1082" i="6"/>
  <c r="H1083" i="6"/>
  <c r="H1084" i="6"/>
  <c r="H1085" i="6"/>
  <c r="H1086" i="6"/>
  <c r="H1087" i="6"/>
  <c r="H1088" i="6"/>
  <c r="H1089" i="6"/>
  <c r="H1090" i="6"/>
  <c r="H1091" i="6"/>
  <c r="H1092" i="6"/>
  <c r="H1093" i="6"/>
  <c r="H1094" i="6"/>
  <c r="H1095" i="6"/>
  <c r="H1096" i="6"/>
  <c r="H1097" i="6"/>
  <c r="H1098" i="6"/>
  <c r="H1099" i="6"/>
  <c r="H1100" i="6"/>
  <c r="H1101" i="6"/>
  <c r="H1102" i="6"/>
  <c r="H1103" i="6"/>
  <c r="H1104" i="6"/>
  <c r="H1105" i="6"/>
  <c r="H1106" i="6"/>
  <c r="H1107" i="6"/>
  <c r="H1108" i="6"/>
  <c r="H1109" i="6"/>
  <c r="H1110" i="6"/>
  <c r="H1111" i="6"/>
  <c r="H1112" i="6"/>
  <c r="H1113" i="6"/>
  <c r="H1114" i="6"/>
  <c r="H1115" i="6"/>
  <c r="H1116" i="6"/>
  <c r="H1117" i="6"/>
  <c r="H1118" i="6"/>
  <c r="H1119" i="6"/>
  <c r="H1120" i="6"/>
  <c r="H1121" i="6"/>
  <c r="H1122" i="6"/>
  <c r="H1123" i="6"/>
  <c r="H1124" i="6"/>
  <c r="H1125" i="6"/>
  <c r="H1126" i="6"/>
  <c r="H1127" i="6"/>
  <c r="H1128" i="6"/>
  <c r="H1129" i="6"/>
  <c r="H1130" i="6"/>
  <c r="H1131" i="6"/>
  <c r="H1132" i="6"/>
  <c r="H1133" i="6"/>
  <c r="H1134" i="6"/>
  <c r="H1135" i="6"/>
  <c r="H1136" i="6"/>
  <c r="H1137" i="6"/>
  <c r="H1138" i="6"/>
  <c r="H1139" i="6"/>
  <c r="H1140" i="6"/>
  <c r="H1141" i="6"/>
  <c r="H1142" i="6"/>
  <c r="H1143" i="6"/>
  <c r="H1144" i="6"/>
  <c r="H1145" i="6"/>
  <c r="H1146" i="6"/>
  <c r="H1147" i="6"/>
  <c r="H1148" i="6"/>
  <c r="H1149" i="6"/>
  <c r="H1150" i="6"/>
  <c r="H1151" i="6"/>
  <c r="H1152" i="6"/>
  <c r="H1153" i="6"/>
  <c r="H1154" i="6"/>
  <c r="H1155" i="6"/>
  <c r="H1156" i="6"/>
  <c r="H1157" i="6"/>
  <c r="H1158" i="6"/>
  <c r="H1159" i="6"/>
  <c r="H1160" i="6"/>
  <c r="H1161" i="6"/>
  <c r="H1162" i="6"/>
  <c r="H1163" i="6"/>
  <c r="H1164" i="6"/>
  <c r="H1165" i="6"/>
  <c r="H1166" i="6"/>
  <c r="H1167" i="6"/>
  <c r="H1168" i="6"/>
  <c r="H1169" i="6"/>
  <c r="H1170" i="6"/>
  <c r="H1171" i="6"/>
  <c r="H1172" i="6"/>
  <c r="H1173" i="6"/>
  <c r="H1174" i="6"/>
  <c r="H1175" i="6"/>
  <c r="H1176" i="6"/>
  <c r="H1177" i="6"/>
  <c r="H1178" i="6"/>
  <c r="H1179" i="6"/>
  <c r="H1180" i="6"/>
  <c r="H1181" i="6"/>
  <c r="H1182" i="6"/>
  <c r="H1183" i="6"/>
  <c r="H1184" i="6"/>
  <c r="H1185" i="6"/>
  <c r="H1186" i="6"/>
  <c r="H1187" i="6"/>
  <c r="H1188" i="6"/>
  <c r="H1189" i="6"/>
  <c r="H1190" i="6"/>
  <c r="H1191" i="6"/>
  <c r="H1192" i="6"/>
  <c r="H1193" i="6"/>
  <c r="H1194" i="6"/>
  <c r="H1195" i="6"/>
  <c r="H1196" i="6"/>
  <c r="H1197" i="6"/>
  <c r="H1198" i="6"/>
  <c r="H1199" i="6"/>
  <c r="H1200" i="6"/>
  <c r="H1201" i="6"/>
  <c r="H1202" i="6"/>
  <c r="H1203" i="6"/>
  <c r="H1204" i="6"/>
  <c r="H1205" i="6"/>
  <c r="H1206" i="6"/>
  <c r="H1207" i="6"/>
  <c r="H1208" i="6"/>
  <c r="H1209" i="6"/>
  <c r="H1210" i="6"/>
  <c r="H1211" i="6"/>
  <c r="H1212" i="6"/>
  <c r="H1213" i="6"/>
  <c r="H1214" i="6"/>
  <c r="H1215" i="6"/>
  <c r="H1216" i="6"/>
  <c r="H1217" i="6"/>
  <c r="H1218" i="6"/>
  <c r="H1219" i="6"/>
  <c r="H1220" i="6"/>
  <c r="H1221" i="6"/>
  <c r="H1222" i="6"/>
  <c r="H1223" i="6"/>
  <c r="H1224" i="6"/>
  <c r="H1225" i="6"/>
  <c r="H1226" i="6"/>
  <c r="H1227" i="6"/>
  <c r="H1228" i="6"/>
  <c r="H1229" i="6"/>
  <c r="H1230" i="6"/>
  <c r="H1231" i="6"/>
  <c r="H1232" i="6"/>
  <c r="H1233" i="6"/>
  <c r="H1234" i="6"/>
  <c r="H1235" i="6"/>
  <c r="H1236" i="6"/>
  <c r="H1237" i="6"/>
  <c r="H1238" i="6"/>
  <c r="H1239" i="6"/>
  <c r="H1240" i="6"/>
  <c r="H1241" i="6"/>
  <c r="H1242" i="6"/>
  <c r="H1243" i="6"/>
  <c r="H1244" i="6"/>
  <c r="H1245" i="6"/>
  <c r="H1246" i="6"/>
  <c r="H1247" i="6"/>
  <c r="H1248" i="6"/>
  <c r="H1249" i="6"/>
  <c r="H1250" i="6"/>
  <c r="H1251" i="6"/>
  <c r="H1252" i="6"/>
  <c r="H1253" i="6"/>
  <c r="H1254" i="6"/>
  <c r="H1255" i="6"/>
  <c r="H1256" i="6"/>
  <c r="H1257" i="6"/>
  <c r="H1258" i="6"/>
  <c r="H1259" i="6"/>
  <c r="H1260" i="6"/>
  <c r="H1261" i="6"/>
  <c r="H1262" i="6"/>
  <c r="H1263" i="6"/>
  <c r="H1264" i="6"/>
  <c r="H1265" i="6"/>
  <c r="H1266" i="6"/>
  <c r="H1267" i="6"/>
  <c r="H1268" i="6"/>
  <c r="H1269" i="6"/>
  <c r="H1270" i="6"/>
  <c r="H1271" i="6"/>
  <c r="H1272" i="6"/>
  <c r="H1273" i="6"/>
  <c r="H1274" i="6"/>
  <c r="H1275" i="6"/>
  <c r="H1276" i="6"/>
  <c r="H1277" i="6"/>
  <c r="H1278" i="6"/>
  <c r="H1279" i="6"/>
  <c r="H1280" i="6"/>
  <c r="H1281" i="6"/>
  <c r="H1282" i="6"/>
  <c r="H1283" i="6"/>
  <c r="H1284" i="6"/>
  <c r="H1285" i="6"/>
  <c r="H1286" i="6"/>
  <c r="H1287" i="6"/>
  <c r="H1288" i="6"/>
  <c r="H1289" i="6"/>
  <c r="H1290" i="6"/>
  <c r="H1291" i="6"/>
  <c r="H1292" i="6"/>
  <c r="H1293" i="6"/>
  <c r="H1294" i="6"/>
  <c r="H1295" i="6"/>
  <c r="H1296" i="6"/>
  <c r="H1297" i="6"/>
  <c r="H1298" i="6"/>
  <c r="H1299" i="6"/>
  <c r="H1300" i="6"/>
  <c r="H1301" i="6"/>
  <c r="H1302" i="6"/>
  <c r="H1303" i="6"/>
  <c r="H1304" i="6"/>
  <c r="H1305" i="6"/>
  <c r="H1306" i="6"/>
  <c r="H1307" i="6"/>
  <c r="H1308" i="6"/>
  <c r="H1309" i="6"/>
  <c r="H1310" i="6"/>
  <c r="H1311" i="6"/>
  <c r="H1312" i="6"/>
  <c r="H1313" i="6"/>
  <c r="H1314" i="6"/>
  <c r="H1315" i="6"/>
  <c r="H1316" i="6"/>
  <c r="H1317" i="6"/>
  <c r="H1318" i="6"/>
  <c r="H1319" i="6"/>
  <c r="H1320" i="6"/>
  <c r="H1321" i="6"/>
  <c r="H1322" i="6"/>
  <c r="H1323" i="6"/>
  <c r="H1324" i="6"/>
  <c r="H1325" i="6"/>
  <c r="H1326" i="6"/>
  <c r="H1327" i="6"/>
  <c r="H1328" i="6"/>
  <c r="H1329" i="6"/>
  <c r="H1330" i="6"/>
  <c r="H1331" i="6"/>
  <c r="H1332" i="6"/>
  <c r="H1333" i="6"/>
  <c r="H1334" i="6"/>
  <c r="H1335" i="6"/>
  <c r="H1336" i="6"/>
  <c r="H1337" i="6"/>
  <c r="H1338" i="6"/>
  <c r="H1339" i="6"/>
  <c r="H1340" i="6"/>
  <c r="H1341" i="6"/>
  <c r="H1342" i="6"/>
  <c r="H1343" i="6"/>
  <c r="H1344" i="6"/>
  <c r="H1345" i="6"/>
  <c r="H1346" i="6"/>
  <c r="H1347" i="6"/>
  <c r="H1348" i="6"/>
  <c r="H1349" i="6"/>
  <c r="H1350" i="6"/>
  <c r="H1351" i="6"/>
  <c r="H1352" i="6"/>
  <c r="H1353" i="6"/>
  <c r="H1354" i="6"/>
  <c r="H1355" i="6"/>
  <c r="H1356" i="6"/>
  <c r="H1357" i="6"/>
  <c r="H1358" i="6"/>
  <c r="H1359" i="6"/>
  <c r="H1360" i="6"/>
  <c r="H1361" i="6"/>
  <c r="H1362" i="6"/>
  <c r="H1363" i="6"/>
  <c r="H1364" i="6"/>
  <c r="H1365" i="6"/>
  <c r="H1366" i="6"/>
  <c r="H1367" i="6"/>
  <c r="H1368" i="6"/>
  <c r="H1369" i="6"/>
  <c r="H1370" i="6"/>
  <c r="H1371" i="6"/>
  <c r="H1372" i="6"/>
  <c r="H1373" i="6"/>
  <c r="H1374" i="6"/>
  <c r="H1375" i="6"/>
  <c r="H1376" i="6"/>
  <c r="H1377" i="6"/>
  <c r="H1378" i="6"/>
  <c r="H1379" i="6"/>
  <c r="H1380" i="6"/>
  <c r="H1381" i="6"/>
  <c r="H1382" i="6"/>
  <c r="H1383" i="6"/>
  <c r="H1384" i="6"/>
  <c r="H1385" i="6"/>
  <c r="H1386" i="6"/>
  <c r="H1387" i="6"/>
  <c r="H1388" i="6"/>
  <c r="H1389" i="6"/>
  <c r="H1390" i="6"/>
  <c r="H1391" i="6"/>
  <c r="H1392" i="6"/>
  <c r="H1393" i="6"/>
  <c r="H1394" i="6"/>
  <c r="H1395" i="6"/>
  <c r="H1396" i="6"/>
  <c r="H1397" i="6"/>
  <c r="H1398" i="6"/>
  <c r="H1399" i="6"/>
  <c r="H1400" i="6"/>
  <c r="H1401" i="6"/>
  <c r="H1402" i="6"/>
  <c r="H1403" i="6"/>
  <c r="H1404" i="6"/>
  <c r="H1405" i="6"/>
  <c r="H1406" i="6"/>
  <c r="H1407" i="6"/>
  <c r="H1408" i="6"/>
  <c r="H1409" i="6"/>
  <c r="H1410" i="6"/>
  <c r="H1411" i="6"/>
  <c r="H1412" i="6"/>
  <c r="H1413" i="6"/>
  <c r="H1414" i="6"/>
  <c r="H1415" i="6"/>
  <c r="H1416" i="6"/>
  <c r="H1417" i="6"/>
  <c r="H1418" i="6"/>
  <c r="H1419" i="6"/>
  <c r="H1420" i="6"/>
  <c r="H1421" i="6"/>
  <c r="H1422" i="6"/>
  <c r="H1423" i="6"/>
  <c r="H1424" i="6"/>
  <c r="H1425" i="6"/>
  <c r="H1426" i="6"/>
  <c r="H1427" i="6"/>
  <c r="H2" i="6"/>
  <c r="F18" i="3" l="1"/>
  <c r="F17" i="3"/>
  <c r="L113" i="3" l="1"/>
  <c r="L529" i="3"/>
  <c r="L477" i="3"/>
  <c r="L425" i="3"/>
  <c r="L373" i="3"/>
  <c r="L321" i="3"/>
  <c r="L269" i="3"/>
  <c r="L217" i="3"/>
  <c r="L165" i="3"/>
  <c r="L61" i="3"/>
  <c r="F277" i="3" l="1"/>
  <c r="L528" i="3" l="1"/>
  <c r="L527" i="3"/>
  <c r="L526" i="3"/>
  <c r="L525" i="3"/>
  <c r="X12" i="1" s="1"/>
  <c r="L524" i="3"/>
  <c r="L523" i="3"/>
  <c r="L483" i="3"/>
  <c r="L476" i="3"/>
  <c r="L475" i="3"/>
  <c r="L474" i="3"/>
  <c r="L473" i="3"/>
  <c r="V12" i="1" s="1"/>
  <c r="L472" i="3"/>
  <c r="L471" i="3"/>
  <c r="L431" i="3"/>
  <c r="L424" i="3"/>
  <c r="S30" i="1" s="1"/>
  <c r="L423" i="3"/>
  <c r="L422" i="3"/>
  <c r="L421" i="3"/>
  <c r="T12" i="1" s="1"/>
  <c r="L420" i="3"/>
  <c r="L419" i="3"/>
  <c r="L379" i="3"/>
  <c r="L372" i="3"/>
  <c r="L371" i="3"/>
  <c r="L370" i="3"/>
  <c r="L369" i="3"/>
  <c r="R12" i="1" s="1"/>
  <c r="L368" i="3"/>
  <c r="L367" i="3"/>
  <c r="L327" i="3"/>
  <c r="L320" i="3"/>
  <c r="L319" i="3"/>
  <c r="L318" i="3"/>
  <c r="L317" i="3"/>
  <c r="P12" i="1" s="1"/>
  <c r="L316" i="3"/>
  <c r="L315" i="3"/>
  <c r="L275" i="3"/>
  <c r="L268" i="3"/>
  <c r="L267" i="3"/>
  <c r="L266" i="3"/>
  <c r="L265" i="3"/>
  <c r="N12" i="1" s="1"/>
  <c r="L264" i="3"/>
  <c r="L263" i="3"/>
  <c r="L223" i="3"/>
  <c r="L216" i="3"/>
  <c r="L215" i="3"/>
  <c r="L214" i="3"/>
  <c r="L213" i="3"/>
  <c r="L12" i="1" s="1"/>
  <c r="L212" i="3"/>
  <c r="L11" i="1" s="1"/>
  <c r="L211" i="3"/>
  <c r="L171" i="3"/>
  <c r="L164" i="3"/>
  <c r="L163" i="3"/>
  <c r="L162" i="3"/>
  <c r="L161" i="3"/>
  <c r="J12" i="1" s="1"/>
  <c r="L160" i="3"/>
  <c r="L159" i="3"/>
  <c r="L119" i="3"/>
  <c r="L112" i="3"/>
  <c r="L111" i="3"/>
  <c r="L110" i="3"/>
  <c r="L108" i="3"/>
  <c r="L107" i="3"/>
  <c r="L67" i="3"/>
  <c r="L60" i="3"/>
  <c r="L59" i="3"/>
  <c r="L58" i="3"/>
  <c r="L57" i="3"/>
  <c r="F12" i="1" s="1"/>
  <c r="L56" i="3"/>
  <c r="L55" i="3"/>
  <c r="L15" i="3"/>
  <c r="K485" i="3"/>
  <c r="J485" i="3"/>
  <c r="I485" i="3"/>
  <c r="H485" i="3"/>
  <c r="G485" i="3"/>
  <c r="F485" i="3"/>
  <c r="K484" i="3"/>
  <c r="J484" i="3"/>
  <c r="I484" i="3"/>
  <c r="H484" i="3"/>
  <c r="G484" i="3"/>
  <c r="F484" i="3"/>
  <c r="K433" i="3"/>
  <c r="J433" i="3"/>
  <c r="I433" i="3"/>
  <c r="H433" i="3"/>
  <c r="G433" i="3"/>
  <c r="F433" i="3"/>
  <c r="K432" i="3"/>
  <c r="J432" i="3"/>
  <c r="I432" i="3"/>
  <c r="H432" i="3"/>
  <c r="G432" i="3"/>
  <c r="F432" i="3"/>
  <c r="K381" i="3"/>
  <c r="J381" i="3"/>
  <c r="I381" i="3"/>
  <c r="H381" i="3"/>
  <c r="G381" i="3"/>
  <c r="F381" i="3"/>
  <c r="K380" i="3"/>
  <c r="J380" i="3"/>
  <c r="I380" i="3"/>
  <c r="H380" i="3"/>
  <c r="G380" i="3"/>
  <c r="F380" i="3"/>
  <c r="K329" i="3"/>
  <c r="J329" i="3"/>
  <c r="I329" i="3"/>
  <c r="H329" i="3"/>
  <c r="G329" i="3"/>
  <c r="F329" i="3"/>
  <c r="K328" i="3"/>
  <c r="J328" i="3"/>
  <c r="I328" i="3"/>
  <c r="H328" i="3"/>
  <c r="G328" i="3"/>
  <c r="F328" i="3"/>
  <c r="K277" i="3"/>
  <c r="J277" i="3"/>
  <c r="I277" i="3"/>
  <c r="H277" i="3"/>
  <c r="G277" i="3"/>
  <c r="K276" i="3"/>
  <c r="J276" i="3"/>
  <c r="I276" i="3"/>
  <c r="H276" i="3"/>
  <c r="G276" i="3"/>
  <c r="F276" i="3"/>
  <c r="K225" i="3"/>
  <c r="J225" i="3"/>
  <c r="I225" i="3"/>
  <c r="H225" i="3"/>
  <c r="G225" i="3"/>
  <c r="F225" i="3"/>
  <c r="K224" i="3"/>
  <c r="J224" i="3"/>
  <c r="I224" i="3"/>
  <c r="H224" i="3"/>
  <c r="G224" i="3"/>
  <c r="F224" i="3"/>
  <c r="K173" i="3"/>
  <c r="J173" i="3"/>
  <c r="I173" i="3"/>
  <c r="H173" i="3"/>
  <c r="G173" i="3"/>
  <c r="F173" i="3"/>
  <c r="K172" i="3"/>
  <c r="J172" i="3"/>
  <c r="I172" i="3"/>
  <c r="H172" i="3"/>
  <c r="G172" i="3"/>
  <c r="F172" i="3"/>
  <c r="K121" i="3"/>
  <c r="J121" i="3"/>
  <c r="I121" i="3"/>
  <c r="H121" i="3"/>
  <c r="G121" i="3"/>
  <c r="F121" i="3"/>
  <c r="K120" i="3"/>
  <c r="J120" i="3"/>
  <c r="I120" i="3"/>
  <c r="H120" i="3"/>
  <c r="G120" i="3"/>
  <c r="F120" i="3"/>
  <c r="K69" i="3"/>
  <c r="J69" i="3"/>
  <c r="I69" i="3"/>
  <c r="H69" i="3"/>
  <c r="G69" i="3"/>
  <c r="F69" i="3"/>
  <c r="K68" i="3"/>
  <c r="J68" i="3"/>
  <c r="I68" i="3"/>
  <c r="H68" i="3"/>
  <c r="G68" i="3"/>
  <c r="F68" i="3"/>
  <c r="I16" i="3"/>
  <c r="F16" i="3"/>
  <c r="G16" i="3"/>
  <c r="H16" i="3"/>
  <c r="J16" i="3"/>
  <c r="K16" i="3"/>
  <c r="L485" i="3" l="1"/>
  <c r="X13" i="1" s="1"/>
  <c r="L277" i="3"/>
  <c r="P13" i="1" s="1"/>
  <c r="L433" i="3"/>
  <c r="V13" i="1" s="1"/>
  <c r="L69" i="3"/>
  <c r="H13" i="1" s="1"/>
  <c r="L225" i="3"/>
  <c r="N13" i="1" s="1"/>
  <c r="L381" i="3"/>
  <c r="T13" i="1" s="1"/>
  <c r="L121" i="3"/>
  <c r="J13" i="1" s="1"/>
  <c r="L173" i="3"/>
  <c r="L13" i="1" s="1"/>
  <c r="L329" i="3"/>
  <c r="R13" i="1" s="1"/>
  <c r="L120" i="3"/>
  <c r="L380" i="3"/>
  <c r="L224" i="3"/>
  <c r="L328" i="3"/>
  <c r="L172" i="3"/>
  <c r="L276" i="3"/>
  <c r="L432" i="3"/>
  <c r="L503" i="3"/>
  <c r="L504" i="3" s="1"/>
  <c r="L295" i="3"/>
  <c r="L296" i="3" s="1"/>
  <c r="L68" i="3"/>
  <c r="L484" i="3"/>
  <c r="L16" i="3"/>
  <c r="L157" i="3"/>
  <c r="L158" i="3" s="1"/>
  <c r="L53" i="3"/>
  <c r="L54" i="3" s="1"/>
  <c r="L521" i="3"/>
  <c r="L522" i="3" s="1"/>
  <c r="L451" i="3"/>
  <c r="L452" i="3" s="1"/>
  <c r="L469" i="3"/>
  <c r="L470" i="3" s="1"/>
  <c r="L399" i="3"/>
  <c r="L400" i="3" s="1"/>
  <c r="L417" i="3"/>
  <c r="L418" i="3" s="1"/>
  <c r="L347" i="3"/>
  <c r="L348" i="3" s="1"/>
  <c r="L365" i="3"/>
  <c r="L366" i="3" s="1"/>
  <c r="L313" i="3"/>
  <c r="L314" i="3" s="1"/>
  <c r="L191" i="3"/>
  <c r="L192" i="3" s="1"/>
  <c r="L209" i="3"/>
  <c r="L210" i="3" s="1"/>
  <c r="L105" i="3"/>
  <c r="L106" i="3" s="1"/>
  <c r="L87" i="3"/>
  <c r="L88" i="3" s="1"/>
  <c r="L243" i="3"/>
  <c r="L244" i="3" s="1"/>
  <c r="L139" i="3"/>
  <c r="L140" i="3" s="1"/>
  <c r="V4" i="1"/>
  <c r="U4" i="1"/>
  <c r="Q4" i="1"/>
  <c r="H17" i="3"/>
  <c r="G14" i="3"/>
  <c r="H14" i="3"/>
  <c r="I14" i="3"/>
  <c r="J14" i="3"/>
  <c r="K14" i="3"/>
  <c r="W26" i="1" l="1"/>
  <c r="W30" i="1"/>
  <c r="W25" i="1"/>
  <c r="W31" i="1"/>
  <c r="W20" i="1"/>
  <c r="X20" i="1" s="1"/>
  <c r="W19" i="1"/>
  <c r="X19" i="1" s="1"/>
  <c r="K482" i="3"/>
  <c r="J482" i="3"/>
  <c r="I482" i="3"/>
  <c r="H482" i="3"/>
  <c r="G482" i="3"/>
  <c r="F482" i="3"/>
  <c r="U26" i="1"/>
  <c r="U30" i="1"/>
  <c r="U25" i="1"/>
  <c r="U31" i="1"/>
  <c r="U20" i="1"/>
  <c r="V20" i="1" s="1"/>
  <c r="U19" i="1"/>
  <c r="V19" i="1" s="1"/>
  <c r="U18" i="1"/>
  <c r="K430" i="3"/>
  <c r="J430" i="3"/>
  <c r="I430" i="3"/>
  <c r="H430" i="3"/>
  <c r="G430" i="3"/>
  <c r="F430" i="3"/>
  <c r="S26" i="1"/>
  <c r="S25" i="1"/>
  <c r="S31" i="1"/>
  <c r="S20" i="1"/>
  <c r="T20" i="1" s="1"/>
  <c r="S19" i="1"/>
  <c r="T19" i="1" s="1"/>
  <c r="K378" i="3"/>
  <c r="J378" i="3"/>
  <c r="I378" i="3"/>
  <c r="H378" i="3"/>
  <c r="G378" i="3"/>
  <c r="F378" i="3"/>
  <c r="Q26" i="1"/>
  <c r="Q30" i="1"/>
  <c r="Q25" i="1"/>
  <c r="Q31" i="1"/>
  <c r="Q20" i="1"/>
  <c r="R20" i="1" s="1"/>
  <c r="Q19" i="1"/>
  <c r="R19" i="1" s="1"/>
  <c r="Q18" i="1"/>
  <c r="K326" i="3"/>
  <c r="J326" i="3"/>
  <c r="I326" i="3"/>
  <c r="H326" i="3"/>
  <c r="G326" i="3"/>
  <c r="F326" i="3"/>
  <c r="Q8" i="1" s="1"/>
  <c r="O26" i="1"/>
  <c r="O30" i="1"/>
  <c r="O25" i="1"/>
  <c r="O31" i="1"/>
  <c r="O20" i="1"/>
  <c r="P20" i="1" s="1"/>
  <c r="O19" i="1"/>
  <c r="P19" i="1" s="1"/>
  <c r="K274" i="3"/>
  <c r="J274" i="3"/>
  <c r="I274" i="3"/>
  <c r="H274" i="3"/>
  <c r="G274" i="3"/>
  <c r="F274" i="3"/>
  <c r="M30" i="1"/>
  <c r="M25" i="1"/>
  <c r="M31" i="1"/>
  <c r="M20" i="1"/>
  <c r="N20" i="1" s="1"/>
  <c r="M19" i="1"/>
  <c r="N19" i="1" s="1"/>
  <c r="M18" i="1"/>
  <c r="K222" i="3"/>
  <c r="J222" i="3"/>
  <c r="I222" i="3"/>
  <c r="H222" i="3"/>
  <c r="G222" i="3"/>
  <c r="F222" i="3"/>
  <c r="M8" i="1" s="1"/>
  <c r="K26" i="1"/>
  <c r="K30" i="1"/>
  <c r="K25" i="1"/>
  <c r="K31" i="1"/>
  <c r="K20" i="1"/>
  <c r="L20" i="1" s="1"/>
  <c r="K19" i="1"/>
  <c r="L19" i="1" s="1"/>
  <c r="K170" i="3"/>
  <c r="J170" i="3"/>
  <c r="I170" i="3"/>
  <c r="H170" i="3"/>
  <c r="G170" i="3"/>
  <c r="F170" i="3"/>
  <c r="K8" i="1" s="1"/>
  <c r="Q17" i="1" l="1"/>
  <c r="R18" i="1"/>
  <c r="R17" i="1" s="1"/>
  <c r="Q12" i="1"/>
  <c r="O11" i="1"/>
  <c r="P11" i="1"/>
  <c r="Q22" i="1"/>
  <c r="N18" i="1"/>
  <c r="N17" i="1" s="1"/>
  <c r="M17" i="1"/>
  <c r="M12" i="1"/>
  <c r="U17" i="1"/>
  <c r="V18" i="1"/>
  <c r="V17" i="1" s="1"/>
  <c r="U12" i="1"/>
  <c r="K11" i="1"/>
  <c r="S11" i="1"/>
  <c r="T11" i="1"/>
  <c r="U22" i="1"/>
  <c r="W11" i="1"/>
  <c r="X11" i="1"/>
  <c r="K18" i="1"/>
  <c r="K12" i="1"/>
  <c r="O18" i="1"/>
  <c r="O12" i="1"/>
  <c r="S18" i="1"/>
  <c r="S12" i="1"/>
  <c r="W18" i="1"/>
  <c r="W12" i="1"/>
  <c r="K22" i="1"/>
  <c r="N11" i="1"/>
  <c r="M11" i="1"/>
  <c r="O22" i="1"/>
  <c r="R11" i="1"/>
  <c r="Q11" i="1"/>
  <c r="S22" i="1"/>
  <c r="U11" i="1"/>
  <c r="V11" i="1"/>
  <c r="W22" i="1"/>
  <c r="M26" i="1"/>
  <c r="K10" i="1"/>
  <c r="S10" i="1"/>
  <c r="W10" i="1"/>
  <c r="O10" i="1"/>
  <c r="M10" i="1"/>
  <c r="Q10" i="1"/>
  <c r="U10" i="1"/>
  <c r="W23" i="1"/>
  <c r="O23" i="1"/>
  <c r="O24" i="1" l="1"/>
  <c r="O21" i="1" s="1"/>
  <c r="S24" i="1"/>
  <c r="S23" i="1"/>
  <c r="K24" i="1"/>
  <c r="K23" i="1"/>
  <c r="O13" i="1"/>
  <c r="M13" i="1"/>
  <c r="W24" i="1"/>
  <c r="W21" i="1" s="1"/>
  <c r="Q24" i="1"/>
  <c r="Q23" i="1"/>
  <c r="L18" i="1"/>
  <c r="L17" i="1" s="1"/>
  <c r="K17" i="1"/>
  <c r="W13" i="1"/>
  <c r="M24" i="1"/>
  <c r="S13" i="1"/>
  <c r="K13" i="1"/>
  <c r="U13" i="1"/>
  <c r="P18" i="1"/>
  <c r="P17" i="1" s="1"/>
  <c r="O17" i="1"/>
  <c r="U24" i="1"/>
  <c r="U23" i="1"/>
  <c r="Q13" i="1"/>
  <c r="T18" i="1"/>
  <c r="T17" i="1" s="1"/>
  <c r="S17" i="1"/>
  <c r="W17" i="1"/>
  <c r="X18" i="1"/>
  <c r="X17" i="1" s="1"/>
  <c r="S21" i="1" l="1"/>
  <c r="M21" i="1"/>
  <c r="K21" i="1"/>
  <c r="U21" i="1"/>
  <c r="Q21" i="1"/>
  <c r="I23" i="1" l="1"/>
  <c r="G24" i="1"/>
  <c r="E23" i="1"/>
  <c r="G22" i="1"/>
  <c r="I22" i="1"/>
  <c r="E22" i="1"/>
  <c r="H22" i="1" l="1"/>
  <c r="P22" i="1"/>
  <c r="X22" i="1"/>
  <c r="T22" i="1"/>
  <c r="V22" i="1"/>
  <c r="J22" i="1"/>
  <c r="R22" i="1"/>
  <c r="F22" i="1"/>
  <c r="N22" i="1"/>
  <c r="L22" i="1"/>
  <c r="G23" i="1"/>
  <c r="T23" i="1" s="1"/>
  <c r="E24" i="1"/>
  <c r="L18" i="3" l="1"/>
  <c r="G21" i="1"/>
  <c r="P23" i="1"/>
  <c r="F23" i="1"/>
  <c r="J23" i="1"/>
  <c r="V23" i="1"/>
  <c r="R23" i="1"/>
  <c r="H23" i="1"/>
  <c r="L23" i="1"/>
  <c r="N23" i="1"/>
  <c r="X23" i="1"/>
  <c r="E21" i="1"/>
  <c r="I24" i="1"/>
  <c r="I21" i="1" s="1"/>
  <c r="L486" i="3" l="1"/>
  <c r="W27" i="1" s="1"/>
  <c r="L174" i="3"/>
  <c r="K27" i="1" s="1"/>
  <c r="L27" i="1" s="1"/>
  <c r="L330" i="3"/>
  <c r="Q27" i="1" s="1"/>
  <c r="R27" i="1" s="1"/>
  <c r="L70" i="3"/>
  <c r="L278" i="3"/>
  <c r="O27" i="1" s="1"/>
  <c r="P27" i="1" s="1"/>
  <c r="L434" i="3"/>
  <c r="U27" i="1" s="1"/>
  <c r="L226" i="3"/>
  <c r="M27" i="1" s="1"/>
  <c r="N27" i="1" s="1"/>
  <c r="L382" i="3"/>
  <c r="S27" i="1" s="1"/>
  <c r="L122" i="3"/>
  <c r="V24" i="1"/>
  <c r="V21" i="1" s="1"/>
  <c r="P24" i="1"/>
  <c r="P21" i="1" s="1"/>
  <c r="X24" i="1"/>
  <c r="X21" i="1" s="1"/>
  <c r="L24" i="1"/>
  <c r="L21" i="1" s="1"/>
  <c r="T24" i="1"/>
  <c r="T21" i="1" s="1"/>
  <c r="J24" i="1"/>
  <c r="J21" i="1" s="1"/>
  <c r="F24" i="1"/>
  <c r="F21" i="1" s="1"/>
  <c r="H24" i="1"/>
  <c r="H21" i="1" s="1"/>
  <c r="R24" i="1"/>
  <c r="R21" i="1" s="1"/>
  <c r="N24" i="1"/>
  <c r="N21" i="1" s="1"/>
  <c r="I30" i="1" l="1"/>
  <c r="I25" i="1"/>
  <c r="I31" i="1"/>
  <c r="I20" i="1"/>
  <c r="J20" i="1" s="1"/>
  <c r="G30" i="1"/>
  <c r="G25" i="1"/>
  <c r="G31" i="1"/>
  <c r="G20" i="1"/>
  <c r="H20" i="1" s="1"/>
  <c r="G19" i="1"/>
  <c r="H19" i="1" s="1"/>
  <c r="G17" i="3"/>
  <c r="I17" i="3"/>
  <c r="J17" i="3"/>
  <c r="K17" i="3"/>
  <c r="K118" i="3"/>
  <c r="J118" i="3"/>
  <c r="I118" i="3"/>
  <c r="H118" i="3"/>
  <c r="G118" i="3"/>
  <c r="F118" i="3"/>
  <c r="K66" i="3"/>
  <c r="J66" i="3"/>
  <c r="I66" i="3"/>
  <c r="H66" i="3"/>
  <c r="G66" i="3"/>
  <c r="F66" i="3"/>
  <c r="G8" i="1" s="1"/>
  <c r="L17" i="3" l="1"/>
  <c r="F13" i="1" s="1"/>
  <c r="I18" i="1"/>
  <c r="I19" i="1"/>
  <c r="J19" i="1" s="1"/>
  <c r="G18" i="1"/>
  <c r="I26" i="1"/>
  <c r="G26" i="1"/>
  <c r="H11" i="1"/>
  <c r="G11" i="1"/>
  <c r="I12" i="1"/>
  <c r="G12" i="1"/>
  <c r="J11" i="1"/>
  <c r="I11" i="1"/>
  <c r="I10" i="1"/>
  <c r="G10" i="1"/>
  <c r="I17" i="1" l="1"/>
  <c r="J18" i="1"/>
  <c r="J17" i="1" s="1"/>
  <c r="G17" i="1"/>
  <c r="H18" i="1"/>
  <c r="H17" i="1" s="1"/>
  <c r="I13" i="1"/>
  <c r="G13" i="1"/>
  <c r="E4" i="1"/>
  <c r="C4" i="1"/>
  <c r="E20" i="1" l="1"/>
  <c r="F20" i="1" s="1"/>
  <c r="E19" i="1"/>
  <c r="F19" i="1" s="1"/>
  <c r="F14" i="3"/>
  <c r="E8" i="1" s="1"/>
  <c r="E30" i="1"/>
  <c r="E25" i="1"/>
  <c r="E31" i="1"/>
  <c r="R25" i="1" l="1"/>
  <c r="J25" i="1"/>
  <c r="X25" i="1"/>
  <c r="P25" i="1"/>
  <c r="H25" i="1"/>
  <c r="V25" i="1"/>
  <c r="N25" i="1"/>
  <c r="F25" i="1"/>
  <c r="T25" i="1"/>
  <c r="L25" i="1"/>
  <c r="E12" i="1"/>
  <c r="F11" i="1"/>
  <c r="E11" i="1"/>
  <c r="E10" i="1"/>
  <c r="E26" i="1"/>
  <c r="N26" i="1" s="1"/>
  <c r="V26" i="1" l="1"/>
  <c r="U28" i="1" s="1"/>
  <c r="X26" i="1"/>
  <c r="W28" i="1" s="1"/>
  <c r="R26" i="1"/>
  <c r="Q28" i="1" s="1"/>
  <c r="T26" i="1"/>
  <c r="S28" i="1" s="1"/>
  <c r="M28" i="1"/>
  <c r="P26" i="1"/>
  <c r="O28" i="1" s="1"/>
  <c r="J26" i="1"/>
  <c r="L26" i="1"/>
  <c r="K28" i="1" s="1"/>
  <c r="F26" i="1"/>
  <c r="H26" i="1"/>
  <c r="I27" i="1"/>
  <c r="J27" i="1" s="1"/>
  <c r="G27" i="1"/>
  <c r="H27" i="1" s="1"/>
  <c r="E27" i="1"/>
  <c r="F27" i="1" s="1"/>
  <c r="I28" i="1" l="1"/>
  <c r="G28" i="1"/>
  <c r="E13" i="1"/>
  <c r="I4" i="3"/>
  <c r="S4" i="1" l="1"/>
  <c r="T10" i="1"/>
  <c r="S14" i="1" s="1"/>
  <c r="L10" i="1"/>
  <c r="K14" i="1" s="1"/>
  <c r="R10" i="1"/>
  <c r="Q14" i="1" s="1"/>
  <c r="X10" i="1"/>
  <c r="W14" i="1" s="1"/>
  <c r="P10" i="1"/>
  <c r="O14" i="1" s="1"/>
  <c r="V10" i="1"/>
  <c r="U14" i="1" s="1"/>
  <c r="N10" i="1"/>
  <c r="M14" i="1" s="1"/>
  <c r="F10" i="1"/>
  <c r="E14" i="1" s="1"/>
  <c r="H10" i="1"/>
  <c r="G14" i="1" s="1"/>
  <c r="J10" i="1"/>
  <c r="I14" i="1" s="1"/>
  <c r="L4" i="3"/>
  <c r="W4" i="1" s="1"/>
  <c r="F17" i="1"/>
  <c r="E28" i="1" s="1"/>
  <c r="E17" i="1" l="1"/>
</calcChain>
</file>

<file path=xl/sharedStrings.xml><?xml version="1.0" encoding="utf-8"?>
<sst xmlns="http://schemas.openxmlformats.org/spreadsheetml/2006/main" count="6007" uniqueCount="2745">
  <si>
    <t>INSTRUMENTO CALIFICACIÓN DE OFERENTES SERVICIOS DE PRIMERA INFANCIA - DATOS MANIFESTACIÓN DE INTERÉS</t>
  </si>
  <si>
    <t>REGIONAL ICBF:</t>
  </si>
  <si>
    <t>MANIFESTACIÓN DE INTERÉS No.</t>
  </si>
  <si>
    <t>OBJETO</t>
  </si>
  <si>
    <t>VALOR INVITACIÓN</t>
  </si>
  <si>
    <t>VR SMMLV</t>
  </si>
  <si>
    <t>FECHA INICIO (dd/mm/aaaa)</t>
  </si>
  <si>
    <t>FECHA FINAL (dd/mm/aaaa)</t>
  </si>
  <si>
    <t>TIEMPO EJECUCIÓN (MESES)</t>
  </si>
  <si>
    <t>SUCRE</t>
  </si>
  <si>
    <t>Prestar los servicios para la atención a la primera infancia en los Hogares Comunitarios de Bienestar HCB y, de conformidad con el Manual Operativo de la Modalidad comunitaria y el servicio HCB Familia Mujer e Infancia – FAMI, de conformidad con el Manual Operativo de la Modalidad Familiar, el Lineamiento Técnico para la Atención a la Primera Infancia y las directrices establecidas por el ICBF, en armonía con la Política de Estado para el Desarrollo Integral de la Primera Infancia de Cero a Siempre.</t>
  </si>
  <si>
    <t>MUNICIPIO 1</t>
  </si>
  <si>
    <t>MUNICIPIO 2</t>
  </si>
  <si>
    <t>MUNICIPIO 3</t>
  </si>
  <si>
    <t>MUNICIPIO 4</t>
  </si>
  <si>
    <t>MUNICIPIO 5</t>
  </si>
  <si>
    <t>MUNICIPIO 6</t>
  </si>
  <si>
    <t>MUNICIPIO 7</t>
  </si>
  <si>
    <t>MUNICIPIO 8</t>
  </si>
  <si>
    <t>MUNICIPIO 9</t>
  </si>
  <si>
    <t>MUNICIPIO 10</t>
  </si>
  <si>
    <t>LOS PALMITOS</t>
  </si>
  <si>
    <t>MUNICIPIO 11</t>
  </si>
  <si>
    <t>MUNICIPIO 12</t>
  </si>
  <si>
    <t>MUNICIPIO 13</t>
  </si>
  <si>
    <t>MUNICIPIO 14</t>
  </si>
  <si>
    <t>MUNICIPIO 15</t>
  </si>
  <si>
    <t>MUNICIPIO 16</t>
  </si>
  <si>
    <t>OFERENTE   1</t>
  </si>
  <si>
    <t>UNIÓN TEMPORAL - CONSORCIO</t>
  </si>
  <si>
    <t>OFERENTE /  INTEGRANTE 1-1</t>
  </si>
  <si>
    <t>INTEGRANTE 1-2</t>
  </si>
  <si>
    <t>INTEGRANTE 1-3</t>
  </si>
  <si>
    <t>INTEGRANTE 1-4</t>
  </si>
  <si>
    <t>INTEGRANTE 1-5</t>
  </si>
  <si>
    <t>INTEGRANTE 1-6</t>
  </si>
  <si>
    <t>TOTAL</t>
  </si>
  <si>
    <t>Singular</t>
  </si>
  <si>
    <t>ÍTEMS</t>
  </si>
  <si>
    <t>NIT</t>
  </si>
  <si>
    <t>RAZÓN SOCIAL</t>
  </si>
  <si>
    <t>% PARTICIPACIÓN</t>
  </si>
  <si>
    <t>CAPACIDAD OPERATIVA BNOPI</t>
  </si>
  <si>
    <t>IDEAS</t>
  </si>
  <si>
    <t>SANCIONATORIOS CONTRATOS Y OAC</t>
  </si>
  <si>
    <t>EXPERIENCIA TERRITORIAL</t>
  </si>
  <si>
    <t>Si</t>
  </si>
  <si>
    <t>DEPARTAMENTAL</t>
  </si>
  <si>
    <t>NACIONAL</t>
  </si>
  <si>
    <t>EXPERIENCIA TERRITORIAL ADICIONAL MESES</t>
  </si>
  <si>
    <t>VALOR TOTAL CONTRATOS EN EJECUCIÓN (SMMLV)</t>
  </si>
  <si>
    <t>TALENTO HUMANO</t>
  </si>
  <si>
    <t>INFRAESTRUCTURA</t>
  </si>
  <si>
    <t>DISCAPACIDAD</t>
  </si>
  <si>
    <t>No</t>
  </si>
  <si>
    <t>CONTRAPARTIDA ADICIONAL</t>
  </si>
  <si>
    <t>VALORES TÉCNICOS AGREGADOS - VTA</t>
  </si>
  <si>
    <t>TRAYECTORIA</t>
  </si>
  <si>
    <t>OFERENTE   2</t>
  </si>
  <si>
    <t>OFERENTE / INTEGRANTE 2-1</t>
  </si>
  <si>
    <t>INTEGRANTE 2-2</t>
  </si>
  <si>
    <t>INTEGRANTE 2-3</t>
  </si>
  <si>
    <t>INTEGRANTE 2-4</t>
  </si>
  <si>
    <t>INTEGRANTE 2-5</t>
  </si>
  <si>
    <t>INTEGRANTE 2-6</t>
  </si>
  <si>
    <t>OFERENTE   3</t>
  </si>
  <si>
    <t>OFERENTE / INTEGRANTE 3-1</t>
  </si>
  <si>
    <t>INTEGRANTE 3-2</t>
  </si>
  <si>
    <t>INTEGRANTE 3-3</t>
  </si>
  <si>
    <t>INTEGRANTE 3-4</t>
  </si>
  <si>
    <t>INTEGRANTE 3-5</t>
  </si>
  <si>
    <t>INTEGRANTE 3-6</t>
  </si>
  <si>
    <t>OFERENTE   4</t>
  </si>
  <si>
    <t>OFERENTE / INTEGRANTE 4-1</t>
  </si>
  <si>
    <t>INTEGRANTE 4-2</t>
  </si>
  <si>
    <t>INTEGRANTE 4-3</t>
  </si>
  <si>
    <t>INTEGRANTE 4-4</t>
  </si>
  <si>
    <t>INTEGRANTE 4-5</t>
  </si>
  <si>
    <t>INTEGRANTE 4-6</t>
  </si>
  <si>
    <t>OFERENTE   5</t>
  </si>
  <si>
    <t>OFERENTE / INTEGRANTE 5-1</t>
  </si>
  <si>
    <t>INTEGRANTE 5-2</t>
  </si>
  <si>
    <t>INTEGRANTE 5-3</t>
  </si>
  <si>
    <t>INTEGRANTE 5-4</t>
  </si>
  <si>
    <t>INTEGRANTE 5-5</t>
  </si>
  <si>
    <t>INTEGRANTE 5-6</t>
  </si>
  <si>
    <t>OFERENTE   6</t>
  </si>
  <si>
    <t>OFERENTE / INTEGRANTE 6-1</t>
  </si>
  <si>
    <t>INTEGRANTE 6-2</t>
  </si>
  <si>
    <t>INTEGRANTE 6-3</t>
  </si>
  <si>
    <t>INTEGRANTE 6-4</t>
  </si>
  <si>
    <t>INTEGRANTE 6-5</t>
  </si>
  <si>
    <t>INTEGRANTE 6-6</t>
  </si>
  <si>
    <t>OFERENTE   7</t>
  </si>
  <si>
    <t>OFERENTE / INTEGRANTE 7-1</t>
  </si>
  <si>
    <t>INTEGRANTE 7-2</t>
  </si>
  <si>
    <t>INTEGRANTE 7-3</t>
  </si>
  <si>
    <t>INTEGRANTE 7-4</t>
  </si>
  <si>
    <t>INTEGRANTE 7-5</t>
  </si>
  <si>
    <t>INTEGRANTE 7-6</t>
  </si>
  <si>
    <t>OFERENTE   8</t>
  </si>
  <si>
    <t>OFERENTE / INTEGRANTE 8-1</t>
  </si>
  <si>
    <t>INTEGRANTE 8-2</t>
  </si>
  <si>
    <t>INTEGRANTE 8-3</t>
  </si>
  <si>
    <t>INTEGRANTE 8-4</t>
  </si>
  <si>
    <t>INTEGRANTE 8-5</t>
  </si>
  <si>
    <t>INTEGRANTE 8-6</t>
  </si>
  <si>
    <t>Plural</t>
  </si>
  <si>
    <t>OFERENTE   9</t>
  </si>
  <si>
    <t>OFERENTE / INTEGRANTE 9-1</t>
  </si>
  <si>
    <t>INTEGRANTE 9-2</t>
  </si>
  <si>
    <t>INTEGRANTE 9-3</t>
  </si>
  <si>
    <t>INTEGRANTE 9-4</t>
  </si>
  <si>
    <t>INTEGRANTE 9-5</t>
  </si>
  <si>
    <t>INTEGRANTE 9-6</t>
  </si>
  <si>
    <t>OFERENTE   10</t>
  </si>
  <si>
    <t>OFERENTE / INTEGRANTE 10-1</t>
  </si>
  <si>
    <t>INTEGRANTE 10-2</t>
  </si>
  <si>
    <t>INTEGRANTE 10-3</t>
  </si>
  <si>
    <t>INTEGRANTE 10-4</t>
  </si>
  <si>
    <t>INTEGRANTE 10-5</t>
  </si>
  <si>
    <t>INTEGRANTE 10-6</t>
  </si>
  <si>
    <t>INSTRUMENTO CALIFICACIÓN DE OFERENTES SERVICIOS DE PRIMERA INFANCIA - PUNTAJE OFERENTES</t>
  </si>
  <si>
    <t>MUNICIPIO(S)</t>
  </si>
  <si>
    <t>VR INVITACIÓN</t>
  </si>
  <si>
    <t>VR INVITACIÓN SMMLV</t>
  </si>
  <si>
    <t>FECHA INICIO</t>
  </si>
  <si>
    <t>FECHA FINAL</t>
  </si>
  <si>
    <t>CRITERIOS                                           OFERENTES</t>
  </si>
  <si>
    <t>OFERENTE 1</t>
  </si>
  <si>
    <t>OFERENTE 2</t>
  </si>
  <si>
    <t>OFERENTE 3</t>
  </si>
  <si>
    <t>OFERENTE 4</t>
  </si>
  <si>
    <t>OFERENTE 5</t>
  </si>
  <si>
    <t>OFERENTE 6</t>
  </si>
  <si>
    <t>OFERENTE 7</t>
  </si>
  <si>
    <t>OFERENTE 8</t>
  </si>
  <si>
    <t>OFERENTE 9</t>
  </si>
  <si>
    <t>OFERENTE 10</t>
  </si>
  <si>
    <t>GRUPO</t>
  </si>
  <si>
    <t>No.</t>
  </si>
  <si>
    <t>CRITERIO</t>
  </si>
  <si>
    <t>VALOR</t>
  </si>
  <si>
    <t>CUMPLE / NO CUMPLE</t>
  </si>
  <si>
    <t>CRITERIOS DE VERIFICACIÓN</t>
  </si>
  <si>
    <t>Capacidad Residual</t>
  </si>
  <si>
    <t>Talento Humano</t>
  </si>
  <si>
    <t>Infraestructura</t>
  </si>
  <si>
    <r>
      <t>CUMPLIMIENTO CRITERIOS</t>
    </r>
    <r>
      <rPr>
        <b/>
        <sz val="11"/>
        <color rgb="FFFF0000"/>
        <rFont val="Calibri"/>
        <family val="2"/>
        <scheme val="minor"/>
      </rPr>
      <t/>
    </r>
  </si>
  <si>
    <t>PUNTAJE</t>
  </si>
  <si>
    <t>CRITERIOS DE SELECCIÓN</t>
  </si>
  <si>
    <t>Experiencia en el Territorio</t>
  </si>
  <si>
    <t>5-M</t>
  </si>
  <si>
    <t>Municipal</t>
  </si>
  <si>
    <t>5-D</t>
  </si>
  <si>
    <t>Departamental</t>
  </si>
  <si>
    <t>5-N</t>
  </si>
  <si>
    <t>Nacional</t>
  </si>
  <si>
    <t>Experiencia Territorial Adicional</t>
  </si>
  <si>
    <t>6-M</t>
  </si>
  <si>
    <t>6-D</t>
  </si>
  <si>
    <t>6-N</t>
  </si>
  <si>
    <t>Contrapartida</t>
  </si>
  <si>
    <t>8-A</t>
  </si>
  <si>
    <t>Trayectoria</t>
  </si>
  <si>
    <t>8-B</t>
  </si>
  <si>
    <t>Sanciones</t>
  </si>
  <si>
    <t>CRITERIOS DE DESEMPATE</t>
  </si>
  <si>
    <t>Valor técnico agregado - VTA</t>
  </si>
  <si>
    <t>Discapacidad</t>
  </si>
  <si>
    <t>Sorteo</t>
  </si>
  <si>
    <t>Si/No</t>
  </si>
  <si>
    <t>OFERENTE</t>
  </si>
  <si>
    <t>NOMBRE REGIONAL</t>
  </si>
  <si>
    <t>Si/No/NA</t>
  </si>
  <si>
    <t>AMAZONAS</t>
  </si>
  <si>
    <t>ANTIOQUIA</t>
  </si>
  <si>
    <t>ARAUCA</t>
  </si>
  <si>
    <t>N/A</t>
  </si>
  <si>
    <t>ATLÁNTICO</t>
  </si>
  <si>
    <t>BOGOTÁ_D.C.</t>
  </si>
  <si>
    <t>BOLÍVAR</t>
  </si>
  <si>
    <t>BOYACÁ</t>
  </si>
  <si>
    <t>CALDAS</t>
  </si>
  <si>
    <t>CAQUETÁ</t>
  </si>
  <si>
    <t>CASANARE</t>
  </si>
  <si>
    <t>CAUCA</t>
  </si>
  <si>
    <t>CESAR</t>
  </si>
  <si>
    <t>CHOCÓ</t>
  </si>
  <si>
    <t>CÓRDOBA</t>
  </si>
  <si>
    <t>CUNDINAMARCA</t>
  </si>
  <si>
    <t>GUAINÍA</t>
  </si>
  <si>
    <t>GUAVIARE</t>
  </si>
  <si>
    <t>HUILA</t>
  </si>
  <si>
    <t>LA_GUAJIRA</t>
  </si>
  <si>
    <t>MAGDALENA</t>
  </si>
  <si>
    <t>META</t>
  </si>
  <si>
    <t>NARIÑO</t>
  </si>
  <si>
    <t>NORTE_DE_SANTANDER</t>
  </si>
  <si>
    <t>PUTUMAYO</t>
  </si>
  <si>
    <t>QUINDÍO</t>
  </si>
  <si>
    <t>RISARALDA</t>
  </si>
  <si>
    <t>SAN_ANDRÉS_Y_PROVIDENCIA</t>
  </si>
  <si>
    <t>SANTANDER</t>
  </si>
  <si>
    <t>TOLIMA</t>
  </si>
  <si>
    <t>VALLE_DEL_CAUCA</t>
  </si>
  <si>
    <t>VAUPÉS</t>
  </si>
  <si>
    <t>VICHADA</t>
  </si>
  <si>
    <t>EAS</t>
  </si>
  <si>
    <t>CO SMMLV</t>
  </si>
  <si>
    <t>TIPO EAS</t>
  </si>
  <si>
    <t>IDEAS Nov-06</t>
  </si>
  <si>
    <t>SANCIÓN OAC</t>
  </si>
  <si>
    <t>SANCIÓN CONTRATOS</t>
  </si>
  <si>
    <t>TOTAL SANCIONES</t>
  </si>
  <si>
    <t>BNOPI Oct-13</t>
  </si>
  <si>
    <t>ASOCIACIÓN DE PADRES DE FAMILIA DEL HOGAR INFANTIL EL PATOSO</t>
  </si>
  <si>
    <t>ASOCIACIÓN</t>
  </si>
  <si>
    <t>Sobresaliente</t>
  </si>
  <si>
    <t>FUNDACIÓN LAS GOLONDRINAS</t>
  </si>
  <si>
    <t>FUNDACION</t>
  </si>
  <si>
    <t>ASOCIACIÓN DE PADRES DE FAMILIA Y VECINOS HOGAR INFANTIL SAN PEDRO CLAVER</t>
  </si>
  <si>
    <t>DIOCESIS DE FLORENCIA</t>
  </si>
  <si>
    <t>ORGANIZACIÓN RELIGIOSA</t>
  </si>
  <si>
    <t>ASOCIACIÓN DE PADRES DE FAMILIA Y VECINOS DEL HOGAR INFANTIL SAN JOSE DEL FRAGUA</t>
  </si>
  <si>
    <t>ASOCIACIÓN DE PADRES DE FAMILIA DE LOS NIÑOS USUARIOS DEL HOGAR INFANTIL SONRISITAS</t>
  </si>
  <si>
    <t>ASOCIACIÓN DE PADRES DE FAMILIA DE LOS NIÑOS USUARIOS DEL HOGAR INFANTIL EL TIGRILLO</t>
  </si>
  <si>
    <t>HOGAR INFANTIL EL ARADO</t>
  </si>
  <si>
    <t>HOGAR INFANTIL</t>
  </si>
  <si>
    <t>ASOCIACIÓN DE PADRES DE FAMILIA HOGAR INFANTIL LOS CARACOLES</t>
  </si>
  <si>
    <t>ASOCIACIÓN DE PADRES USUARIOS, OTRAS MODALIDADES DE ATENCIÓN A PRIMERA INFANCIA Y MADRES COMUNITARIAS VIVIR EL FUTURO</t>
  </si>
  <si>
    <t>Nueva EAS</t>
  </si>
  <si>
    <t>ASOCIACIÓN DE PADRES USUARIOS, OTRAS MODALIDADES DE ATENCION A PRIMERA INFANCIA Y MADRES COMUNITARIAS EL FUTURO DEL NIÑO</t>
  </si>
  <si>
    <t>Bueno</t>
  </si>
  <si>
    <t>ASOCIACIÓN DE USUARIOS DEL PROGRAMA HOGARES DE BIENESTAR "FUTURAS ESTRELLITAS"</t>
  </si>
  <si>
    <t xml:space="preserve">ASOCIACIÓN PRODEFENSA DEL NIÑO Y LA NIÑA DEL BARRIO VILLA NIDIA  </t>
  </si>
  <si>
    <t>ASOCIACIÓN DE FAMILIA BENEFICIARIAS DEL PROGRAMA SOCIAL HOGARES DE BIENESTAR POZON OASIS</t>
  </si>
  <si>
    <t>ASOCIACIÓN HOGARES COMUNITARIOS DE BIENESTAR LAS AMERICAS</t>
  </si>
  <si>
    <t>Aceptable</t>
  </si>
  <si>
    <t>ASOCIACIÓN DE FAMILIAS BENEFICIARIAS DEL PROGRAMA SOCIAL HOGARES DE BIENESTAR PERTENECIENTES AL BARRIO LA ESPERANZA</t>
  </si>
  <si>
    <t>ASOCIACIÓN DE PADRES BENEFICIARIOS DEL PROGRAMA SOCIAL HOGARES DE BIENESTAR SECTOR RICAURTE</t>
  </si>
  <si>
    <t>ASOCIACIÓN DE FAMILIA BENEFICIARIAS DEL PROGRAMA SOCIAL HOGARES DE BIENESTAR SANTA MATILDE POZON</t>
  </si>
  <si>
    <t>ASOCIACIÓN DE PADRES DE USUARIOS DE LOS HOGARES COMUNITARIOS DE BIENESTAR FAMILIAR, OTRAS MODALIDADES DE ATENCION A PRIMERA INFANCIA Y MADRES COMUNITARIAS DEL BARRIO LUIS CARLOS GALAN</t>
  </si>
  <si>
    <t>ASOCIACIÓN DE FAMILIAS BENEFICIARIAS DEL PROGRAMA SOCIAL HOGARES DE BIENESTAR LA CANDELARIA</t>
  </si>
  <si>
    <t>ASOCIACIÓN DE FAMILIAS BENEFICIARIOS DEL PROGRAMA SOCIAL DE HOGARES DE BIENESTAR DEL BARRIO BOSTON CAMINO DEL MEDIO</t>
  </si>
  <si>
    <t>ASOCIACIÓN DE FAMILIAS BENEFICIARIAS DEL PROGRAMA SOCIAL DE HOGARES DE BIENESTAR SECTOR LA MAGDALENA</t>
  </si>
  <si>
    <t>Bajo</t>
  </si>
  <si>
    <t>ASOCIACIÓN DE PADRES DE FAMILIA DE HOGARES COMUNITARIOS DE BIENESTAR FREDONIA</t>
  </si>
  <si>
    <t>ASOCIACIÓN RAFAEL NUÑEZ</t>
  </si>
  <si>
    <t>FUNDACIÓN HOGAR INTEGRAL</t>
  </si>
  <si>
    <t>ASOCIACIÓN DE PADRES DE FAMILIA HOGAR INFANTIL LOS PILLUELOS</t>
  </si>
  <si>
    <t>ASOCIACIÓN COMUNITARIA DE LAS FAMILIAS USUARIOS Y VECINOS DE LOS PROGRAMAS ICBF HOGARES DE BIENESTAR DEL PROGRAMA SOCIAL DE LOS BARRIOS LA ESPERANZA Y 5 DE NOVIEMBRE</t>
  </si>
  <si>
    <t>ASOCIACIÓN DE PADRES DE FAMILIA DE HOGARES COMUNITARIOS DE BIENESTAR SIMON BOLIVAR CESAR FLOREZ</t>
  </si>
  <si>
    <t>ASOCIACIÓN DE USUARIOS DEL PROGRAMA HOGARES DE BIENESTAR DEL SECTOR POLICARPA SALAVARRIETA</t>
  </si>
  <si>
    <t>ONG GRUPO CANTATIERRA</t>
  </si>
  <si>
    <t>ONG</t>
  </si>
  <si>
    <t>COOPERATIVA MULTIACTIVA DE SAN ANTONIO DE PRADO</t>
  </si>
  <si>
    <t>COOPERATIVA</t>
  </si>
  <si>
    <t>FUNDACION APOYAR FUNDAP</t>
  </si>
  <si>
    <t>ASOCIACIÓN DE PADRES DE HOGARES DE BIENESTAR MARROQUIN 2 NORTE A</t>
  </si>
  <si>
    <t>ASOCIACIÓN DE HOGARES DE BIENESTAR FAMILIAR SECTOR LOS CHORROS</t>
  </si>
  <si>
    <t>ASOCIACIÓN DE HOGARES DE BIENESTAR MARROQUIN 2 CENTRO 2</t>
  </si>
  <si>
    <t>ASOCIACIÓN DE PADRES HOGARES DE BIENESTAR COMUNEROS 1 GRUPO 3</t>
  </si>
  <si>
    <t>ASOCIACIÓN DE HOGARES DE BIENESTAR COMUNEROS IV GRUPO I</t>
  </si>
  <si>
    <t>ASOCIACIÓN DE PADRES DE HOGARES DE BIENESTAR FRANCISCO ANTONIO ZEA</t>
  </si>
  <si>
    <t>ASOCIACIÓN DE PADRES USUARIOS, OTRAS MODALIDADES DE ATENCIÓN A PRIMERA INFANCIA Y MADRES COMUNITARIAS VEGAS DEL PARQUE</t>
  </si>
  <si>
    <t>ASOCIACIÓN DE HOGARES DE BIENESTAR SECTOR BUENOS AIRES</t>
  </si>
  <si>
    <t>ASOCIACIÓN DE PADRES DE FAMILIA HOGARES DE BIENESTAR BARRIO CANAIMA</t>
  </si>
  <si>
    <t>ASOCIACIÓN DE USUARIOS DEL PROGRAMA HOGARES DE BIENESTAR DEL BARRIO BUENAVISTA</t>
  </si>
  <si>
    <t>ASOCIACIÓN DE USUARIOS DEL PROGRAMA HOGARES DE BIENESTAR NUESTRO FUTURO</t>
  </si>
  <si>
    <t>ASOCIACIÓN DE USUARIOS DEL PROGRAMA DE HOGARES DE BIENESTAR EL BARRIO EL CODITO</t>
  </si>
  <si>
    <t>ASOCIACIÓN DE PADRES USUARIOS DE HOGARES DE BIENESTAR VILLA BOCHICA</t>
  </si>
  <si>
    <t>ASOCIACIÓN DE PADRES USUARIOS BARRIO LOS LIBERTADORES</t>
  </si>
  <si>
    <t>ASOCIACIÓN DE PADRES USUARIOS NUEVA FANTASIA</t>
  </si>
  <si>
    <t>ASOCIACIÓN DE USUARIOS DELPROGRAMA HOGARES DE BIENESTAR SECTOR PATIO BONITO</t>
  </si>
  <si>
    <t>ASOCIACIÓN DE PADRES DE HOGARES DE BIENESTAR LAS COLINAS</t>
  </si>
  <si>
    <t>COMITÉ ASESOR VOLUNTARIO DE NUTRICIÓN FUNDACIÓN NUTRIR</t>
  </si>
  <si>
    <t>ASOCIACIÓN DE PADRES USUARIOS Y MADRES COMUNITARIAS DE LOS HOGARES DE BIENESTAR DEL BARRIO DIANA TURBAY SECTOR CULTIVOS MI PEQUEÑO MUNDO</t>
  </si>
  <si>
    <t>ASOCIACIÓN DE PADRES DE HOGARES DE BIENESTAR EL PARAISO</t>
  </si>
  <si>
    <t>ASOCIACIÓN DE MADRES COMUNITARIAS Y PADRES USUARIOS BARRIOS UNIDOS DEL PROGRAMA HOGARES COMUNITARIOS DE FONTIBON</t>
  </si>
  <si>
    <t xml:space="preserve">ASOCIACIÓN DE PADRES DE HOGARES DE BIENESTAR SANTA ROSITA  </t>
  </si>
  <si>
    <t>ASOCIACIÓN DE PADRES DE HOGARES DE BIENESTAR. SECTOR BERLIN COMUNEROS POTRERITO LAS VEGAS</t>
  </si>
  <si>
    <t>ASOCIACIÓN DE USUARIOS DEL PROGRAMA HOGARES DE BIENESTAR DEL SECTOR PERDOMO</t>
  </si>
  <si>
    <t>ASOCIACIÓN DE USUARIOS DEL PROGRAMA HOGARES DE BIENESTAR BOSTON PALESTINA LAREDO Y SANTANDER</t>
  </si>
  <si>
    <t>ASOCIACIÓN DE PADRES DE HOGARES DE BIENESTAR NUESTRA ESPERANZA DE CRECER</t>
  </si>
  <si>
    <t>ASOCIACIÓN DE PADRES DE HOGARES DE BIENESTAR DEL BARRIO LAS PALMAS</t>
  </si>
  <si>
    <t>ASOCIACIÓN DE PADRES DE HOGARES DE BIENESTAR LUMED</t>
  </si>
  <si>
    <t>ASOCIACIÓN DE PADRES DE HOGARES DE BIENESTAR EL ENSUEÑO</t>
  </si>
  <si>
    <t>ASOCIACIÓN DE PADRES DE HOGARES COMUNITARIO DE BIENESTAR CAROLINA</t>
  </si>
  <si>
    <t>ASOCIACIÓN DE PADRES DE HOGARES COMUNITARIOS DE BIENESTAR SAN FRANCISCO</t>
  </si>
  <si>
    <t>ASOCIACIÓN DE USUARIOS DEL PROGRAMA HOGARES DE BIENESTAR BARRIO ALTAMIRA</t>
  </si>
  <si>
    <t>ASOCIACIÓN DE PADRES USUARIOS, OTRAS MODALIDADES DE ATENCIÓN A PRIMERA INFANCIA Y MADRES COMUNITARIAS ALVARADO Y SALADO</t>
  </si>
  <si>
    <t>ASOCIACIÓN DE PADRES DE HOGARES DE BIENESTAR LAS VEGAS</t>
  </si>
  <si>
    <t>ASOCIACIÓN DE PADRES DE HOGARES DE BIENESTAR EL CASTILLO</t>
  </si>
  <si>
    <t>ASOCIACIÓN DE HOGARES DE BIENESTAR LAZARO SAN JOSE</t>
  </si>
  <si>
    <t>ASOCIACIÓN DE PADRES DE HOGARES DE BIENESTAR PALMAS DEL SOCORRO</t>
  </si>
  <si>
    <t xml:space="preserve"> ASOCIACIÓN DE PADRES DE HOGARES DE BIENESTAR SECTOR ROMA </t>
  </si>
  <si>
    <t>ASOCIACIÓN DE PADRES USUARIOS, OTRAS MODALIDADES DE ATENCIÓN A PRIMERA INFANCIA Y MADRES COMUNITARIAS MIRADOR PRIMERA ETAPA</t>
  </si>
  <si>
    <t>ASOCIACIÓN DE PADRES DE HOGARES DE BIENESTAR LA FLORA ESPERANZA Y TIGUAQUE</t>
  </si>
  <si>
    <t>ASOCIACIÓN DE PADRES DE HOGARES DE BIENESTAR JUANXXIII</t>
  </si>
  <si>
    <t>ASOCIACIÓN DE PADRES DE FAMILIA DE HOGARES COMUNITARIOS DE BIENESTAR LOS LAURELES</t>
  </si>
  <si>
    <t>ASOCIACIÓN DE HOGARES COMUNITARIOS DE BIENESTAR GIRARDOT SUR</t>
  </si>
  <si>
    <t>ASOCIACIÓN DE HOGARES COMUNITARIOS DE BIENESTAR SAN VICENTE</t>
  </si>
  <si>
    <t>ASOCIACIÓN DE HOGARES COMUNITARIOS DE BIENESTAR VERSALLES</t>
  </si>
  <si>
    <t>ASOCIACIÓN DE PADRES USUARIOS DE LOS HOGARES COMUNITARIOS DE BIENESTAR FAMILIAR, OTRAS MODALIDADES DE ATENCIÓN A PRIMERA INFANCIA Y MADRES COMUNITARIAS "BELLAVISTA"</t>
  </si>
  <si>
    <t>ASOCIACIÓN DE PADRES USUARIOS, OTRAS MODALIDADES DE ATENCIÓN A PRIMERA INFANCIA Y MADRES COMUNITARIAS LA CENTRAL</t>
  </si>
  <si>
    <t>ASOCIACIÓN DE PADRES USUARIOS, OTRAS MODALIDADES DE ATENCION A PRIMERA INFANCIA Y MADRES COMUNITARIAS "EL CARRUSEL"</t>
  </si>
  <si>
    <t>ASOCIACIÓN DE PADRES DE HOGARES DE BIENESTAR CENTRO VILLAGORGONA</t>
  </si>
  <si>
    <t>ASOCIACIÓN DE PADRES USUARIOS, OTRAS MODALIDADES DE ATENCION A PRIMERA INFANCIA Y MADRES COMUNITARIAS LAS MARGARITAS</t>
  </si>
  <si>
    <t>ASOCIACIÓN DE PADRES USUARIOS DE HOGARES COMUNITARIOS DE BIENESTAR SECTOR BOITA, TUNDAMA Y GUADALUPE</t>
  </si>
  <si>
    <t>ASOCIACIÓN DE PADRES DE HOGARES DE BIENESTAR Y MADRES COMUNITARIAS PARA UN MEJOR FUTURO</t>
  </si>
  <si>
    <t>ASOCIACIÓN DE PADRES DE HOGARES DE BIENESTAR NUEVA GRANADA DE BOSA</t>
  </si>
  <si>
    <t>ASOCIACIÓN DE MADRES COMUNITARIAS Y PADRES USUARIOS MANOS UNIDAS DEL PROGRAMA HOGARES COMUNITARIOS Y OTRAS MODALIDADES DE ATENCION A LA PRIMERA INFANCIA DE FONTIBON</t>
  </si>
  <si>
    <t>ASOCIACIÓN DE PADRES USUARIOS DE BIENESTARLA BUENA ESPERANZA</t>
  </si>
  <si>
    <t>ASOCIACIÓN DE HOGARES DE BIENESTAR EL FAJARDO</t>
  </si>
  <si>
    <t>ASOCIACIÓN USUARIOS DEL PROGRAMA HOGARES DE BIENESTAR DEL BARRIO RANCHO GRANDE SECTOR 3</t>
  </si>
  <si>
    <t>ASOCIACIÓN DE PADRES DE FAMILIA DE HOGARES DE BIENESTAR NUEVO PARAISO</t>
  </si>
  <si>
    <t>ASOCIACIÓN DE PADRES DE HOGARES DE BIENESTAR ARGELIA BOSA</t>
  </si>
  <si>
    <t>ASOCIACIÓN DE PADRES DE HOGARES DE BIENESTAR UNION Y FUERZA</t>
  </si>
  <si>
    <t>ASOCIACIÓN DE HOGARES DE BIENESTAR RURAL VILLAGORGONA</t>
  </si>
  <si>
    <t>ASOCIACIÓN DE HOGARES DE BIENESTAR BAJO JORDAN</t>
  </si>
  <si>
    <t>ASOCIACIÓN DE PADRES USUARIOS OTRAS MODALIDADES DE ATENCION A PRIMERA INFANCIA Y MADRES COMUNITARIAS ALTOS DE NIQUIA</t>
  </si>
  <si>
    <t>ASOCIACIÓN DE PADRES USUARIOS DE HOGARES COMUNITARIOS DE BIENESTAR EL PRADO</t>
  </si>
  <si>
    <t>ASOCIACIÓN DE FAMILIAS DE HOGARES COMUNITARIOS DE BIENESTAR NUEVA FUERZA FREDONIA</t>
  </si>
  <si>
    <t>ASOCIACIÓN DE PADRES DE HOGARES DE BIENESTAR DEL SECTOR CARVAJAL</t>
  </si>
  <si>
    <t>ASOCIACIÓN DE PADRES USUARIOS, OTRAS MODALIDADES DE ATENCIÓN A PRIMERA INFANCIA Y MADRES COMUNITARIAS NOSOTROS LOS NIÑOS</t>
  </si>
  <si>
    <t>ASOCIACIÓN DE PADRES USUARIOS DE HOGARES COMUNITARIOS DE BIENESTAR EDMUNDO LOPEZ SECTOR 3</t>
  </si>
  <si>
    <t>ASOCIACIÓN DE PADRES DE HOGARES DE BIENESTAR LA GRAN ALEGRÍA DEL BARRIO CASABIANCA SECTOR BOSA</t>
  </si>
  <si>
    <t>ASOCIACIÓN DE PADRES USUARIOS, OTRAS MODALIDADES DE ATENCIÓN A PRIMERA INFANCIA Y MADRES COMUNITARIAS ESPIRITUSANTO</t>
  </si>
  <si>
    <t>ASOCIACIÓN DE HOGARES COMUNITARIOS DE BIENESTAR SAN JOSE</t>
  </si>
  <si>
    <t>ASOCIACIÓN DE PADRES DE FAMILIA DE HOGARES COMUNITARIOS DE BIENESTAR SANTAFE</t>
  </si>
  <si>
    <t>ASOCIACIÓN DE USUARIOS DEL PROGRAMA HOGARES COMUNITARIOS DE BIENESTAR DEL BARRIO P5 SECTOR 2</t>
  </si>
  <si>
    <t>ASOCIACIÓN DE PADRES USUARIOS DEL HOGAR INFANTL SANTO DOMINGO SAVIO</t>
  </si>
  <si>
    <t>ASOCIACIÓN DE HOGARES COMUNITARIOS DE BIENESTAR CORTIBOSTON</t>
  </si>
  <si>
    <t>ASOCIACIÓN DE HOGARES COMUNITARIOS LAS CAMPANITAS</t>
  </si>
  <si>
    <t>ASOCIACIÓN DE PADRES USUARIOS, OTRAS MODALIDADES DE ATENCION PRIMERA INFANCIA Y MADRES COMUNITARIAS LA ESPERANZA N° 2</t>
  </si>
  <si>
    <t>ASOCIACIÓN DE MADRES COMUNITARIAS Y PADRES USUARIOS DE PUERTA DE TEJA, SAN JOSE Y SANTA RITA DEL PROGRAMA DE HOGARES</t>
  </si>
  <si>
    <t>ASOCIACIÓN DE MADRES COMUNITARIAS DE BIENESTAR LA MERCED</t>
  </si>
  <si>
    <t>ASOCIACIÓN DE USUARIOS DEL PROGRAMA DE HOGARES COMUNITARIOS DE BIENESTAR NUEVO HORIZONTE</t>
  </si>
  <si>
    <t>ASOCIACIÓN DE PADRES USUARIOS DE HOGARES DE BIENESTAR MIS PRIMEROS AMIGOS</t>
  </si>
  <si>
    <t>ASOCIACIÓN DE PADRES DE HOGARES DE BIENESTAR PROTECCIÓN AL MENOR</t>
  </si>
  <si>
    <t>ASOCIACIÓN DE USUARIOS DEL PROGRAMA HOGARES DE BIENESTAR DEL BARRIO SAN CARLOS</t>
  </si>
  <si>
    <t>ASOCIACIÓN DE USUARIOS DEL PROGRAMA HOGARES DE BIENESTAR CLASICO MUNDO DE LOS NIÑOS SECTOR CLASS</t>
  </si>
  <si>
    <t>CLUB ACTIVO 20 30 DE MANIZALES</t>
  </si>
  <si>
    <t>CLUB</t>
  </si>
  <si>
    <t>ASOCIACIÓN DE PADRES Y VECINOS DEL HOGAR INFANTIL LUNITA CLARA</t>
  </si>
  <si>
    <t>ASOCIACIÓN DE PADRES DE FAMILIA DE LOS NIÑOS USUARIOS DEL HOGAR INFANTIL CAPULLOS</t>
  </si>
  <si>
    <t>ASOCIACIÓN DE PADRES HOGAR INFANTIL ROSITA</t>
  </si>
  <si>
    <t>ASOCIACIÓN DE PADRES DE FAMILIA DE LOS NIÑOS USUARIOS DEL HOGAR INFANTIL CARACOLITO</t>
  </si>
  <si>
    <t>ASOCIACIÓN DE PADRES DE FAMILIA DE LOS NIÑOS USUARIOS DEL HOGAR INFANTIL LA FLORIDA</t>
  </si>
  <si>
    <t>ASOCIACIÓN DE PADRES DE FAMILIA DEL HOGAR INFANTIL EL CARMEN DE TUNJA</t>
  </si>
  <si>
    <t>ASOCIACIÓN DE PADRES DE FAMILIA DE LOS NIÑOS USUARIOS DEL HOGAR INFANTIL EL ENSUEÑO</t>
  </si>
  <si>
    <t>ASOCIACIÓN DE PADRES USUARIOS DE HOGARES DE BIENESTAR EL SUEÑO DE GREGORY</t>
  </si>
  <si>
    <t>ASOCIACIÓN DE PADRES DE FAMILIA DE LOS NIÑOS USUARIOS DEL HOGAR INFANTIL EL RETORNO</t>
  </si>
  <si>
    <t>ASOCIACIÓN DE PADRES DE HOGARES COMUNITARIOS DE BIENESTAR DEL PROGRAMA SOCIAL UNIDOS TRABAJAMOS</t>
  </si>
  <si>
    <t>ASOCIACIÓN DE PADRES DE FAMILIA HOGAR INFANTIL LAS TRAVESURAS DEL MUNICIPIO DE SAN FRANCISCO</t>
  </si>
  <si>
    <t>ASOCIACIÓN DE PADRES DE FAMILIA DEL HOGAR INFANTIL LA FLORESTA</t>
  </si>
  <si>
    <t>ASOCIACIÓN DE PADRES DE FAMILIA DE LOS HOGARES COMUNITARIOS DE BIENESTAR LA LUZ</t>
  </si>
  <si>
    <t>FUNDACION ALEJANDRITO CORAZON</t>
  </si>
  <si>
    <t>ASOCIACIÓN DE PADRES USUARIOS DE LOS HOGARES COMUNITARIOS DE BIENESTAR LOS FELICES AMIGOS DEL GARCES</t>
  </si>
  <si>
    <t>ASOCIACIÓN DE PADRES DE FAMILIA DE HOGARES COMUNITARIOS DE BIENESTAR DEL PROGRAMA SOCIAL EL TOTUMO</t>
  </si>
  <si>
    <t>ASOCIACIÓN DE PADRES DE HOGARES COMUNITARIOS DE BIENESTAR DEL PROGRAMA SOCIAL LOS ANTURIOS</t>
  </si>
  <si>
    <t>ASOCIACIÓN DE PADRES DE FAMILIA DE LOS NIÑOS USUARIOS DEL HOGAR INFANTIL CARICIAS</t>
  </si>
  <si>
    <t>HOGAR INFANTIL CASITA DE CHOCOLATE</t>
  </si>
  <si>
    <t>ASOCIACIÓN DE PADRES DE FAMILIA DE HOGARES COMUNITARIOS DE BIENESTAR BOCAS DE ARACATACA</t>
  </si>
  <si>
    <t>ASOCIACIÓN DE PADRES DE FAMILIA DE HOGARES COMUNITARIOS DE BIENESTAR CARREÑO SUR</t>
  </si>
  <si>
    <t>ASOCIACIÓN DE PADRES DE FAMILIA DE HOGARES COMUNITARIOS DE BIENESTAR PUEBLO VIEJO II</t>
  </si>
  <si>
    <t>ASOCIACIÓN DE PADRES DE FAMILIA DE HOGARES COMUNITARIOS DE BIENESTAR PALMIRA</t>
  </si>
  <si>
    <t>ASOCIACIÓN DE PADRES DE FAMILIA DE HOGARES COMUNITARIOS DE BIENESTAR PORVENIR</t>
  </si>
  <si>
    <t>ASOCIACIÓN DE PADRES DE HOGARES DE BIENESTAR CAMINEMOS JUNTOS</t>
  </si>
  <si>
    <t>ASOCIACIÓN DE PADRES DE HOGARES DE BIENESTAR EL FUTURO DE LUIS CARLOS GALAN</t>
  </si>
  <si>
    <t>ASOCIACIÓN DE PADRES DE HOGARES DE BIENESTAR EL CAMINO AL PROGRESO</t>
  </si>
  <si>
    <t>ASOCIACIÓN DE PADRES DE FAMILIA DE HOGARES COMUNITARIOS DE BIENESTAR EL CARMEN</t>
  </si>
  <si>
    <t>ASOCIACIÓN DE PADRES DE FAMILIA DE HOGARES COMUNITARIOS DE BIENESTAR PARAISO SEGUNDO</t>
  </si>
  <si>
    <t>ASOCIACIÓN DE PADRES DE FAMILIA DE HOGARES COMUNITARIOS DE BIENESTAR BARRIO ABAJO</t>
  </si>
  <si>
    <t>ASOCIACIÓN DE PADRES DE HOGARES DE BIENESTAR SANTA FE Y SANTA BÁRBARA</t>
  </si>
  <si>
    <t>ASOCIACIÓN DE PADRES DE HOGARES DE BIENESTAR AMIGUITOS DE COLOMBIA</t>
  </si>
  <si>
    <t>ASOCIACIÓN DE PADRES DE HOGARES DE BIENESTAR LA RESURRECCION</t>
  </si>
  <si>
    <t>ASOCIACIÓN PADRES USUARIOS DE LOS HOGARES DEL BIENESTAR BARRIOS UNIDOS DEL NORTE DE SAN CRISTOBAL</t>
  </si>
  <si>
    <t>ASOCIACIÓN DE PADRES DE HOGARES COMUNITARIOS DE BIENESTAR MUNDO FELIZ</t>
  </si>
  <si>
    <t>ASOCIACIÓN DE PADRES DE HOGARES COMUNITARIOS DE BIENESTAR EL IMPULSO</t>
  </si>
  <si>
    <t>ASOCIACIÓN DE PADRES USUARIOS, OTRAS MODALIDADES DE ATENCION A PRIMERA INFANCIA Y MADRES COMUNITARIAS SAN FRANCISCO</t>
  </si>
  <si>
    <t>ASOCIACIÓN DE PADRES DE HOGARES DE BIENESTAR DEL MUNICIPIO DE CURITI</t>
  </si>
  <si>
    <t>ASOCIACIÓN DE PADRES USUARIOS DE HOGARES DE BIENESTAR DEL BARRIO GIRALDILLA</t>
  </si>
  <si>
    <t>ASOCIACIÓN DE PADRES USUARIOS HOGARES DE BIENESTAR SECTOR ALMENAR</t>
  </si>
  <si>
    <t>ASOCIACIÓN DE PADRES USUARIOS DE HOGAR DE BIENESTAR IMPULSADORES DEL FUTURO</t>
  </si>
  <si>
    <t>CAMARA JUNIOR DE COLOMBIA CAPITULOWAYMA</t>
  </si>
  <si>
    <t>ORGANIZACIÓN INDÍGENA</t>
  </si>
  <si>
    <t>ASOCIACIÓN DE PADRES DE FAMILIA DEL HOGAR INFANTIL PERIQUITA DEL MUNICIPIO DE IBAGUÉ DEPARTAMENTO DEL TOLIMA</t>
  </si>
  <si>
    <t>HOGAR INFANTIL PEQUEÑINES</t>
  </si>
  <si>
    <t>ASOCIACIÓN DE PADRES DE FAMILIA DE LOS NIÑOS USUARIOS DEL HOGAR INFANTIL JOSE MARIA OSORIO</t>
  </si>
  <si>
    <t>ASOCIACIÓN DE PADRES DE FAMILIA DEL HOGAR INFANTIL JOSE RAQUEL MERCADO</t>
  </si>
  <si>
    <t>ASOCIACIÓN DE PADRES USUARIOS DE LOS HOGARES DE BIENESTAR BRISAS DE BUENAVISTA</t>
  </si>
  <si>
    <t>ASOCIACIÓN DE PADRES DEL HOGAR INFANTIL CUMARAL DOS</t>
  </si>
  <si>
    <t>ASOCIACIÓN DE PADRES USUARIOS DE LOS HOGARES COMUNITARIOS DE BIENESTAR FAMILIAR, OTRAS MODALIDADES DE ATENCIÓN A LA PRIMERA INFANCIA Y MADRES COMUNITARIAS DEL SECTOR NUMERO 4 DEL MUNICIPIO DE CHIQUINQUIRA</t>
  </si>
  <si>
    <t>ASOCIACIÓN DE PADRES DE FAMILIA HOGAR INFANTIL COPETIN DEL MUNICIPIO DE IBAGUE DEPARTAMENTO DEL TOLIMA</t>
  </si>
  <si>
    <t>ASOCIACIÓN DE PADRES USUARIOS DE LOS HOGARES COMUNITARIOS DE BIENESTAR FAMILIAR ,OTRAS MODALIDADES DE ATENCION A LA PRIMERA INFANCIA Y MADRES COMUNITARIAS DEL SECTOR SAN LAZARO DEL MUNICIPIO DE TUNJA</t>
  </si>
  <si>
    <t>ASOCIACIÓN DE PADRES DE HOGARES DE BIENESTAR LA GLORIA SEGUNDO SECTOR</t>
  </si>
  <si>
    <t>ASOCIACIÓN PADRES DE HOGARES COMUNITARIOS DE BIENESTAR BARRIO SANTA ANA</t>
  </si>
  <si>
    <t>ASOCIACIÓN DE PADRES DE HOGARES COMUNITARIOS DE BIENESTAR BARRIO SAN MATEO</t>
  </si>
  <si>
    <t>ASOCIACIÓN DE PADRES DE FAMILIA DE HOGARES COMUNITARIOS DE BIENESTAR SECTOR PATRIOTA Y OTROS DEL MUNICIPIO DE TUNJA</t>
  </si>
  <si>
    <t>ASOCIACIÓN DE PADRES HOGARES COMUNITARIOS DE BIENESTAR FAMI LA UNION</t>
  </si>
  <si>
    <t>ASOCIACIÓN DE PADRES DE HOGARES COMUNITARIOS DE BIENESTAR DEL BARRIO VALLESTHER</t>
  </si>
  <si>
    <t>ASOCIACIÓN DE PADRES USUARIOS Y MADRES COMUNITARIAS DE HOGARES DE BIENESTAR TIBABUYES UNIVERSAL</t>
  </si>
  <si>
    <t>ASOCIACIÓN DE PADRES USUARIOS DE LOS HOGARES COMUNITARIOS DE BIENESTAR FAMILIAR, OTRAS MODALIDADES DE ATENCION A LA PRIMERA INFANCIA Y MADRES COMUNITARIAS DEL SECTOR SOTAQUIRA DEL MUNICIPIO DE SOTAQUIRA</t>
  </si>
  <si>
    <t>ASOCIACIÓN DE PADRES USUARIOS DE HOGARES COMUNITARIOS OTRAS MODALIDADES DE ATENCION A LA PRIMERA INFANCIA Y MADRES COMUNITARIAS</t>
  </si>
  <si>
    <t xml:space="preserve">ASOCIACIÓN SAN ROQUE </t>
  </si>
  <si>
    <t>ASOCIACIÓN DE PADRES DE HOGARES DE BIENESTAR DEL BARRIO 1 DE MAYO</t>
  </si>
  <si>
    <t>ASOCIACIÓN DE PADRES DE HOGARES COMUNITARIOS DE BIENESTAR BARRIO LA ESPERANZA</t>
  </si>
  <si>
    <t>ASOCIACIÓN DE PADRES DE HOGARES COMUNITARIOS DE BIENESTAR FAMI DOCE DE OCTUBRE</t>
  </si>
  <si>
    <t>ASOCIACIÓN DE PADRES HOGARES COMUNITARIOS SANTA BARBARA</t>
  </si>
  <si>
    <t>ASOCIACIÓN DE PADRES DE HOGARES DE BIENESTAR FAMI ONCE DE NOVIEMBRE</t>
  </si>
  <si>
    <t>ASOCIACIÓN DE HOGARES COMUNITARIOS DE BIENESTAR CRISTO REY</t>
  </si>
  <si>
    <t>ASOCIACIÓN DE HOGARES COMUNITARIOS DE BIENESTAR SANTA MARTA</t>
  </si>
  <si>
    <t>ASOCIACIÓN DE PADRES DE HOGARES COMUNITARIOS DE BIENESTAR CHAPINERO</t>
  </si>
  <si>
    <t>ASOCIACIÓN DE PADRES COMUNITARIOS DE BIENESTAR PANAMERICANO</t>
  </si>
  <si>
    <t>ASOCIACIÓN DE PADRES DE FAMILIA DEL HOGAR INFANTIL LOS PITUFOS</t>
  </si>
  <si>
    <t>ASOCIACIÓN DE PADRES DE FAMILIA DE LOS HOGARES COMUNITARIOS DE BIENESTAR PALMIRA</t>
  </si>
  <si>
    <t>ASOCIACIÓN DE PADRES DE HOGARES COMUNITARIOS BARRIO SAN MARTIN</t>
  </si>
  <si>
    <t>CORPORACION ACCION POR BOLIVAR ACTUAR POR BOLIVAR FAMIEMPRESAS</t>
  </si>
  <si>
    <t>CORPORACION</t>
  </si>
  <si>
    <t>ASOCIACIÓN DE PADRES DE HOGARES COMUNITARIOS DE BIENESTAR LA MANUELITA</t>
  </si>
  <si>
    <t>FUNDACIÓN CRECER CON EXITO</t>
  </si>
  <si>
    <t>ASOCIACIÓN DE PADRES DE HOGARES DE BIENESTAR MANITAS CREATIVAS</t>
  </si>
  <si>
    <t>ASOCIACIÓN DE LOS HOGARES COMUNITARIOS DE BIENESTAR COMUNIDAD PARA LOS NIÑOS DE VILLAS DE GRANADA</t>
  </si>
  <si>
    <t>ASOCIACIÓN DE USUARIOS DEL PROGRAMA DE HOGARES DE BIENESTAR DE LA INSPECCION DE SAN ANTONIO DE ANACONIA</t>
  </si>
  <si>
    <t>ASOCIACIÓN DE PADRES DE HOGARES DE BIENESTAR BARRIO LAS FERIAS</t>
  </si>
  <si>
    <t>ASOCIACIÓN HOGARES DE BIENESTAR FAMILIAR BARRIOS VILLA DIANA ARRAYANES Y EL BODQUE</t>
  </si>
  <si>
    <t>ASOCIACIÓN DE PADRES USUARIOS DE HOGARES DE BIENESTAR FAMILIAR, OTRAS MODALIDADES DE ATENCIÓN A LA PRIMERA INFANCIA Y MADRES COMUNITARIAS DEL SECTOR DE SANTAROSA DE VITERBO</t>
  </si>
  <si>
    <t>ASOCIACIÓN DE PADRES DE FAMILIA DE HOGARES DE BIENESTAR EL FUTURO</t>
  </si>
  <si>
    <t>ASOCIACIÓN DE PADRES DE HOGARES DE BIENESTAR EL RUBI</t>
  </si>
  <si>
    <t>ASOCIACIÓN DE PADRES DE FAMILIA DE HOGARES COMUNITARIOS DE BIENESTAR BARRIO LA MANO DE DIOS 2</t>
  </si>
  <si>
    <t>ASOCIACON DE PADRES DE HOGARES COMUNITARIOS DE BIENESTAR FAMI LA PALMITA</t>
  </si>
  <si>
    <t>ASOCIACIÓN DE PADRES DE HOGARES COMUNITARIOS DE BIENESTAR FAMI SANTA BARBARA</t>
  </si>
  <si>
    <t>ASOCIACIÓN DE PADRES DE HOGARES COMUNITARIOS DE BIENESTAR FAMILIAR BILBAO</t>
  </si>
  <si>
    <t>ASOCIACIÓN DE HOGARES COMUNITARIOS BELLO HORIZONTE</t>
  </si>
  <si>
    <t>ASOCIACIÓN DE HOGARES COMUNITARIOS Y PADRES DE FAMILIA MIXTOS LA UNION</t>
  </si>
  <si>
    <t>ASOCIACIÓN DE PADRES DE HOGARES DE BIENESTAR BARRIOS UNIDOS PARA EL PROGRESO</t>
  </si>
  <si>
    <t>ASOCIACIÓN DE PADRES DE HOGARES DE BIENESTAR EL NUEVO AMANECER DEL SUR ORIENTE</t>
  </si>
  <si>
    <t>ASOCIACIÓN DE HOGARES COMUNITARIOS DE BIENESTAR PALENQUITO</t>
  </si>
  <si>
    <t>ASOCIACIÓN DE HOGARES COMUNITARIOS DE BIENESTAR ACHI</t>
  </si>
  <si>
    <t>CORPORACION EL SEÑOR DE LOS MILAGROS</t>
  </si>
  <si>
    <t>ASOCIACIÓN DE PADRES DE HOGARES COMUNITARIOS DE BIENESTAR REINO INFANTIL</t>
  </si>
  <si>
    <t>ASOCIACIÓN DE PADRES DE FAMILIA Y MADRES COMUNITARIAS DE LOS HOGARES DE BIENESTAR MOTIVEMOS NUESTROS NIÑOS</t>
  </si>
  <si>
    <t>ASOCIACIÓN DE PADRES DE HOGARES COMUNITARIOS DE BIENESTAR FAMI LOMITAS Y MONTEVIDEO</t>
  </si>
  <si>
    <t>ASOCIACIÓN DE PADRES USUARIOS DE HOGARES COMUNITARIOS DE BIENESTAR PROGRESO INFANTIL</t>
  </si>
  <si>
    <t>ASOCIACIÓN DE PADRES DE HOGARES DE BIENESTAR ANTARES DE LA AMISTAD</t>
  </si>
  <si>
    <t>ASOCIACIÓN DE PADRES DE HOGARES DE BIENESTAR POR LOS HOMBRES DEL MAÑANA</t>
  </si>
  <si>
    <t>ASOCIACIÓN DE PADRES DE FAMILIA DE LOS HOGARES COMUNITARIOS DE BIENESTAR VEREDA DOMINGUILLO</t>
  </si>
  <si>
    <t>ASOCIACIÓN DE HOGARES COMUNITARIOS FAMI VILLA CASTRO, VILLA CLARA SAN ANTONIO Y LAS PALMAS DE VALLEDUPAR</t>
  </si>
  <si>
    <t>ASOCIACIÓN DE USUARIOS DEL PROGRAMA DE BIENESTAR COMUNITARIA DEL FUTURO</t>
  </si>
  <si>
    <t>ASOCIACIÓN DE PADRES DE HOGARES DE BIENESTAR FAMILIAR MI EDAD FELIZ BOSA LINDA</t>
  </si>
  <si>
    <t>ASOCIACIÓN DE PADRES DE HOGARES COMUNITARIOS DE BIENESTAR LAS DELICIAS</t>
  </si>
  <si>
    <t>ASOCIACIÓN DE PADRES DE HOGARES COMUNITARIOS DE BIENESTAR BARRIO TUCUNARE</t>
  </si>
  <si>
    <t>ASOCIACIÓN DE PADRES USUARIOS DE HOGARES DE BIENESTAR BRISAS DEL NUTIBARA</t>
  </si>
  <si>
    <t>ASOCIACIÓN DE PADRES USUARIOS DE HOGARES COMUNITARIOS DE BIENESTAR DELICIAS DEL CARMEN</t>
  </si>
  <si>
    <t>ASOCIACIÓN DE PADRE DE FAMILIA DE LOS HOGARES DE BIENESTAR CACHIMBERO</t>
  </si>
  <si>
    <t>ASOCIACIÓN FAMI LAS MANUELITAS</t>
  </si>
  <si>
    <t>ASOCIACIÓN DE HOGARES COMUNITARIOS MIXTOS PUEBLO BELLO</t>
  </si>
  <si>
    <t>ASOCIACIÓN DE PADRES DE HOGARES COMUNITARIO BIENESTAR FAMI CINCO</t>
  </si>
  <si>
    <t>ASOCIACIÓN DE PADRES DE HOGARES COMUNITARIOS DE BIENESTAR FAMI CUATRO</t>
  </si>
  <si>
    <t>ASOCIACIÓN DE HOGARES COMUNITARIO NIÑOS FELICES</t>
  </si>
  <si>
    <t>ASOCIACIÓN DE HOGARES COMUNITARIOS MIXTA VILLA DEL ROSARIO DE VALLEDUPAR</t>
  </si>
  <si>
    <t>ASOCIACIÓN DE PADRES USUARIOS DE HOGARES COMUNITARIOS DE ICBF LA ESTRELLITA</t>
  </si>
  <si>
    <t>ASOCIACIÓN DE PADRES DE HOGARES COMUTARIOS DE BIENESTAR FAMI SECTOR DOS</t>
  </si>
  <si>
    <t>ASOCIACIÓN DE MADRES COMUNITARIAS Y PADRES USUARIOS DE HCB LOS UNIDOS</t>
  </si>
  <si>
    <t>ASOCIACIÓN DE PADRES DE HOGARES COMUNITARIOS DE BIENESTAR FAMI SECTOR TRES</t>
  </si>
  <si>
    <t>ASOCIACIÓN DE HOGARES COMUNITARIOS MIXTOS NUEVA ESPERANZA</t>
  </si>
  <si>
    <t>ASOCIACIÓN DE PADRES DE HOGARES COMUNITARIOS DE BIENESTAR EL NUEVO MUNDO DE LOS NIÑOS</t>
  </si>
  <si>
    <t>ASOCIACIÓN DE PADRES DE HOGARES DE BIENESTAR EL HIJO FELIZ</t>
  </si>
  <si>
    <t>ASOCIACIÓN DE PADRES DE FAMILIA AFROBERRUGAS</t>
  </si>
  <si>
    <t>ASOCIACIÓN DE USUARIOS DEL PROGRAMA HCB DE LOS BARRIOS SAN RAFAEL LAS MERCEDES VENECIA EL PRADO MODALIDAD MUJERES GESTANTES LACTANTES Y MENORES DE 2 AÑOS SAHAGUN</t>
  </si>
  <si>
    <t>ASOCIACIÓN DE PADRES DE HOGARES COMUNITARIOS DE BIENESTAR FAMI TORCOROMA</t>
  </si>
  <si>
    <t>ASOCIACIÓN INTEGRADA POR VOLUNTARIOS RURALES Y URBANOS ASIVRU</t>
  </si>
  <si>
    <t>ASOCIACIÓN DE PADRES HOGARES DE BIENESTAR VADOREAL</t>
  </si>
  <si>
    <t>ASOCIACIÓN DE PADRES DE FAMILIA DEL HOGAR INFANTIL ZONA FRANCA</t>
  </si>
  <si>
    <t>ASOCIACIÓN DE PADRES DE FAMILIAS DEL HOGAR INFANTIL VECINAL CHOPERITO</t>
  </si>
  <si>
    <t>ASOCIACIÓN DE PADRES DE FAMILIA DEL HOGAR INFANTIL CHINAQUILLO</t>
  </si>
  <si>
    <t>ASOCIACIÓN DE PADRES DE HOGARES DE BIENESTAR SANTA SOFIA</t>
  </si>
  <si>
    <t>ASOCIACIÓN DE HOGARES COMUNITARIOS MIXTAS LA NEVADA DE VALLEDUPAR</t>
  </si>
  <si>
    <t>ASOCIACIÓN PADRES DE FAMILIA HOGAR INFANTIL COMUNITARIO FLORECITAS</t>
  </si>
  <si>
    <t>ASOCIACIÓN DE PADRES DE FAMILIA DEL HOGAR INFANTIL CEBOLLITAS</t>
  </si>
  <si>
    <t>ASOCIACIÓN DE PADRES USUARIOS DE LOS HOGARES DE BIENESTAR CARLITOS</t>
  </si>
  <si>
    <t>ASOCIACIÓN DE PADRES DE HOGARES DE BIENESTAR RESURGIR PALESTINA Y ANTONIA SANTOS</t>
  </si>
  <si>
    <t>ASOCIACIÓN DE PADRES DE HOGARES DE BIENESTAR EL TOPACIO</t>
  </si>
  <si>
    <t>ASOCIACIÓN PADRES DE FAMILIA DEL HOGAR INFANTIL MIGUELITO</t>
  </si>
  <si>
    <t>ASOCIACIÓN DE PADRES USUARIOS DE BIENESTAR FAMILIAR LEONCITOS</t>
  </si>
  <si>
    <t>ASOCIACIÓN DE PADRES DE HOGARES DE BIENESTAR INTEGRACION PARA EL DESARROLLO INFANTIL AIDI</t>
  </si>
  <si>
    <t>ASOCIACIÓN DE PADRES DE LOS HOGARES DE BIENESTAR MADRES JUVENILES</t>
  </si>
  <si>
    <t>ASOCIACIÓN DE PADRES USUARIOS DE HOGARES DE BIENESTAR LA AMISTAD</t>
  </si>
  <si>
    <t>ASOCIACIÓN DE PADRES DE HOGARES DE BIENESTAR MANUELA BELTRAN NO 2</t>
  </si>
  <si>
    <t>ASOCIACIÓN DE PADRES DE FAMILIA DE LOS HOGARES COMUNITARIOS DE BIENESTAR VEREDA VILLACOLOMBIA</t>
  </si>
  <si>
    <t>ASOCIACIÓN DE PADRES DE FAMILIA DE LOS HOGARES COMUNITARIOS DE BIENESTAR DE CENEGUETA</t>
  </si>
  <si>
    <t>ASOCIACIÓN DE PADRES DE FAMILIA DE LOS HOGARES COMUNITARIOS DE BIENESTAR CORREGIMIENTO DE CHISQUIO</t>
  </si>
  <si>
    <t xml:space="preserve">ASOCIACIÓN DE PADRES DE FAMILIA DE HOGARES DE BIENESTAR LOS ANAYES </t>
  </si>
  <si>
    <t>CORPORACION EDUCATIVA LOS ANGELES</t>
  </si>
  <si>
    <t>ASOCIACIÓN DE PADRES DE HOGARES COMUNITARIOS DE BIENESTAR RENACER</t>
  </si>
  <si>
    <t>ASOCIACIÓN DE PADRES DE HOGARES COMUNITARIOS DE BIENESTAR LA CHALUPA</t>
  </si>
  <si>
    <t>ASOCIACIÓN DE PADRES DE FAMILIA DE LOS HOGARES COMUNITARIOS DE BIENESTAR LA BANDA</t>
  </si>
  <si>
    <t>ASOCIACIÓN DE PADRES DE FAMILIA DE LOS HOGARES COMUNITARIOS DE BIENESTAR CORREGIMIENTO DE PARRAGA</t>
  </si>
  <si>
    <t>ASOCIACIÓN DE HOGAR COMUNITARI AMOR PARA LOS NIÑOS</t>
  </si>
  <si>
    <t>ASOCIACIÓN DE HOGARES COMUNITARIOS MIXTOS LA FLORIDA Y SIETE DE JULIO</t>
  </si>
  <si>
    <t>ASOCIACIÓN HOGARES COMUNITARIOS SIMANA TRADICIONAL</t>
  </si>
  <si>
    <t>ASOCIACIÓN DE PADRES DE FAMILIA DE LOS HOGARES COMUNITARIOS DE BIENESTAR MAZAMORRERO EL PALMAR</t>
  </si>
  <si>
    <t>ASOCIACIÓN DE HOGARES COMUNITARIOS Y OTRAS MODALIDADES DE ATENCIÓN A LA PRIMERA INFANCIA SANTA TERESA</t>
  </si>
  <si>
    <t>IGLESIA CENTRO CRISTIANO</t>
  </si>
  <si>
    <t>ASOCIACIÓN DE USUARIOS DE HOGARES DE BIENESTAR CAMINO A LA ESPERANZA</t>
  </si>
  <si>
    <t>ASOCIACIÓN DE PADRES DE FAMILIA DE LOS HOGARES COMUNITARIOS DE BIENESTAR MORALES</t>
  </si>
  <si>
    <t>ASOCIACIÓN DE HOGARES COMUNITARIOS FAMI VEINTE DE JULIO</t>
  </si>
  <si>
    <t>ASOCIACIÓN DE PADRES DE HOGARES BIENESTAR BARRIO JOSE ANTONI GALAN</t>
  </si>
  <si>
    <t>ASOCIACIÓN DE PADRES USUARIOS OTRAS MODALIDADES DE ATENCIÓN A LA PRIMERA INFANCIA Y MADRES COMUNITARIAS VILLAS DE KENNEDY</t>
  </si>
  <si>
    <t>ASOCIACIÓN DE PADRES DE HOGARES BARRIO BOTERO</t>
  </si>
  <si>
    <t>ASOCIACIÓN DE HOGARES COMUNITARIOS Y DEMÁS ESTRATEGIAS DEL ICBF DEL MUNICIPIO DE INZA</t>
  </si>
  <si>
    <t>ASOCIACIÓN DE PADRES USUARIOS DE LOS HOGARES COMUNITARIOS DE BIENESTAR FAMILIAR, OTRAS MODALIDADES DE ATENCION A LA PRIMERA INFA</t>
  </si>
  <si>
    <t>ASOCIACIÓN HOGARES COMUNITARIOS MIXTO DE SAN BERNARDO</t>
  </si>
  <si>
    <t>ASOCIACIÓN DE HOGARES COMUNITARIOS DE BIENESTAR JUAN ARIAS</t>
  </si>
  <si>
    <t>ASOCIACIÓN DE PADRES USUARIOS DE LOS HOGARES COMUNITARIOS DE BIENESTAR FAMILIAR, OTRAS MODALIDADES DE ATENCIÓN A LA PRIMERA INFANCIA Y MADRES COMUNITARIAS DEL SECTOR BOYACA DEL MUNICIPIO DE BOYACA</t>
  </si>
  <si>
    <t>ASOCIACIÓN DE PADRES DE FAMILIA DE LOS NIÑOS USUARIOS DEL HOGAR INFANTIL CECILIA CABALLERO DE LOPEZ</t>
  </si>
  <si>
    <t>COOPERATIVA MULTIACTIVA PARA LA EDUCACION INTEGRAL COOMEI</t>
  </si>
  <si>
    <t>ASOCIACIÓN DE USUARIOS DEL PROGRAMA HCB DE LOS BARRIOS SAN JOSE SAN ISIDRO EL SOCORRO Y OTROS</t>
  </si>
  <si>
    <t>ASOCIACIÓN DE HOGARES COMUNITARIOS FAMI SECTOR HIGUERON Y PIRAGUA</t>
  </si>
  <si>
    <t>ASOCIACIÓN DE PADRES DE FAMILIA DEL HOGAR INFANTIL SAN LUIS</t>
  </si>
  <si>
    <t>ASOCIACIÓN PADRES USUARIOS DE LOS HOGARES COMUNITARIOS DE BIENESTAR FAMILIAR, OTRAS MODALIDADES DE ATENCIÓN A LA PRIMERA INFANCIA Y MADRES COMUNITARIAS DEL SECTOR CERINZA</t>
  </si>
  <si>
    <t>ASOCIACIÓN DE HOGARES COMUNITARIOS DE BIENESTAR PLAYA ALTA</t>
  </si>
  <si>
    <t>CENTRO DE DESARROLLO COMUNITARIO VERSALLES</t>
  </si>
  <si>
    <t>CENTRO DE DESARROLLO</t>
  </si>
  <si>
    <t>FUNDACION DAR AMOR FUNDAMOR</t>
  </si>
  <si>
    <t>FUNDACION LICEO COMERCIAL CIUDAD DE EL BORDO</t>
  </si>
  <si>
    <t>ASOCIACIÓN DE USUARIOS DEL PROGRAMA HOGARES COMUNITARIOS DE BIENESTAR DE SANTA CLARA</t>
  </si>
  <si>
    <t>CORPORACION EDUCATIVA PARA EL DESARROLLO INTEGRAL COREDI</t>
  </si>
  <si>
    <t>ASOCIACIÓN DE USUARIOS DEL PROGRAMA HOGARES COMUNITARIOS DE BIENESTAR DE SANTA LUCIA</t>
  </si>
  <si>
    <t>FUNDACION PROSPERAR COLOMBIA</t>
  </si>
  <si>
    <t>ASOCIACIÓN DE PADRES DE FAMILIA DE LOS HOGARES DE BIENESTAR DE LOS BARRIOS PUERTA ROJA Y EL RECREO</t>
  </si>
  <si>
    <t>FUNDACION POSITIVOS POR LA VIDA</t>
  </si>
  <si>
    <t>ASOCIACIÓN DE PADRES DE HOGARES COMUNITARIOS DE BIENESTAR DIVINO NIÑO</t>
  </si>
  <si>
    <t>ASOCIACIÓN DE PADRES DE HOGARES COMUNITARIOS DE BIENESTAR EL PROGRESO</t>
  </si>
  <si>
    <t>ASOCIACIÓN DE PADRES DE FAMILIA HOGARES COMUNITARIOS SEVTOR VILLA DE LEYVA SCHICA</t>
  </si>
  <si>
    <t>ASOCIACIÓN DE PADRES DE FAMILIA SINCE NO. 1</t>
  </si>
  <si>
    <t>ASOCIACIÓN DE PADRES HOGARES DE BIENESTAR SECTOR ABREGO NORTE</t>
  </si>
  <si>
    <t>ASOCIACIÓN DE PADRES DE HOGARES COMUNITARIOS DE BIENESTAR DE OTARE</t>
  </si>
  <si>
    <t>ASOCIACIÓN DE PADRES DE HOGARES DE BIENESTAR SIMON BOLIVAR</t>
  </si>
  <si>
    <t>ASOCIACIÓN DE PADRES DE HOGARES COMUNITARIOS DE BIENESTAR AGUAS CALIENTES</t>
  </si>
  <si>
    <t>ASOCIACIÓN DE HOGARES MIXTA PRIMERO DE MAYO</t>
  </si>
  <si>
    <t>FUNDACION DE LA COMUNIDAD UNIDA GUSTAVO MARTINEZ CAFFYN</t>
  </si>
  <si>
    <t>ASOCIACIÓN DE PADRES DE FAMILIA DEL HOGAR INFANTIL LA FE</t>
  </si>
  <si>
    <t>ASOCIACIÓN DE HOGARES COMUNITARIOS MIXTA NORORIENTE DE CHIRIGUANA</t>
  </si>
  <si>
    <t>ASOCIACIÓN DE PADRES DE FAMILIA DE LOS NIÑOS USUARIOS DEL HOGAR INFANTIL EL LAGUITO</t>
  </si>
  <si>
    <t>ASOCIACIÓN DE PADRES DE FAMILIA HOGAR INFANTIL LA CABAÑITA</t>
  </si>
  <si>
    <t>ASOCIACIÓN DE HOGARES COMUNITARIOS DEL SECTOR RIVERAS DEL RIO III DE VALLEDUPAR</t>
  </si>
  <si>
    <t>ASOCIACIÓN DE PADRES DE FAMILIA DE HOGARES COMUNITARIOS DE BIENESTAR FAMILIAR DEL SECTOR CENTRO DEL MUNICIPIO DE COMBITA</t>
  </si>
  <si>
    <t>ASOCIACIÓN DE PADRES DE FAMILIA DEL HOGAR INFANTIL ASIS BOYACENSE DE TUNJA</t>
  </si>
  <si>
    <t>ASOCIACIÓN DE HOGARES DE BIENESTAR PUERTO NUEVO</t>
  </si>
  <si>
    <t>ASOCIACIÓN DE HOGARES COMUNITARIOS DE BIENESTAR PUERTO RICO</t>
  </si>
  <si>
    <t>ASOCIACIÓN DE PADRES USUARIOS DE LOS HOGARES COMUNITARIOS DE BIENESTAR FAMILIAR, OTRAS MODALIDADES DE ATENCION A LA PRIMERA INFANCIA Y MADRES COMUNITARIAS DEL SECTOR SAN MATEO</t>
  </si>
  <si>
    <t>FUNDACION HIJOS DE BOLIVAR</t>
  </si>
  <si>
    <t>ASOCIACIÓN DE HOGARES COMUNITARIOS LLUVIAS DE AMOR</t>
  </si>
  <si>
    <t>ASOCIACIÓN DE HOGARES COMUNITARIOS MIXTOS 25 DE DICIEMBRE</t>
  </si>
  <si>
    <t>ASOCIACIÓN DE PADRES DE FAMILIA DE LOS HOGARES COMUNITARIOS VARSOVIA</t>
  </si>
  <si>
    <t>ASOCIACIÓN DE HOGARES COMUNITARIOS FAMI FLORIDABLANCA</t>
  </si>
  <si>
    <t>ASOCIACIÓN DE PADRES DE FAMILIA DEL CDI INSTITUCIONAL, OTRAS MODALIDADES DE ATENCIÓN A LA PRIMERA INFANCIA DEL SECTOR BOAVITA Y OTROS</t>
  </si>
  <si>
    <t>ASOCIACIÓN DE PADRES DE FAMILIA DEL CDI FAMILIAR Y OTRAS MODALIDADES DE ATENCIÓN A LA PRIMERA INFANCIA DEL SECTOR SUSACON</t>
  </si>
  <si>
    <t>ASOCIACIÓN DE HOGARES COMUNITARIOS FAMI INMACULADA</t>
  </si>
  <si>
    <t>ASOCIACIÓN HOGARES LUZ Y VIDA</t>
  </si>
  <si>
    <t>ASOCIACIÓN DE HOGARES COMUNITARIOS MIXTA VILLA MARUAMA</t>
  </si>
  <si>
    <t>ASOCIACIÓN DE PADRES DE HOGARES DE BIENESTAR EL AMPARO DE LOS NIÑOS</t>
  </si>
  <si>
    <t>ASOCIACIÓN DE PADRES CENTRO DE DESARROLLO INFANTIL CDI PANAGUA</t>
  </si>
  <si>
    <t>ASOCIACIÓN DE HOGARES COMUNITARIOS PELAYA SECTOR II TRADICIONAL</t>
  </si>
  <si>
    <t>ASOCIACIÓN DE HOGARES COMUNITARIOS CURUMANI III</t>
  </si>
  <si>
    <t>ASOCIACIÓN DE PADRES DE FAMILIA DE LOS NIÑOS USUARIOS DEL HOGAR INFANTIL SEMILLITAS</t>
  </si>
  <si>
    <t>ASOCIACIÓN DE HOGARES COMUNITARIOS TAMALAMEQUE TRADICIONAL</t>
  </si>
  <si>
    <t>ASOCIACIÓN DE HOGARES COMUNITARIOS MIXTA GUAIMARAL</t>
  </si>
  <si>
    <t>ASOCIACIÓN DE PADRES USUARIOS DE LOS HOGARES COMUNITARIOS DE BIENESTAR FAMILIAR, OTRAS MODALIDADES DE ATENCION ALA PRIMERA INFAN</t>
  </si>
  <si>
    <t>ASOCIACIÓN DE PADRES USUARIOS DE LOS HOGARES COMUNITARIOS DE BIENESTAR FAMILIAR, OTRAS MODALIDADES DE ATENCION A LA PRIMERA INFANCIA Y MADRES COMUNITARIAS DEL SECTOR EL ESPINO</t>
  </si>
  <si>
    <t>ASOCIACIÓN DE PADRES USUARIOS DE LOS HOGARES COMUNITARIOS DE BIENESTAR FAMILIAR, OTRAS MODALIDADES DE ATENCION A LA PRIMERA INFANCIA Y MADRES COMUNITARIAS DEL SECTOR EL COCUY</t>
  </si>
  <si>
    <t>ASOCIACIÓN DE PADRES DE HOGARES DE BIENESTAR LA PRADERA</t>
  </si>
  <si>
    <t>ASOCIACIÓN DE HOGARES COMUNITARIOS MIXTA SECTOR SAN ISIDRO PARAISO DE CURUMANI</t>
  </si>
  <si>
    <t>FUNDACION PARA EL FOMENTO DE LA DEMOCRACIA EL DESARROLLO SOCIAL Y LA ECOLOGIA</t>
  </si>
  <si>
    <t>ASOCIACIÓN PADRES FAMILIA HOGAR INFANTIL GUADALAJARA ROCHELA</t>
  </si>
  <si>
    <t>ASOCIACIÓN DE HOGARES COMUNITARIOS DE MUJERES GESTANTES MADRES LACTANTES Y MENOR DE DOS AÑOS FE Y ESPERANZA DE LA SIERRITA</t>
  </si>
  <si>
    <t>FUNDACION CONCERN UNIVERSAL- COLOMBIA (FCU-C)</t>
  </si>
  <si>
    <t>ASOCIACIÓN DE PADRES DE HOGARES DE BIENESTAR LA MARIA</t>
  </si>
  <si>
    <t>ASOCIACIÓN DE PADRES USUARIOS Y MADRES COMUNITARIAS SONRISAS INFANTILES</t>
  </si>
  <si>
    <t>ASOCIACIÓN DE PADRES Y VECINOS DEL HOGAR INFANTIL LA ESTRELLITA</t>
  </si>
  <si>
    <t>ASOCIACIÓN DE HOGARES COMUNITARIOS PELAYA TRADICIONAL MUNICIPIO DE PELAYA</t>
  </si>
  <si>
    <t>ASOCIACIÓN DE HOGARES DE BIENESTAR MANUELA BELTRAN N3</t>
  </si>
  <si>
    <t>ASOCIACIÓN DE HOGARES COMUNITARIOS MIXTO COSTILLA, MUNICIPIO PELAYA</t>
  </si>
  <si>
    <t>ASOCIACIÓN DE HOGARES COMUNITARIOS MODALIDAD CDI INSTITUCIONAL Y FAMILIAR SAN JOSE DE LAS AMERICAS</t>
  </si>
  <si>
    <t>ASOCIACIÓN DE PADRES Y VECINOS DEL HOGAR INFANTIL GUSANITO PIN PIN</t>
  </si>
  <si>
    <t>ASOCIACIÓN DE PADRES DE FAMILIA DE LOS NIÑOS USUARIOS DEL HOGAR INFANTIL MARÍA AUXILIADORA</t>
  </si>
  <si>
    <t>ASOCIACIÓN DE PADRES DE FAMILIA DE LOS NIÑOS USUARIOS DEL HOGAR INFANTIL LOS CAUNCES</t>
  </si>
  <si>
    <t>CAJA DE COMPENSACION FAMILIAR DEL TOLIMA COMFATOLIMA</t>
  </si>
  <si>
    <t>CAJA DE COMPENSACION</t>
  </si>
  <si>
    <t>CORPORACION EDUCATIVA MINUTO DE DIOS</t>
  </si>
  <si>
    <t>ASOCIACIÓN DE PADRES DE HOGARES DE BIENESTAR CARITAS ALEGRES</t>
  </si>
  <si>
    <t>ASOCIACIÓN DE HOGARES COMUNITARIOS MIXTOS PATILLAL</t>
  </si>
  <si>
    <t>ASOCIACIÓN DE HOGARES COMUNITARIOS 18 DE FEBRERO DE BOSCONIA 05</t>
  </si>
  <si>
    <t>HOGAR INFANTIL ARANJUEZ</t>
  </si>
  <si>
    <t>CORPORACION DESARROLLO SOCIAL</t>
  </si>
  <si>
    <t>ASOCIACIÓN DE HOGARES COMUNITARIOS EL PASO TRADICIONAL</t>
  </si>
  <si>
    <t>ASOCIACIÓN DE PADRES DE FAMILIA HOGAR INFANTIL EL CARMEN</t>
  </si>
  <si>
    <t>ASOCIACIÓN DE PADRES DE FAMILIA DEL HOGAR INFANTIL LA VARITA MAGICA </t>
  </si>
  <si>
    <t>ASOCIACIÓN DE AGENTES EDUCATIVOS FAMI FAMILIAS PARA FUTURO</t>
  </si>
  <si>
    <t>ASOCIACIÓN DE PADRES DE FAMILIA DEL HOGAR INFANTIL MI TIERNA EDAD</t>
  </si>
  <si>
    <t>ASOCIACIÓN DE HOGARES COMUNITARIOS MIXTOS MANAURE Y SABANA DE LEON</t>
  </si>
  <si>
    <t>ASOCIACIÓN DE PADRES DE FAMILIA DE LOS HOGARES DE BIENESTAR FAMILIAR LOS BULLICIOSOS</t>
  </si>
  <si>
    <t>ASOCIACIÓN DE HOGARES COMUNITARIOS DE BIENESTAR MUNDO INFANTIL</t>
  </si>
  <si>
    <t>ASOCIACIÓN DE HOGARES COMUNITARIOS MIXTOS MARIANGOLA SUR</t>
  </si>
  <si>
    <t>ASOCIACIÓN PADRES DE HOGARES DE BIENESTAR BARRIO VILLA GLADYS</t>
  </si>
  <si>
    <t>ASOCIACIÓN DE HOGARES COMUNITARIOS MIXTO DE MARIANGOLA</t>
  </si>
  <si>
    <t>ASOCIACIÓN DE HOGARES COMUNITARIOS MIXTA LA SIERRA</t>
  </si>
  <si>
    <t>ASOCIACIÓN DE HOGARES COMUNITARIOS MIXTA GENERACION FUTURA FUNDADORES DE VALLEDUPAR</t>
  </si>
  <si>
    <t>ASOCIACIÓN DE PADRES DE FAMILIA DE HOGARES COMUNITARIOS DE BIENESTAR KENNEDY</t>
  </si>
  <si>
    <t>ASOCIACIÓN DE PADRES DE FAMILIA DE LOS HOGARES DE BIENESTAR SIETE DE ABRIL SECTOR 9</t>
  </si>
  <si>
    <t>ASOCIACIÓN MARIA AUXILIADORA</t>
  </si>
  <si>
    <t>ASOCIACIÓN DE HOGARES COMUNITARIOS MIXTOS EL COPEY</t>
  </si>
  <si>
    <t>ASOCIACIÓN DE PADRES DE FAMILIA DE LOS HOGARES DE BIENESTAR LOS LAURELES</t>
  </si>
  <si>
    <t>ASOCIACIÓN DE PADRES DE FAMILIA LA CONCEPCION</t>
  </si>
  <si>
    <t>ASOCIACIÓN DE PADRES DE FAMILIA DEL HOGAR INFANTIL VECINAL PULGARCITO DEL MUNICIPIO DE GUICAN</t>
  </si>
  <si>
    <t>ASOCIACIÓN DE PADRES USUARIOS DE HOGARES DE BIENESTAR GUIAS DE UN AMANECER FELIZ</t>
  </si>
  <si>
    <t>ASOCIACIÓN DE PADRES DE HOGARES COMUNITARIOS DE BIENESTAR DEL CORREGIMIENTO DE PACHELLY</t>
  </si>
  <si>
    <t>ASOCIACIÓN DE PADRES USUARIOS DE HOGARES COMUNITARIOS DE BIENESTAR SANTA TERESITA</t>
  </si>
  <si>
    <t>ASOCIACIÓN DE PADRES DE FAMILIA DE LOS HOGARES DE BIENESTAR FERROCARRIL</t>
  </si>
  <si>
    <t>ASOCIACIÓN DE PADRES DE FAMILIA DE LOS HOGARES DE BIENESTAR DE SOLEDAD</t>
  </si>
  <si>
    <t>ASOCIACIÓN DE HOGARES COMUNITARIOS ONCE DE NOVIEMBRE TRADICIONAL</t>
  </si>
  <si>
    <t>ASOCIACIÓN SOLIDARIA DE TRABAJADORES COMUNITARIOS DE PLATO.</t>
  </si>
  <si>
    <t xml:space="preserve">ASOCIACIÓN DE PADRES DE HOGARES BARRIO MOTILONES </t>
  </si>
  <si>
    <t>ASOCIACIÓN DE PADRES DE HOGARES COMUNITARIOS DE BIENESTAR SANTA ROSA Y OTRAS MODALIDADES DE ATENCION</t>
  </si>
  <si>
    <t>ASOCIACIÓN DE PADRES DE FAMILIA DE LOS HOGARES DE BIENESTAR EL DIVINO NIÑO SECTOR TANQUE</t>
  </si>
  <si>
    <t>ASOCIACIÓN DE HOGARES DE BIENESTAR LAS COLONIAS</t>
  </si>
  <si>
    <t>ASOCIACIÓN DE HOGARES COMUNITARIOS MIXTOS LOS CORAZONES</t>
  </si>
  <si>
    <t>ASOCIACIÓN DE PADRES USUARIOS DE HOGARES COMUNITARIOS DE BIENESTAR PERALONSO SAN FRANCISCO Y OTROS</t>
  </si>
  <si>
    <t>ASOCIACIÓN DE PADRES DE USUARIOS DE LOS HOGARES COMUNITARIOS DE BIENESTAR EL MUNDO INFANTIL BARRIO CIUDAD LATINA</t>
  </si>
  <si>
    <t>CORPORACION EDUCACION ALTERNATIVA EDAL</t>
  </si>
  <si>
    <t>ASOCIACIÓN DE HOGARES COMUNITARIOS CHIRIGUANA LA ESTACION TRADICIONAL</t>
  </si>
  <si>
    <t>ASOCIACIÓN DE HOGARES COMUNITARIOS NOROCCIDENTE DE CHIRIGUANA TRADICIONAL</t>
  </si>
  <si>
    <t>ASOCIACIÓN DE PADRES DE FAMILIA DEL HOGAR INFANTIL PULGARCITO</t>
  </si>
  <si>
    <t>ASOCIACIÓN PADRES DE FAMILIA DE HOGARES DE BIENESTAR MALAMBO EL PORVENIR</t>
  </si>
  <si>
    <t>ASOCIACIÓN DE PADRES USUARIOS DE BIENESTAR EL BUEN FUTURO PARA EL PROGRESO</t>
  </si>
  <si>
    <t>ASOCIACIÓN DE PADRES DE FAMILIA DE LOS HOGARES DE BIENESTAR LA INMACULADA DE SOLEDAD</t>
  </si>
  <si>
    <t>ASOCIACIÓN DE PADRES DE FAMILIA HOGAR INFANTIL CARRUSEL DE LA ALEGRIA</t>
  </si>
  <si>
    <t>ASOCIACIÓN DE PADRES DE FAMILIA DE LOS HOGARES DE BIENESTAR JUNTOS POR EL FUTURO DE NUESTROS NIÑOS</t>
  </si>
  <si>
    <t>ASOCIACIÓN DE PADRES DE FAMILIA DE HOGARES DE BIENESTAR FAMILIAR CUCHILLA DE VILLATE</t>
  </si>
  <si>
    <t>ASOCIACIÓN DE USUARIOS DEL PROGRAMA HOGARES DE BIENESTAR DEL SECTOR LAURELES</t>
  </si>
  <si>
    <t>ASOCIACIÓN DE HOGARES COMUNITARIOS SECTOR MARIANERA DE CHIMICHAGUA TRADICIONAL</t>
  </si>
  <si>
    <t>ASOCIACIÓN DE HOGARES COMUNITARIOS DEL SECTOR BARRIO ABAJO DE CHIMICHAGUA TRADICIONAL</t>
  </si>
  <si>
    <t>ASOCIACIÓN DE PADRES DE FAMILIA DE LOS HOGARES DE BIENESTAR LA ALEGRÍA DE VIVIR</t>
  </si>
  <si>
    <t>ASOCIACIÓN DE PADRES DE FAMILIA DE LOS HOGARES DE BIENESTAR DE SAN LUIS</t>
  </si>
  <si>
    <t>ASOCIACIÓN DE PADRES DE FAMILIAS DEL HOGAR INFANTIL LAS MARGARITAS</t>
  </si>
  <si>
    <t>ASOCIACIÓN DE PADRES DE FAMILIA DEL HOGAR INFANTIL EL GATO CON BOTAS</t>
  </si>
  <si>
    <t>ASOCIACIÓN DE PADRES DE FAMILIA DE PALMAS DE VINO</t>
  </si>
  <si>
    <t>ASOCIACIÓN DE PADRES USUARIOS DE HOGARES DE BIENESTAR CARRUSEL DE LA ALEGRIA</t>
  </si>
  <si>
    <t>ASOCIACIÓN DE USUARIOS DE LOS PROGRAMAS DE HOGARES COMUNITARIOS DE BIENESTAR DEL MUNICIPIO DE MAJAGUAL</t>
  </si>
  <si>
    <t>ASOCIACIÓN MUNDOS HERMANOS ONG</t>
  </si>
  <si>
    <t>ASOCIACIÓN DE PADRES DE HOGARES COMUNITARIOS DE BIENESTAR FAMI AEROPUERTO</t>
  </si>
  <si>
    <t>ASOCIACIÓN DE PADRES DE HOGARES COMUNITARIOS DE BIENESTAR FAMI SAN MARTIN</t>
  </si>
  <si>
    <t>ASOCIACIÓN DE PADRES USUARIOS DE LOS HOGARES COMUNITARIOS DE BIENESTAR FAMILIAR OTRAS MODALIDADES DE ATENCION A LA PRIMERA INFA</t>
  </si>
  <si>
    <t>HOGAR INFANTIL CAJIBIO</t>
  </si>
  <si>
    <t>ASOCIACIÓN DE PADRES DE FAMILIA DEL HOGAR INFANTIL VEGALARGA</t>
  </si>
  <si>
    <t>ASOCIACIÓN DE PADRES DE FAMILIA DEL HOGAR INFANTIL SAN DIEGO</t>
  </si>
  <si>
    <t>ASOCIACIÓN DE HOGARES COMUNITARIOS SUR OCCIDENTE III</t>
  </si>
  <si>
    <t>ASOCIACIÓN DE PADRES USUARIOS DE HOGARES COMUNITARIOS PARA EL FUTURO DEL NIÑO</t>
  </si>
  <si>
    <t>ASOCIACIÓN CLUB ACTIVO 2030 DE ARMENIA</t>
  </si>
  <si>
    <t>COOPERATIVA DE ASOCIACIÓNES HOGARES DE BIENESTAR Y PERSONAS NATURALES</t>
  </si>
  <si>
    <t>ASOCIACIÓN DE AMIGOS TRABAJADORES POR EL BIENESTAR DEL NIÑO PORTEÑO</t>
  </si>
  <si>
    <t>ONG. FUNDACION LA NUEVA ESPERANZA</t>
  </si>
  <si>
    <t>ASOCIACIÓN DE PADRES FAMILIAS DE LOS HOGARES DE BIENESTAR DEFENSORES A NIÑOS DEL FUTURO DE CARIZAL</t>
  </si>
  <si>
    <t>FUNDACION COMUNITARIA MIS PEQUEÑOS ANGELITOS</t>
  </si>
  <si>
    <t>CORPORACION IDEAS DEL CARIBE PARA LA INVESTIGACION Y DESARROLLO DE LA EDUCACION AVANZADA</t>
  </si>
  <si>
    <t>ASOCIACIÓN DE PADRES DE FAMILIA DE LOS HOGARES DE BIENESTAR EL PORVENIR DE LOS NIÑOS JHON F KENEDY</t>
  </si>
  <si>
    <t>CORPORACION AGROSOCIAL</t>
  </si>
  <si>
    <t>FUNDACION AMIGOS DE LA COMUNIDAD DE COLOMBIA</t>
  </si>
  <si>
    <t>ASOCIACIÓN DE PADRES DE FAMILIA DE LOS HOGARES DE BIENESTAR MALAMBO EL TESORO</t>
  </si>
  <si>
    <t>FUNDACIÓN PROYECTAR DE LA COSTA SONRISA DE LOS NIÑOS</t>
  </si>
  <si>
    <t>FUNDACION BARRANQUILLA SOLIDARIA</t>
  </si>
  <si>
    <t>ASOCIACIÓN HABITAT</t>
  </si>
  <si>
    <t xml:space="preserve">FUNDACIÓN PARA LA COOPERACIÓN DEL DESARROLLO INTEGRAL DE LA FAMILIA FUCIDF </t>
  </si>
  <si>
    <t>FUNDACION SANTO DOMINGO SAVIO</t>
  </si>
  <si>
    <t>FUNDACIÓN PARA EL DESARROLLO DE LAS CLASES MARGINADAS</t>
  </si>
  <si>
    <t>FUNDACION POR UNA COMUNIDAD DIGNA FUNPOCODIG</t>
  </si>
  <si>
    <t>CORPORACION MULTISOCIAL SEMBRANDO VALORES CORMUVALORES</t>
  </si>
  <si>
    <t>FUNDACION EL LIRIO DE LOS VALLES</t>
  </si>
  <si>
    <t>FUNDACION REY DAVID</t>
  </si>
  <si>
    <t>FUNDACION DASEIN</t>
  </si>
  <si>
    <t>FUNDACION SALUD Y BIENESTAR</t>
  </si>
  <si>
    <t>FUNDACION SEMILLAS DE PROSPERIDAD</t>
  </si>
  <si>
    <t>FUNDACION INSTITUCION ANTONIO NARIÑO</t>
  </si>
  <si>
    <t>FUNDACIÓN NUEVA ERA ECOLOGICA</t>
  </si>
  <si>
    <t>CORPORACION SOCIAL LUZ Y ESPERANZA</t>
  </si>
  <si>
    <t>ASOCIACIÓN DE COLEGIOS PRIVADOS DEL ATLÁNTICO ASOCOPS</t>
  </si>
  <si>
    <t>FUNDACION CONSTRUYENDO CAMINOS</t>
  </si>
  <si>
    <t>CONSTRUYENDO CIUDAD</t>
  </si>
  <si>
    <t>ASOCIACIÓN CRECER Y VIVIR</t>
  </si>
  <si>
    <t>ASOCIACIÓN DE PADRES DE HOGARES DE BIENESTAR DEL MUNICIPIO DE SUAITA</t>
  </si>
  <si>
    <t>CORPORACIÓN DE PROFESIONALES PARA EL DESARROLLO INTEGRAL COMUNITARIO</t>
  </si>
  <si>
    <t>ASOCIACIÓN DE PADRES DE HOGARES DE BIENESTAR DE LOS BARRRIOS PROGRESO AEREOPUERTO</t>
  </si>
  <si>
    <t>ASOCIACIÓN DE PADRES DE HOGARES DE BIENESTAR AÑO 2000 CHARALA</t>
  </si>
  <si>
    <t>ASOCIACIÓN DE PADRES DE HOGARES DE BIENESTAR DEL MUNICIPIO DE ARATOCA</t>
  </si>
  <si>
    <t>ASOCIACIÓN DE PADRES DE HOGARES DE BIENESTAR PARAMO</t>
  </si>
  <si>
    <t>ASOCIACIÓN DE PADRES DE HOGARES DE BIENESTAR OCAMONTE</t>
  </si>
  <si>
    <t>CORPORACION YRAKA</t>
  </si>
  <si>
    <t>FUNDACION COLOMBO ALEMANA VOLVER A SONEIR</t>
  </si>
  <si>
    <t>FUNDACION PARA EL FOMENTO DESARROLLO Y BIENESTAR DE LA COMUNIDAD FUNDESTAR</t>
  </si>
  <si>
    <t>HOGAR INFANTIL LA FLAUTA MAGICA</t>
  </si>
  <si>
    <t>ASOCIACIÓN DE HOGARES INFANTILES DEL VALLE ASOHIVA</t>
  </si>
  <si>
    <t>FUNDACION EL SEMBRADOR SEMILLAS PARA EL FUTURO</t>
  </si>
  <si>
    <t>FUNDACIÓN FUNDACOBA</t>
  </si>
  <si>
    <t>FUNDACION SOCIAL Y CULTURAL SAN ANTONIO DE PADUA</t>
  </si>
  <si>
    <t>ASOCIACIÓN EMPRESARIAL DE SUMINISTROS Y SERVICIOS VARIOS</t>
  </si>
  <si>
    <t>ASOCIACIÓN DE PADRES DE HOGARES COMUNITARIOS DE BIENESTAR LOS GUAYABALES</t>
  </si>
  <si>
    <t>ASOCIACIÓN DE FAMILIAS BENEFICIARIAS DEL PROGRAMA SOCIAL DE HOGARES DE BIENESTAR EL ESFUERZO</t>
  </si>
  <si>
    <t>ASOCIACIÓN DE HOGARES DE BIENESTAR FAMI NUEVO AMANECER</t>
  </si>
  <si>
    <t>ASOCIACIÓN DE PADRES DE HOGARES COMUNITARIOS DE BIENESTAR LA MIXTA</t>
  </si>
  <si>
    <t>ASOCIACIÓN DE HOGARES COMUNITARIOS DE BIENESTAR SANTA FE</t>
  </si>
  <si>
    <t>ASOCIACIÓN JUVENIL VISION FUTURA</t>
  </si>
  <si>
    <t>ASOCIACIÓN DE PADRES DE FAMILIA DE HOGARES DE BIENESTAR VILLA VENECIA</t>
  </si>
  <si>
    <t>ASOCIACIÓN DE PADRES DE FAMILIA HOGARES DE BIENESTAR PUERTA DE HIERRO CORELCA</t>
  </si>
  <si>
    <t>ASOCIACIÓN MANCOMOJAN</t>
  </si>
  <si>
    <t>CORPORACION GESTION Y ACCION POR COLOMBIA</t>
  </si>
  <si>
    <t>ASOCIACIÓN DE PADRES DE HOGARES COMUNITARIOS LA MANO DE DIOS</t>
  </si>
  <si>
    <t>ASOCIACIÓN DE PADRES DE FAMILIA DE HOGARES COMUNITARIOS DE BIENESTAR UNIDOS POR LA VIDA</t>
  </si>
  <si>
    <t>ASOCIACIÓN DE PADRES DE HOGARES DE BIENESTAR PABLO SEXTO SEGUNDO</t>
  </si>
  <si>
    <t>ASOCIACIÓN DE HOGARES COMUNITARIOS DE BIENESTAR MADALIDAD MUJERES GESTANTES, MADRES LACTANTES Y NIÑOS MENORES DE DOS AÑOS FAMI C</t>
  </si>
  <si>
    <t>ASOCIACIÓN DE PADRES DE HOGARES COMUNITARIOS DE BIENESTAR LA FLORIDA</t>
  </si>
  <si>
    <t>FUNDACION REMANSO DE AMOR</t>
  </si>
  <si>
    <t>ASOCIACIÓN DE PADRES DE HOGARES COMUNITARIOS DE BIENESTAR LA HEROICA</t>
  </si>
  <si>
    <t>ASOCIACIÓN DE PADRES DE FAMILIA DE HOGARES COMUNITARIOS DE BIENESTAR SAN JOSE UNIDOS</t>
  </si>
  <si>
    <t>FUNDACION SOCIAL LOS ANGELES</t>
  </si>
  <si>
    <t>ASOCIACIÓN DE HOGARES COMUNITARIOS DE BIENESTAR MUCHOS AÑOS</t>
  </si>
  <si>
    <t>FUNDACION SALUD Y NUTRICION FUNDASALUD</t>
  </si>
  <si>
    <t>ASOCIACIÓN DE HOGARES COMUNITARIOS DE BIENESTAR AMOR DE MADRE</t>
  </si>
  <si>
    <t>ASOCIACIÓN DE PADRES DE HOGARES COMUNITARIOS DE BIENESTAR CRECIENDO CON AMOR</t>
  </si>
  <si>
    <t>ASOCIACIÓNDE PADRES DE HOGARES COMUNITARIOS DE BIENESTAR VIDA Y BIENESTAR</t>
  </si>
  <si>
    <t>ASOCIACIÓN DE PADRES DE FAMILIA HOGARES COMUNITARIOS DE BIENESTAR EL FUTURO DE LOS NIÑOS</t>
  </si>
  <si>
    <t>ASOCIACIÓN DE PADRES DE FAMILIA DE HOGARES COMUNITARIOS DE BIENESTAR LA UNION</t>
  </si>
  <si>
    <t>CORPORACION VIDA- CORPOVIDA</t>
  </si>
  <si>
    <t>ASOCIACIÓN DE HOGARES COMUNITARIOS DE BIENESTAR PUERTO VENECIA</t>
  </si>
  <si>
    <t>ASOCIACIÓN DE PADRES USUARIOS DE HOGARES COMUNITARIOS DE BIENESTAR MI DULCE INFANCIA</t>
  </si>
  <si>
    <t>ORGANIZACION TIEMPOS DE PAZ</t>
  </si>
  <si>
    <t>ORGANIZACIÓN</t>
  </si>
  <si>
    <t>ASOCIACIÓN DE PADRES DE FAMILIA DE PASACABALLOS</t>
  </si>
  <si>
    <t>ASOCIACIÓN COLEGIO MILITAR ALMIRANTE COLÓN</t>
  </si>
  <si>
    <t>CORPORACIONJOVENESYMANANA@HOTMAIL.COM</t>
  </si>
  <si>
    <t xml:space="preserve">CORPORACIÓN MULTIACTIVA REVIVE TU ESPERANZA </t>
  </si>
  <si>
    <t>FUNDACION CASA DEL NIÑO IPS</t>
  </si>
  <si>
    <t>PROACTIVAR</t>
  </si>
  <si>
    <t>GRUPO EMPRESARIAL</t>
  </si>
  <si>
    <t>FUNDACION MI ABUELO Y YO</t>
  </si>
  <si>
    <t>FUNDACIÓN POR UNA COLOMBIA DIGNA</t>
  </si>
  <si>
    <t>CORPORACION PARA EL DESARROLLO INTEGRAL DE LA FAMILIA</t>
  </si>
  <si>
    <t>FUNDACION PERSEVERAR POR COLOMBIA</t>
  </si>
  <si>
    <t>CORPORACIÓN RAZÓN SOCIAL</t>
  </si>
  <si>
    <t>FUNDACION EDUCATIVA PARA EL DESARROLLO DE CARTAGENA Y REGION CARIBE</t>
  </si>
  <si>
    <t>CORPORACION PARA EL DESARROLLO ETNOCULTURAL EDUCAR</t>
  </si>
  <si>
    <t>ASOCIACIÓN DE PADRES DE HOGARES COMUNITARIOS DE BIENESTAR CARACOLI</t>
  </si>
  <si>
    <t>ASOCIACIÓN BIOPROMOTORA DE COLOMBIA</t>
  </si>
  <si>
    <t>CORPORACION EDUCATIVA COLEGIO GRAN COLOMBIA</t>
  </si>
  <si>
    <t>FUNDACION EDUCATIVA Y SOCIAL DE IGUAL A IGUAL FUNDESII</t>
  </si>
  <si>
    <t>FUNDACION CRISTIANA SEMILLAS DE ESPERANZA</t>
  </si>
  <si>
    <t>FUNDACION RESTAURAR</t>
  </si>
  <si>
    <t>CORPORACION SOCIOCULTURAL AFRODECENDIENTE ATAOLE</t>
  </si>
  <si>
    <t>CORPORACION ESPIRITU SANTO CORPOCES</t>
  </si>
  <si>
    <t>ASOCIACIÓN DE PADRES DE HOGARES COMUNITARIOS DE BIENESTAR FAMI SANTO DOMINGO</t>
  </si>
  <si>
    <t>PARROQUIA DE LA CATEDRAL DE SANTA ANA DE OCAÑA</t>
  </si>
  <si>
    <t>ASOCIACIÓN DE PDRES DE HOGARES COMUNITARIOS DE BIENESTAR FAMI SEVILLA</t>
  </si>
  <si>
    <t>ASOCIACIÓN DE PADRES DE HOGARES COMUNITARIOS DE BIENESTAR FAMI VEINTE DE JULIO</t>
  </si>
  <si>
    <t xml:space="preserve">ASOCIACIÓN DE PADRES DE LOS HOGARES COMUNITARIOS DE BIENESTAR FAMI TOLEDO PLATA </t>
  </si>
  <si>
    <t>ASOCIACIÓN DE PADRES DE HOGARES COMUNITARIOS DE BIENESTAR FAMI CAÑO LIMÓN</t>
  </si>
  <si>
    <t>ASOCIACIÓN DE PADRES DE HOGARES COMUNITARIOS DE BIENESTAR NAVARRO WOLF</t>
  </si>
  <si>
    <t>CORPORACION PROPULSORA DE EMPRESAS DEL NORTE DE SANTANDER</t>
  </si>
  <si>
    <t xml:space="preserve">ASOCIACIÓN DE PADRES DE HOGARES COMUNITARIOS DE BIENESTAR FAMI AGUAS CALIENTES </t>
  </si>
  <si>
    <t>ASOCIACIÓN DE PADRES DE HOGARES COMUNITARIOS DE BIENESTAR FAMI GRAMALOTE</t>
  </si>
  <si>
    <t>ASOCIACIÓN DE PADRES DE HOGARES COMUNITARIOS DE BIENESTAR FAMI SAN MATEO</t>
  </si>
  <si>
    <t>CORPORACION SOCIAL Y EDUCATIVA FORMADORES SIGLO XXI</t>
  </si>
  <si>
    <t>ASOCIACIÓN DE PADRES DE FAMILIA DEL HOGAR INFANTIL NIÑO JESUS DE PRAGA</t>
  </si>
  <si>
    <t>ASOCIACIÓN DE PADRES DE FAMILIA DEL HOGAR INFANTIL COMUNITARIO COPETIN</t>
  </si>
  <si>
    <t>ASOCIACIÓN DE PADRES DE FAMILIA DEL HOGAR INFANTIL VECINAL CHIQUITINES</t>
  </si>
  <si>
    <t>ASOCIACIÓN DE PADRES DE HOGARES COMUNITARIOS DE BIENESTAR FAMI CUNDINAMARCA</t>
  </si>
  <si>
    <t>FUNDACION CENABASTOS</t>
  </si>
  <si>
    <t>ASOCIACIÓN DE LOS HOGARES DE BIENESTAR BARRIO EL BAMBO</t>
  </si>
  <si>
    <t>FUNDACION HOGAR DEL NIÑO DEL MUNICIPIO DEL LIBANO, DEPARTAMENTO DEL TOLIMA</t>
  </si>
  <si>
    <t>ASOCIACIÓN DE PADRES DE FAMILIA DEL HOGAR INFANTIL CAPRICHITO</t>
  </si>
  <si>
    <t>ASOCIACIÓN DE PADRES DE FAMILIA DEL HOGAR INFANTIL MI BAMBUQUITO MUNICIPIO DE IBAGUE DEPARTAMENTO DEL TOLIMA</t>
  </si>
  <si>
    <t>ASOCIACIÓN DE PADRES DE FAMILIA DEL HOGAR INFANTIL MI REFUGIO DEL CORREGIMIENTO EL CONVENIO MUNICIPIO DEL LIBANO</t>
  </si>
  <si>
    <t>ASOCIACIÓN FAMILIA PROYECTO AL FUTURO FAPROF</t>
  </si>
  <si>
    <t>ASOCIACIÓN UNIDOS CON LA FAMILIA Y LA COMUNIDAD DE NATAGAIMA ASUFACONAT</t>
  </si>
  <si>
    <t>FUNDACION NACIONAL PARA EL DESARROLLO DE LA PROSPERIDAD</t>
  </si>
  <si>
    <t>ASOCIACIÓN PARA LA CONSTRUCCION DE COMUNIDAD Y SU DESARROLLO INTEGRAL ACCDI</t>
  </si>
  <si>
    <t>FUNDACION PARA EL DESARROLLO DE PRADO</t>
  </si>
  <si>
    <t>CORPORACION PARA LA GESTION DEL DESARROLLO HUMANO FILANTROPOS</t>
  </si>
  <si>
    <t>COOPERATIVA MULTIACTIVA COOASOBIEN</t>
  </si>
  <si>
    <t>COOPERATIVA DE BIENESTAR SOCIAL COBIENESTAR</t>
  </si>
  <si>
    <t>COOPERATIVA DE ASOCIACIÓNES COMUNITARIAS Y DE HOGARES DEL MUNICIPIO DE SALAMINA COASHOGARES</t>
  </si>
  <si>
    <t>ASOCIACIÓN DE PADRES DEL HOGAR INFANTIL ANGELITOS</t>
  </si>
  <si>
    <t>FUNDACION DE ATENCION A NIÑOS DISCAPACITADOS</t>
  </si>
  <si>
    <t>COOPERATIVA MULTIACTIVA DE MADRES COMUNITARIAS</t>
  </si>
  <si>
    <t>ASOCIACIÓN DE PADRES DE FAMILIA DE LOS USUARIOS HOGAR INFANTIL CAMPANITA</t>
  </si>
  <si>
    <t>ASOCIACIÓN DE PADRES DE FAMILIA DEL HOGAR INFANTIL EL PRINCIPITO</t>
  </si>
  <si>
    <t>ASOCIACIÓN DE PADRES DE FAMILIA DE LOS NIÑOS USUARIOS DEL HOGAR INFANTIL MARIONETAS</t>
  </si>
  <si>
    <t>ASOCIACIÓN DE PADRES DE HOGARES LIMONAR DOS</t>
  </si>
  <si>
    <t>ASOCIACIÓN DE PADRES DE FAMILIA NIÑOS USUARIOS HOGAR INFANTIL COLORINES</t>
  </si>
  <si>
    <t>CORPORACION EDUCATIVA ESPARRO</t>
  </si>
  <si>
    <t>CORPORACIÓN EDUCACIÓN SIN FRONTERAS</t>
  </si>
  <si>
    <t>ASOCIACIÓN PADRES DE FAMILIA HOGAR INFANTIL LAS MIRLAS</t>
  </si>
  <si>
    <t>ASOCIACIÓN DE PADRES DE FAMILIA HOGAR INFANTIL MARTHA CECILIA</t>
  </si>
  <si>
    <t>CORPORACIÓN ESCUELA EMPRESARIAL DE EDUCACIÓN</t>
  </si>
  <si>
    <t>CORPORACION LATINA</t>
  </si>
  <si>
    <t>CORPORACION PROYECTO DE EMPUJE PARA COLABORACION Y AYUDA SOCIAL</t>
  </si>
  <si>
    <t>ASOCIACIÓN DE PADRES Y MADRES DEL HOGAR INFANTIL EL NIDO</t>
  </si>
  <si>
    <t>ASOCIACIÓN DE PADRES Y MADRES DE FAMILIA DE LOS NIÑOS USUARIOS DEL HOGAR INFANTIL SANTO DOMINGO</t>
  </si>
  <si>
    <t>ASOCIACIÓN DE PADRESY DE MADRES DE FAMILIA DE LOS NIÑOS USUARIOS DEL HOGAR INFANTIL SOL Y LUNA</t>
  </si>
  <si>
    <t>ASOCIACIÓN DE USUARIOS DEL PROGRAMA HOGARES COMUNITARIOS DE BIENESTAR DEL BARRIO MOGAMBO SECTOR 2</t>
  </si>
  <si>
    <t>ASOCIACIÓN DE PADRES DE FAMILIA Y VECINOS Y O ACUDIENTES USUARIOS DEL CENTRO DE DESARROLLO INFANTIL C.D.I VALLECITO DEL SINU</t>
  </si>
  <si>
    <t>ASOCIACIÓN DE PADRES DE FAMILIA Y O USUARIOS CENTRO DE DESARROLLO INFANTIL CDI CARRILLO</t>
  </si>
  <si>
    <t xml:space="preserve"> ASOCIACIÓN INSTITUTO MIXTO JUAN JACOBO ROUSSEAU </t>
  </si>
  <si>
    <t>ASOCIACIÓN DE PADRES DE FAMILIA Y ACUDIENTES DEL CENTRO DE DESARROLLO INFANTIL MOGAMBO</t>
  </si>
  <si>
    <t>ASOCIACIÓN DE PADRES USUARIOS DE HOGARES COMUNITARIOS DE BIENESTAR ROSARIO QUEBRADA HONDA Y OTROS</t>
  </si>
  <si>
    <t>ASOCIACIÓN DE PADRES DE FAMILIA DEL HCB POLO SAN SIMON TURBO Y OTROS FAMI</t>
  </si>
  <si>
    <t>ASOCIACIÓN DE PADRES DE FAMILIA O ACUDIENTES Y MADRES COMUNITARIASDE HOGARES COMUNITARIOS DE BIENESTAR EL HOYAL CRUZ DEL GUAYABO</t>
  </si>
  <si>
    <t>CORPORACION AMIGOS DE LA TIERRA</t>
  </si>
  <si>
    <t>FUNDACIÓN COMUNITARIA INTEGRAL</t>
  </si>
  <si>
    <t>COOPERATIVA DE PROFESIONALES AL SERVICIO DE LA NIÑEZ Y LA FAMILIA COOPROSENIFA</t>
  </si>
  <si>
    <t>ASOCIACIÓN DE PADRES DE FAMILIA DEL HOGAR INFANTIL RODRIGO LARA BONILLA</t>
  </si>
  <si>
    <t>ASOCIACIÓN DE PADRES DE FAMILIA Y VECINOS DEL HOGAR INFANTIL LAS AMERICAS</t>
  </si>
  <si>
    <t>GRUPO ASOCIATIVO MADRES CABEZA DE FAMILIA FUERZA VIVA</t>
  </si>
  <si>
    <t>FUNDACION SOCIAL PARA LA CONSTRUCCION DE PAZ</t>
  </si>
  <si>
    <t>FUNDACION PARA EL PROGRESO Y DESARROLLO SOCIAL FUNDESARROLLO</t>
  </si>
  <si>
    <t>FUNDACION CAMINOS DE PAZ PARA LA CONVIVENCIA SOCIAL</t>
  </si>
  <si>
    <t>CORPORACIÓN CAMINAR HACIA EL FUTURO</t>
  </si>
  <si>
    <t>ASOCIACIÓN DE VOLUNTADES PARA EL SERVICIO SOCIAL</t>
  </si>
  <si>
    <t>FUNDACIÓN SOCIAL AMOR Y VIDA</t>
  </si>
  <si>
    <t>COOPERATIVA MULTIACTIVA DE ASOCIACIÓNES DE HOGARES COMUNITARIOS DE LOS ANDES COASOANDES LTDA</t>
  </si>
  <si>
    <t>FUNDACION RED COLOMBIANA DE COMERCIALIZACION Y DESARROLLO COMUNITARIO</t>
  </si>
  <si>
    <t>FUNDACION PROSERVCO</t>
  </si>
  <si>
    <t>FUNDACION SAN CLEMENTE</t>
  </si>
  <si>
    <t>CONSTRUYAMOS COLOMBIA</t>
  </si>
  <si>
    <t>HOGAR INFANTIL SANTANDER</t>
  </si>
  <si>
    <t>COOPERATIVA MULTIACTIVA DE USUARIOS DEL PROGRAMA SOCIAL HOGARES COMUNITARIOS DE SANTANDER DE QUILICHAO</t>
  </si>
  <si>
    <t>FUNDACION AMALAKA</t>
  </si>
  <si>
    <t>FUNDACIÓN LLEVANT EN MARXA POR LOS NIÑOS MARGINADOS CONSTRUCTORES DE PAZ</t>
  </si>
  <si>
    <t>FUNDACIÓN PARA EL CAMBIO SOCIAL DE MERCADERES FUNDASCAMER</t>
  </si>
  <si>
    <t>FUNDACION SOCIAL EL BUEN SAMARITANO</t>
  </si>
  <si>
    <t>ASOCIACIÓN DE PADRES DE HOGARES DE BIENESTAR VIRO VIRO</t>
  </si>
  <si>
    <t>PARROQUIA SAN FRANCISCO DE ASIS</t>
  </si>
  <si>
    <t>ASOCIACIÓN ECO TERNURA DE COLOMBIA</t>
  </si>
  <si>
    <t xml:space="preserve">CORPORACIÓN CHOCÓ JOVEN </t>
  </si>
  <si>
    <t>FUNDACION EQUIDAD</t>
  </si>
  <si>
    <t>PARROQUIA ESPIRITU SANTO</t>
  </si>
  <si>
    <t>ORGANIZACIÓN DE TRABAJADORAS SOCIALES</t>
  </si>
  <si>
    <t>PARROQUIA SAN JOSE DE TADO</t>
  </si>
  <si>
    <t>CORPORACION PARA EL DESARROLLO SOCIAL FAMILIAR COMUNITARIO E INSTITUCIONAL CORPASOFA</t>
  </si>
  <si>
    <t>ASOCIACIÓN INTERDISCIPLINARIA DE PROFESIONALES</t>
  </si>
  <si>
    <t>PARROQUIA SAN FRANCISCO SOLANO</t>
  </si>
  <si>
    <t>FUNDACION PARA EL BIENESTAR SOCIAL DE LA COMUNIDAD</t>
  </si>
  <si>
    <t>CORPORACIÓN COMUNITARIA PARA EL DESARROLLO DE LAS FAMILIAS Y COMUNIADDES DEL DEPARTAMENTO DEL MAGDALENA CORFAMAG</t>
  </si>
  <si>
    <t>ASOCIACIÓN DE PADRES DE FAMILIA DE HOGARES COMUNITARIOS DE BIENESTAR SIETE DE NOVIEMBRE</t>
  </si>
  <si>
    <t>ORGANIZACION INTERDISCIPLINARIA MUNDO EN ACCION ORIMA</t>
  </si>
  <si>
    <t>FUNDACIÓN PROYECTO DE VIDA</t>
  </si>
  <si>
    <t>FUNDACION HUMANOS</t>
  </si>
  <si>
    <t>CORPORACION ECOLOGIA Y DESARROLLO INTEGRAL</t>
  </si>
  <si>
    <t>FUNDACIÓN EDUCATIVA SANTA FE</t>
  </si>
  <si>
    <t>CORPORACIÓN MONTE DEL SINAI</t>
  </si>
  <si>
    <t>FUNDACION PARA EL DESARROLLO COMUNITARIO FUNDESCOM</t>
  </si>
  <si>
    <t>CORPORACION REGIONAL DE DESARROLLO SOL CARIBE</t>
  </si>
  <si>
    <t>ASOCIACIÓN DE PROFESIONALES PARA EL DESARROLLO EMPRESARIAL Y SOCIAL DE LA REGION CARIBE APDES</t>
  </si>
  <si>
    <t>FUNDACIÓN ESPERANZA VERDE DE LOS NIÑOS</t>
  </si>
  <si>
    <t>CORPORACION VISION FUTURA</t>
  </si>
  <si>
    <t>FUNDACIÓN SOCIAL FLOR DE VIDA</t>
  </si>
  <si>
    <t>ASOCIACIÓN DE PADRES DE FAMILIA DEL HOGAR INFANTIL DE CHIQUINQUIRA</t>
  </si>
  <si>
    <t>ASOCIACIÓN DE PADRES USUARIOS DE LOS HOGARES COMUNITARIOS DE BIENESTAR FAMILIAR, OTRAS MODALIDADES DE ATENCION.MARIPI</t>
  </si>
  <si>
    <t>FUNDACION TUCRECER</t>
  </si>
  <si>
    <t>ASOCIACIÓN DE PADRES DE FAMILIA DEL CDI INSTITUCIONAL OTRAS MODALIDADES DE ATENCION A LA PRIMERA INFANCIA DEL SECTOR JORGE ELIEC</t>
  </si>
  <si>
    <t>ASOCIACIÓN DE PADRES DE FAMILIA DEL HOGAR INFANTIL PARAISO</t>
  </si>
  <si>
    <t>FUNDACIÓN ONG LA RED</t>
  </si>
  <si>
    <t>FUNDACION YAALIAKEISY DONDE NACE EL CONOCIMIENTO</t>
  </si>
  <si>
    <t>ASOCIACIÓN DE PADRES DE FAMILIAS DE LOS HOGARES COMUNITARIOS DE BIENESTAR DE LAS CHICHAS, PROVIDENCIA Y PLAN PAREJO DEL MUNICIPIO DE BUENAVISTA SUCRE</t>
  </si>
  <si>
    <t>FUNDACION DESARROLLO SOCIAL FUNDESOCIAL</t>
  </si>
  <si>
    <t>ASOCIACIÓN PARA LA PRODUCCION AUTOGESTIONARIA Y SOSTENIBLE DE SUCRE</t>
  </si>
  <si>
    <t>ASOCIACIÓN DE PADRES DE FAMILIA DE LOS HOGARES DE BARRIOS EL CAMPO LAS FLOREZ Y LLAVE DE ORO MUNICIPIO DE SAN ONOFRE</t>
  </si>
  <si>
    <t>ASOCIACIÓN DE MUJERES DEL LITORAL CARIBE UNIDAS POR COLOMBIA ASOMUJERES</t>
  </si>
  <si>
    <t>ASOCIACIÓN DE PADRES DE FAMILIA DE LOS HOGARES COMUNITARIOS BARRIO ARRIBA Y OTROS DEL MUNICIPIO DE GUARANDA SUCRE</t>
  </si>
  <si>
    <t>FUNDACION MUJER SIGLO XXI</t>
  </si>
  <si>
    <t>FUNDACION PARA EL DESARROLLO DE COLOMBIA</t>
  </si>
  <si>
    <t>CORPORACION MARFIL</t>
  </si>
  <si>
    <t>COMITE INTERGREMIAL COMUNITARIO CIC MUNICIPIO DE SAN PEDRO</t>
  </si>
  <si>
    <t>FUNDACION CASA DE LA MUJER</t>
  </si>
  <si>
    <t>FUNDACION NUEVO MILENIO</t>
  </si>
  <si>
    <t>FUNDACION PARA EL DESARROLLO SOCIAL Y COMUNITARIO</t>
  </si>
  <si>
    <t>FUNDACION NUEVO HORIZONTE</t>
  </si>
  <si>
    <t>FUNDACION SOCIAL PREPARAR</t>
  </si>
  <si>
    <t>FUNDACION NACIONAL PARA EL DESARROLLO INTEGRAL SOCIAL</t>
  </si>
  <si>
    <t>FUNDACION AMIGOS DEL PROGRESO</t>
  </si>
  <si>
    <t>CORPORACION MULTIACTIVA PARA LA INVERSION SOCIAL EN LA REPUBLICA DE COLOMBIA COMUINSO</t>
  </si>
  <si>
    <t>FUNDACION SOCIAL SALEM</t>
  </si>
  <si>
    <t>FUNDACION NIÑOS DE PAZ</t>
  </si>
  <si>
    <t>FUNDACIÓN PARA EL DESARROLLO DEL SAN JORGE</t>
  </si>
  <si>
    <t>FUNDACION EDUCATIVA ROBERTO VILLEGAS</t>
  </si>
  <si>
    <t>FUNDACIÓN ALTO DEL ROSARIO</t>
  </si>
  <si>
    <t>FUNDACION PARA EL DESARROLLO EMPRESARIAL Y TECNOLOGICO</t>
  </si>
  <si>
    <t>FUNDACION UNIDAD SOCIAL BARRIO ADENTRO</t>
  </si>
  <si>
    <t>FUNDACION TIERRA FIRME</t>
  </si>
  <si>
    <t>FUNDACION PROMESA PAIS</t>
  </si>
  <si>
    <t>FUNDACION PARA EL DESARROLLO SOCIAL, RURAL Y EMPRESARIAL DEL CARIBE</t>
  </si>
  <si>
    <t>ASOCIACIÓN DE MUJERES CABEZA DE FAMILIA DESPLAZADAS POR LA VIOLENCIA EN LA COSTA ATLANTICA Y COLOMBIA - ASOMUDFAVIC</t>
  </si>
  <si>
    <t>ASOCIACIÓN DE EMPRENDEDORES Y PROMOTORES SOCIALES ASODEPS</t>
  </si>
  <si>
    <t>FUNDACION AMIGOS UNIDOS DE CORAZON FAUDECO</t>
  </si>
  <si>
    <t>FUNDACION RENACER SOCIAL</t>
  </si>
  <si>
    <t>FUNDACION ERA NUEVA</t>
  </si>
  <si>
    <t>FUNDACIÓN CENTRO INTEGRAL MERAKI</t>
  </si>
  <si>
    <t>FUNDACION PLENITUD LOS PALMITOS</t>
  </si>
  <si>
    <t>FUNDACION AMOR FE Y ESPERANZA</t>
  </si>
  <si>
    <t>FUNDACION PARA EL DESARROLLO DE LA POBLACION CON NECESIDADES EDUCATIVAS ESPECIALES DEL DEPARTAMENTO DE SUCRE TALENTOS</t>
  </si>
  <si>
    <t>ASOCIACIÓN DE HOGARES COMUNITARIOS MIXTO LAZOS FAMILIARES</t>
  </si>
  <si>
    <t>ASOCIACIÓN DE HOGARES COMUNITARIOS Y PADRES USUARIOS DULCES SUEÑOS</t>
  </si>
  <si>
    <t>ASOCIACIÓN DE HOGARES COMUNITARIOS MIXTO LOS VENADOS</t>
  </si>
  <si>
    <t>ASOCIACIÓN DE PADRES DE FAMILIA JARDIN COMUNITARIO LA NEVADA PM</t>
  </si>
  <si>
    <t>ASOCIACIÓN DE HOGARES COMUNITARIOS MIXTO LA NEVADA II</t>
  </si>
  <si>
    <t>ASOCIACIÓN DE PADRES DE FAMILIA JARDÍN COMUNITARIO NUEVE DE MARZO</t>
  </si>
  <si>
    <t>ASOCIACIÓN DE HOGARES COMUNITARIOS MIXTOS VILLA LUZ DE VALLEDUPAR</t>
  </si>
  <si>
    <t>ASOCIACIÓN DE HOGARES COMUNITARIOS FAMI AGUAS BLANCAS</t>
  </si>
  <si>
    <t>ASOCIACIÓN POPULAR DE MUJERES DEL CESAR</t>
  </si>
  <si>
    <t>FUNDACION MENORES DEL FUTUO</t>
  </si>
  <si>
    <t xml:space="preserve"> FUNDACIÓN AYUDAR  </t>
  </si>
  <si>
    <t>ASOCIACIÓN DE PROFESIONALES EN PROGRAMAS DE PROMOCION Y PREVENCION PARA LA SALUD LA EDUCACION LA FAMILIA Y LA COMUNIDAD APSEFACOM</t>
  </si>
  <si>
    <t>FUNDACION PROVEER NUEVO MILENIO</t>
  </si>
  <si>
    <t>ASOCIACIÓN DE HOGARES COMUNITARIOS FAMI LA LOMA MUNICIPIO DE EL PASO</t>
  </si>
  <si>
    <t>ASOCIACIÓN DE HOGARES COMUNITARIOS FAMI FAMILIAS TRIUNFADORAS</t>
  </si>
  <si>
    <t>CORPORACIÓN WAKUZARI</t>
  </si>
  <si>
    <t>FUNDACION AYUDANOS</t>
  </si>
  <si>
    <t>FUNDACION PARA EL DESARROLLO INTEGRAL DE LA COMUNIDAD</t>
  </si>
  <si>
    <t>FUNDACION JUAN CARLOS SALAMANCA VENCE</t>
  </si>
  <si>
    <t>ASOCIACIÓN DE MUJERES DE LA GUAJIRA</t>
  </si>
  <si>
    <t>ASOCIACIÓN DE AUTORIDADES TRADICIONALES WAYUU PEKIJIRRAWA DE LA ZONA DE PESUAPA</t>
  </si>
  <si>
    <t>FUNDACION AMIGOS POR LA INFANCIA</t>
  </si>
  <si>
    <t>ASOCIACIÓN LUZ PARA TODAS LAS REGIONES</t>
  </si>
  <si>
    <t>ASOCIACIÓN DE AUTORIDADES TRADICIONALES WAYUU MAREYWAYUUGUAMA DE LA ZONA DEL CERRO DE LA TETA</t>
  </si>
  <si>
    <t>ASOCIACIÓN NACIONAL DE EMPRENDIMIENTO SOCIAL Y CULTURAL DE COLOMBIA ASONESHCA</t>
  </si>
  <si>
    <t>FUNDACION PARA EDUCACION Y DESARROLLO SOCIAL FEDESS</t>
  </si>
  <si>
    <t>FUNDACION AMIGOS PARA UN MEJOR FUTURO</t>
  </si>
  <si>
    <t>ORGANIZACIÓN NACIONAL DE SERVICIO A LA COMUNIDAD</t>
  </si>
  <si>
    <t>FUNDACION CON SENTIDO SOCIAL POR COLOMBIA</t>
  </si>
  <si>
    <t>FUNDACIÓN SOCIAL PARA EL DESARROLLO INDÍGENA</t>
  </si>
  <si>
    <t>FUNDACION SOÑANDO POR UNA ESPERANZA</t>
  </si>
  <si>
    <t>ASOCIACIÓN DE AUTORIDADES TRADICIONALES INDIGENAS WAYUU TALAPTAJIRRAWA DE PORTETE</t>
  </si>
  <si>
    <t>ASOCIACIÓN DE PADRES USUARIOS DE BIENESTAR HORMIGUERAL CAFETAL NO 1 CAFETAL S TOMAS Y JOSE GALO</t>
  </si>
  <si>
    <t>FUNDACIÓN GUAJIRA NACIENTE</t>
  </si>
  <si>
    <t>FUNDACION INTEGRAR</t>
  </si>
  <si>
    <t>ORGANIZACION DE SERVICIO SOCIAL ALIANZA COMUNITARIA</t>
  </si>
  <si>
    <t>FUNDACION PRO GUAJIRA POSITIVA</t>
  </si>
  <si>
    <t>ORGANIZACION WAYUU TAWALAYUU</t>
  </si>
  <si>
    <t>ASOCIACIÓN DE PADRES DE FAMILIA Y VECINO DE LA UNIDAD DE PROTECCIÓN LOS ENANITOS</t>
  </si>
  <si>
    <t>COOPERATIVA HOGARES DE BIENESTAR DE SOGAMOSO LIMITADA</t>
  </si>
  <si>
    <t>CLUB LOS CANGUROS DE SANTA ROSA DE VITERBO</t>
  </si>
  <si>
    <t>ASOCIACIÓN NUEVOS HORIZONTES</t>
  </si>
  <si>
    <t>FUNDACION PICACHOS</t>
  </si>
  <si>
    <t>ASOCIACIÓN DE MUJERES PRODUCTORAS DE CÁRNICOS DEL CAQUETÁ ASOMUPCAR</t>
  </si>
  <si>
    <t>CORPORACION PARA EL FOMENTO DE LA EDUCACION TECNICA FORMAL Y NO FORMAL DEL CAQUETA</t>
  </si>
  <si>
    <t>ASOCIACIÓN DE PADRES DE HOGARES DE BIENESTAR LOS CHIQUITINES</t>
  </si>
  <si>
    <t>ASOCIACIÓN DE PADRES DE HOGARES DE BIENESTAR LOS TRAVIESOS</t>
  </si>
  <si>
    <t>ASOCIACIÓN DE PADRES DE HOGARES DE BIENESTAR DEL BARRIO LAS FERIAS</t>
  </si>
  <si>
    <t>ASOCIACIÓN LAS MARGARITAS BARRIO LA LIBERTAD</t>
  </si>
  <si>
    <t>ASOCIACIÓN PADRES DE FAMILIA HOGAR INFANTIL CAFETERITO ASOCAFETERITO</t>
  </si>
  <si>
    <t>FUNDACION RESCATE</t>
  </si>
  <si>
    <t>ASOCIACIÓN DE PADRES USUARIOS Y MADRES COMUNITARIAS DE HOGARES DE BIENESTAR MI SEGUNDA ETAPA</t>
  </si>
  <si>
    <t>ASOCIACIÓN DE HOGARES DE BIENESTAR NUEVOS HORIZONTES</t>
  </si>
  <si>
    <t>ASOCIACIÓN DE PADRES USUARIOS Y MADRES COMUNITARIAS DE BIENESTAR GENTE DEL MAÑANA</t>
  </si>
  <si>
    <t>ASOCIACIÓN DE PADRES USUARIOS DEL HOGAR INFANTIL DUMBO</t>
  </si>
  <si>
    <t>ASOCIACIÓN DE PADRES USUARIOS COMPARTIR SUBA II</t>
  </si>
  <si>
    <t>ASOCIACIÓN DE PADRES DE FAMILIA DEL HOGAR INFANTIL GERONA</t>
  </si>
  <si>
    <t>ASOCIACIÓN DE PADRES DE FAMILIA USUARIOS DEL HOGAR INFANTIL TAMBORCITO ENCANTADO</t>
  </si>
  <si>
    <t>ASOCIACIÓN DE USUARIOS DEL PROGRAMA HOGARES DE BIENESTAR MI HOGAR FELIZ</t>
  </si>
  <si>
    <t>ASOCIACIÓN DE PADRES USUARIOS COMPARTIR SUBA III</t>
  </si>
  <si>
    <t>ASOCIACIÓN DE PADRES USUARIOS DE HOGARES DE BIENESTAR FUTUROS DE COLOMBIA</t>
  </si>
  <si>
    <t>ASOCIACIÓN DE PADRES USUARIOS FUTURO PROTECHO II</t>
  </si>
  <si>
    <t>ASOCIACIÓN DE PADRES USUARIOS EL TESORO DEL SABER</t>
  </si>
  <si>
    <t>ASOCIACIÓN DE PADRES USUARIOS DE HOGARES DE BIENESTAR SEMILLAS DEL FUTURO</t>
  </si>
  <si>
    <t>ASOCIACIÓN DE PADRES USUARIOS DEL PROGRAMA HOGARES DE BIENESTAR MUNDO MAGICO DE USME</t>
  </si>
  <si>
    <t>ASOCIACIÓN DE MADRES COMUNITARIAS Y PADRES USUARIOS MIS DIAS FELICES</t>
  </si>
  <si>
    <t>ASOCIACIÓN DE PADRES DE HOGARES DE BIENESTAR NUEVO MILENIO CIUDADELA PARQUE DE LA ROCA</t>
  </si>
  <si>
    <t>ASOCIACIÓN DE PADRES DE FAMILIA ECOS Y SONRISAS DEL FUTURO</t>
  </si>
  <si>
    <t>ASOCIACIÓN LOS CARACOLITOS DE USME</t>
  </si>
  <si>
    <t>CORPORACION PARA EL DESARROLLO INTEGRAL HUMANO CORDIN</t>
  </si>
  <si>
    <t>FUNDACIÓN SOCIAL CRECER</t>
  </si>
  <si>
    <t>CORPORACIÓN INFANCIA Y DESARROLLO LA CID</t>
  </si>
  <si>
    <t>ASOCIACIÓN PROFESIONALES DE COLOMBIA</t>
  </si>
  <si>
    <t>FUNDACION DE PROFESIONALES AL SERVICIO DE LA SEGURIDAD ALIMENTARIA DE COLOMBIA</t>
  </si>
  <si>
    <t>ASOCIACIÓN DE PADRES USUARIOS SAN IGNACIO DE LOYOLA</t>
  </si>
  <si>
    <t>FUNDACION CELESTIN FREINET</t>
  </si>
  <si>
    <t>ESCUELA GALAN PARA EL DESARROLLO DE LA DEMOCRACIA</t>
  </si>
  <si>
    <t>ORGANIZACIÓN EDUCATIVA</t>
  </si>
  <si>
    <t>CORPORACIÓN JUNTOS CONSTRUYENDO FUTURO</t>
  </si>
  <si>
    <t>COOPERATIVA MULTISERVICIOS COMUNITARIOS DE SANTANDER</t>
  </si>
  <si>
    <t>FUNDACIÓN PARA EL BIENESTAR Y LA PAZ FUNBIENPAZ</t>
  </si>
  <si>
    <t>FUNDACION PERTENENCIA</t>
  </si>
  <si>
    <t>COOPERATIVA MULTIACTIVA DE FLORIDABLANCA COOPMULTIFLOR</t>
  </si>
  <si>
    <t>FUNDACION CAMINOS</t>
  </si>
  <si>
    <t>FUNDACIÓN GRANITOS DE PAZ</t>
  </si>
  <si>
    <t>CORPORACION DESARROLLO SOCIAL Y COMUNITARIO CORDESCO</t>
  </si>
  <si>
    <t>COOPERATIVA MULTIACTIVA GESTORAS DEL DESARROLLO EN COLOMBIA</t>
  </si>
  <si>
    <t>FUNDACIÓN SEMILLAS DE VIDA PARA COLOMBIA (FUNSEVIDA)</t>
  </si>
  <si>
    <t>FUNDACIÓN MULTIACTIVA PRODESARROLLO COMUNITARIO ONG FUNPRODEC</t>
  </si>
  <si>
    <t>FUNDACION PARA EL DESARROLLO SOCIAL DE COLOMBIA FUNDESOCOL</t>
  </si>
  <si>
    <t>COOPERATIVA MULTIACTIVA DE MADRES COMUNITARIAS DE SAN CARLOS</t>
  </si>
  <si>
    <t>ASOCIACIÓN AFROCOLOMBIANA BENKOS BIOHO</t>
  </si>
  <si>
    <t xml:space="preserve">ASOCIACIÓN DE PADRES DE FAMILIA DEL HOGAR INFANTIL NUEVO AMANECER </t>
  </si>
  <si>
    <t>ASOCIACIÓN MORICHAL PARA EL DESARROLLO DE PROGRAMAS SOCIALES</t>
  </si>
  <si>
    <t>FUNDACION DE INVESTIGACIÓN AGROAMBIENTAL IAJM</t>
  </si>
  <si>
    <t>ASOCIACIÓN DE PADRES DE FAMILIA DEL HOGAR INFANTIL FRESITAS</t>
  </si>
  <si>
    <t>ASOCIACIÓN COMUNITARIA DE FAMILIAS USUARIAS DEL SERVICIO DEL ICBF PROGRAMA HOGARES DE BIENESTAR DEL MUNICIPIO DE SARAVENA</t>
  </si>
  <si>
    <t>ASOCIACIÓN DE APOYO AL DESARROLLO</t>
  </si>
  <si>
    <t>COOPERATIVA DE PROFESIONALES AL SERVICIO DE ARAUCA</t>
  </si>
  <si>
    <t>FUNDACION PARA EL DESARROLLO Y LA RENOVACION SOCIAL</t>
  </si>
  <si>
    <t>FUNDACION AMERICA</t>
  </si>
  <si>
    <t>ASOCIACIÓN DE PADRES USUARIOS PROGRAMA HOGARES COMUNITARIOS</t>
  </si>
  <si>
    <t>CENTRO DE ATENCION PARA EL DESARROLLO COMUNITARIO</t>
  </si>
  <si>
    <t>CENTRO DE ATENCIÓN</t>
  </si>
  <si>
    <t>ASOCIACIÓN DE PADRES DE FLIA H. I. VILLALOLA</t>
  </si>
  <si>
    <t>ASOCIACIÓN MUJER Y GENERO</t>
  </si>
  <si>
    <t>FUNDACIÓN CARULLA</t>
  </si>
  <si>
    <t>HIJAS DE LA CARIDAD DE SAN VICENTE DE PAUL</t>
  </si>
  <si>
    <t>FUNDACIÓN JORGE OTERO DE FRANCISCO Y MARÍA LIÉVANO DE OTERO</t>
  </si>
  <si>
    <t>CAJA COLOMBIANA DE SUBSIDIO FAMILIAR</t>
  </si>
  <si>
    <t>FUNDACION NIÑO JESUS</t>
  </si>
  <si>
    <t>HERMANAS DEL NIÑO JESUS POBRE</t>
  </si>
  <si>
    <t>OBRA MISIONERA DE JESUS Y MARIA</t>
  </si>
  <si>
    <t>JARDIN INFANTIL OBRERO</t>
  </si>
  <si>
    <t>JARDIN INFANTIL</t>
  </si>
  <si>
    <t>ORDEN DE HERMANOS MENORES CAPUCHINOS</t>
  </si>
  <si>
    <t>CONGREGACIÓN DE LAS RELIGIOSAS SIERVAS DE JESÚS DE LA CARIDAD</t>
  </si>
  <si>
    <t>ASOCIACIÓN PARQUE EL CANADA</t>
  </si>
  <si>
    <t>EL PORTAL FUNDACION</t>
  </si>
  <si>
    <t>ALDEAS INFANTILES SOS COLOMBIA</t>
  </si>
  <si>
    <t>FUNDACION JESUS Y MARIA</t>
  </si>
  <si>
    <t>CLUB DE LEONES BOGOTA SAN AGUSTIN</t>
  </si>
  <si>
    <t>CONGREGACIÓN HERMANAS PEQUEÑAS APOSTOLES DE LA REDENCIÓN</t>
  </si>
  <si>
    <t>FE Y ALEGRIA DE COLOMBIA</t>
  </si>
  <si>
    <t>FUNDACIÓN SOLIDARIDAD POR COLOMBIA</t>
  </si>
  <si>
    <t>CENTRO INFANTIL MADRE DE DIOS TRIBILIN</t>
  </si>
  <si>
    <t>ASOCIACIÓN DE PADRES DE FAMILIA HOGAR INFANTIL EL PRINCIPITO</t>
  </si>
  <si>
    <t>ASOCIACIÓN DE PADRES DE FAMILIA HOGAR INFANTIL GUACAMAYAS</t>
  </si>
  <si>
    <t>ASOCIACIÓN USUARIOS DEL HOGAR INFANTIL CHIQUILINES</t>
  </si>
  <si>
    <t>CORPORACION DE DESARROLLO COMUNITARIO CIUDAD HUNZA</t>
  </si>
  <si>
    <t>ASOCIACIÓN DE PADRES DE FLIA DEL HOGAR INFANTIL BELEN VEC O COM</t>
  </si>
  <si>
    <t>CLUB DE LEONES DE BARRANQUILLA AEROPUERTO INTERNACIONAL</t>
  </si>
  <si>
    <t>CAJA SANTANDEREANA DE SUBSIDIO FAMILIAR CAJASAN</t>
  </si>
  <si>
    <t>CAJA DE COMPENSACIÓN FAMILIAR</t>
  </si>
  <si>
    <t>SOCIEDAD SAN VICENTE DE PAUL</t>
  </si>
  <si>
    <t>ASOCIACIÓN DE PADRES DE FAMILIA HOGAR INANTIL ACOMUNAL ZONA</t>
  </si>
  <si>
    <t>ASOCIACIÓN DE PADRES DE FAMILIA DEL HOGAR INFANTIL BAMBI</t>
  </si>
  <si>
    <t>ASOCIACIÓN DE PADRES DE FAMILIA DEL HOGAR INFANTILDINO</t>
  </si>
  <si>
    <t>ASOCIACIÓN DE PADRES DE FAMILIA DEL HOGAR INFANTIL LA ALEGRIA DE VIVIR</t>
  </si>
  <si>
    <t>ASOCIACIÓN DE PADRES DE FAMILIA DEL HOGAR INFANTIL PIOLIN</t>
  </si>
  <si>
    <t xml:space="preserve">ASOCIACIÓN DE PADRES DE FAMILIA DEL HOGAR INFANTIL PICARDIAS </t>
  </si>
  <si>
    <t>ASOCIACIÓN DE PADRES DE FAMILIA DEL HOGAR INFANTIL JARDINCITO ALEGRE</t>
  </si>
  <si>
    <t>ASOCIACIÓN DE PADRES DE FAMILIA HOGAR INFANTIL EL TRENCITO</t>
  </si>
  <si>
    <t>ASOCIACIÓN DE PADRES DE FAMILIA HOGAR INFANTIL DUMBO</t>
  </si>
  <si>
    <t>ASOCIACIÓN DE PADRES DE FAMILIA DEL HOGAR INFANTIL EL BOSQUECILLO</t>
  </si>
  <si>
    <t>CENTRO COMUNITARIO PARA LA INFANCIA LAS GRANJAS</t>
  </si>
  <si>
    <t>CENTRO COMUNITARIO</t>
  </si>
  <si>
    <t>ASOCIACIÓN DE PADRES DE FAMILIA DEL HOGAR INFANTIL BAMBAM DEL MUNICIPIO DE BARRANCABERMEJA</t>
  </si>
  <si>
    <t>CAJA DE COMPENSACIÓN FAMILIAR DEL VALLE DEL CAUCA COMFAMILIAR ANDI COMFANDI</t>
  </si>
  <si>
    <t>HOGAR INFANTIL BARRIO LLERAS CAMARGO</t>
  </si>
  <si>
    <t>CLUB ACTIVO INTERNACIONAL DE CALI</t>
  </si>
  <si>
    <t>HOGAR INFANTIL JUGUETONES</t>
  </si>
  <si>
    <t>HOGAR INFANTIL CENTRO DE ATENCION INTEGRAL AL PREESCOLAR DEL CENTRO SAN VICENTE CASA SANTO DOMINGO</t>
  </si>
  <si>
    <t>HOGAR INFANTIL VILLACOLOMBIA</t>
  </si>
  <si>
    <t>HOGAR INFANTIL EL AMPARO DE LOS NIÑOS</t>
  </si>
  <si>
    <t>HOGAR INFANTIL GERARDO VALENCIA CANO</t>
  </si>
  <si>
    <t>CENTRO COMUNITARIO INFANTIL DE DOCORDO</t>
  </si>
  <si>
    <t>HOGAR INFANTIL LA INDEPENDENCIA</t>
  </si>
  <si>
    <t>HOGAR INFANTIL TEOFILO R. POTES</t>
  </si>
  <si>
    <t>HOGAR INFANTIL LOS DELFINES</t>
  </si>
  <si>
    <t>FUNDACION LOS CALEÑITOS GLADYS CANDELO</t>
  </si>
  <si>
    <t>HOGAR INFANTIL RIN RIN RENACUAJO</t>
  </si>
  <si>
    <t>ASOCIACIÓN DE PADRES DE FAMILIA DE NIÑOS Y NIÑAS USUARIOS DEL HOGAR INFANTIL COMUNITARIO LOS COCHES</t>
  </si>
  <si>
    <t>ASOCIACIÓN DE PADRES DE FAMILIA DE NIÑOS Y NIÑAS USUARIOS HOGAR INFANTIL COMUNITARIO LA ABEJITA</t>
  </si>
  <si>
    <t>ASOCIACIÓN SAN LUCAS DE CARTAGENA</t>
  </si>
  <si>
    <t>ASOCIACIÓN DE PADRES DE FAMILIA DE NIÑOS Y NIÑAS USUARIOS HOGAR INFANTIL COMUNITARIO ESPAÑA</t>
  </si>
  <si>
    <t>ASOCIACIÓN DE PADRES DE FAMILIA DE NIÑOS Y NIÑAS USUARIOS DEL HOGAR INFANTIL COMUNITARIO DANIEL LEMAITRE</t>
  </si>
  <si>
    <t>ASOCIACIÓN DE PADRES DE FAMILIA DE NIÑOS Y NIÑAS USUARIOS DEL HOGAR INFANTIL COMUNITARIO BOSTON</t>
  </si>
  <si>
    <t>ASOCIACIÓN DE PADRES DE FAMILIA DE NIÑOS Y NIÑAS USUARIOS DEL HOGAR INFANTIL COMUNITARIO LOS MANGOS</t>
  </si>
  <si>
    <t>ASOCIACIÓN DE PADRES DE FAMILIA DE NIÑOS Y NIÑAS USUARIOS DEL HOGAR INFANTIL COMUNITARIO EL FARO</t>
  </si>
  <si>
    <t>ASOCIACIÓN DE PADRES DE FAMILIA DE NIÑOS Y NIÑAS USUARIOS DEL HOGAR INFANTIL LOS CLARINES</t>
  </si>
  <si>
    <t>ASOCIACIÓN DE PADRES DE FAMILIA DE NIÑOS Y NIÑAS USUARIOS DEL HOGAR INFANTIL COMUNITARIO LOS NARANJOS</t>
  </si>
  <si>
    <t>ASOCIACIÓN DE PADRES DE FAMILIA DE NIÑOS Y NIÑAS USUARIOS DEL HOGAR INFANTIL COMUNITARIO MÍ PORVENIR</t>
  </si>
  <si>
    <t>ASOCIACIÓN DE PADRES DE FAMILIA DEL HOGAR INFANTIL COMUNITARIO DULCES SUEÑOS</t>
  </si>
  <si>
    <t>ASOCIACIÓN DE PADRES DE FAMILIA DE NIÑOS Y NIÑAS USUARIOS DEL HOGAR INFANTIL COMUNITARIO EL LABRADOR</t>
  </si>
  <si>
    <t>FUNDACION HOGAR JUVENIL</t>
  </si>
  <si>
    <t>ASOCIACIÓN DE PADRES DE FAMILIA DE NIÑOS Y NIÑAS USUARIOS DEL HOGAR INFANTIL COMUNITARIO LA CANDELARIA</t>
  </si>
  <si>
    <t>CAJA DE COMPENSACIÓN FAMILIAR DE NORTE DE SANTANDER COMFANORTE</t>
  </si>
  <si>
    <t>CAJA DE COMPENSACIÓN FAMILIAR DEL ORIENTE COLOMBIANO</t>
  </si>
  <si>
    <t>ASOCIACIÓN DE PADRES DE FAMILIA DEL HOGAR INFANTIL PILATUNAS</t>
  </si>
  <si>
    <t>ASOCIACIÓN DE PADRES DE FAMILIA HOGAR INFANTIL EL PORVENIR</t>
  </si>
  <si>
    <t>ASOCIACIÓN DE PADRES DE FAMILIA DEL HOGAR INFANTIL VECINAL MAFALDA</t>
  </si>
  <si>
    <t>ASOCIACIÓN DE PADRES DE FAMILIA DEL HOGAR INFANTIL GLOBITOS</t>
  </si>
  <si>
    <t>ASOCIACIÓN DE PADRES DE FAMILIA HOGAR INFANTIL BLANCA NIEVES</t>
  </si>
  <si>
    <t>ASOCIACIÓN DE PADRES DE FAMILIA HOGAR INFANTIL CAPERUCITA</t>
  </si>
  <si>
    <t>ASOCIACIÓN DE PADRES DE FAMILIA HOGAR INFANTIL EL MANANTIAL</t>
  </si>
  <si>
    <t>HOGAR INFANTIL PINOCHO</t>
  </si>
  <si>
    <t>ASOCIACIÓN DE PADRES DE FAMILIA DEL HOGAR INFANTIL PULGARCITO DEL MUNICIPIO DEL ESPINAL DEPARTAMENTO DEL ESPINAL TOLIMA</t>
  </si>
  <si>
    <t>ASOCIACIÓN DE PADRES DE FAMILIA DEL HOGAR INFANTIL PICARDIAS DEL MUNICIPIO DE IBAGUE DEPARTAMENTO DEL TOLIMA</t>
  </si>
  <si>
    <t>JARDIN INFANTIL SANTA BERNARDITA</t>
  </si>
  <si>
    <t>HOGAR INFANTIL VILLAMARIA</t>
  </si>
  <si>
    <t>HOGAR INFANTIL LA TOSCANA</t>
  </si>
  <si>
    <t>HOGAR INFANTIL BELLAVISTA</t>
  </si>
  <si>
    <t>HOGAR INFANTIL LAS PALOMAS</t>
  </si>
  <si>
    <t>HOGAR INFANTIL PULGARCITO</t>
  </si>
  <si>
    <t>HOGAR INFANTIL MARTINITA ANGEL</t>
  </si>
  <si>
    <t xml:space="preserve">HOGAR INFANTIL LOS OSITOS </t>
  </si>
  <si>
    <t>HOGAR INFANTIL FLORIDA BLANCA</t>
  </si>
  <si>
    <t>HOGAR INFANTIL MICHIN</t>
  </si>
  <si>
    <t>HOGAR INFANTIL VERSALLES</t>
  </si>
  <si>
    <t>FUNDACIÓN FESCO</t>
  </si>
  <si>
    <t>FUNDACIÓN DE ATENCIÓN A LA NIÑEZ FAN</t>
  </si>
  <si>
    <t>CORPORACIÓN CONGREGACIÓN HERMANAS DE LA PROVIDENCIA SOCIAL CRISTIANA</t>
  </si>
  <si>
    <t>COMITE PRIVADO DE ASISTENCIA A LA NIÑEZ PAN</t>
  </si>
  <si>
    <t>ASOCIACIÓN DE PADRES USUARIOS DEL HOGAR INFANTIL LA ALEGRIA</t>
  </si>
  <si>
    <t>ASOCIACIÓN DE PADRES DE FAMILIA Y NIÑOS Y NIÑAS USUARIOS DEL HOGAR INFANTIL LA ESPERANZA.</t>
  </si>
  <si>
    <t>PRESENCIA COLOMBO SUIZA</t>
  </si>
  <si>
    <t>ASOCIACIÓN DE PADRES Y VECINOS DEL HOGAR INFANTIL EL TURPIAL</t>
  </si>
  <si>
    <t>FUNDACIÓN BIENESTAR DEL NIÑO</t>
  </si>
  <si>
    <t>FUNDACION UNIVERSITARIA AUTONOMA DE LAS AMERICAS</t>
  </si>
  <si>
    <t>ASOCIACIÓN DE PADRES DE FAMILIAS Y SOCIOS DEL CENTRO DE DESARROLLO INFANTIL CDI SAGRADO CORAZÓN</t>
  </si>
  <si>
    <t>CORPORACIÓN EL MINUTO DE DIOS DE GARZON</t>
  </si>
  <si>
    <t>ASOCIACIÓN DE PADRES DE FAMILIA</t>
  </si>
  <si>
    <t>ASOCIACIÓN DE PADRES DE FAMILIA Y VECINOS DEL BARRIO LAS BRISAS</t>
  </si>
  <si>
    <t>ASOCIACIÓN DE PADRES DE FAMILIA Y VECINOS DEL HOGAR INFANTIL LA ISLA DEL BARRIO OBRERO</t>
  </si>
  <si>
    <t>ASOCIACIÓN DE PADRES DE FAMILIA HOGAR INFANTIL BARAYA</t>
  </si>
  <si>
    <t xml:space="preserve">ASOCIACIÓN DE PADRES DE FAMILIA DEL HOGAR INFANTIL CAMPOALEGRE </t>
  </si>
  <si>
    <t>CAJA DE COMPENSACION FAMILIAR DEL CAQUETA COMFACA</t>
  </si>
  <si>
    <t>ASOCIACIÓN DE PADRES DE FAMILIA Y VECINOS DEL HOGAR INFANTIL DEL DONCELLO</t>
  </si>
  <si>
    <t>ASOCIACIÓN DE PADRES DE FAMILIA Y VECINOS DEL HOGAR INFANTIL SOLANO</t>
  </si>
  <si>
    <t>ASOCIACIÓN DE PADRES DE FAMILIA Y VECINOS HOGAR INFANTIL LA MONTAÑITA</t>
  </si>
  <si>
    <t>ASOCIACIÓN PADRES DE FAMILIA Y VECINOS DEL HOGAR INFANTIL LOS OLIVOS</t>
  </si>
  <si>
    <t>ASOCIACIÓN DE PADRES DE FAMILIA Y VECINOS DEL HOGAR INFANTIL VALPARAISO</t>
  </si>
  <si>
    <t>ASOCIACIÓN DE PADRES DE FAMILIA Y VECINOS DEL HOGAR INFANTIL CHIQUITINES</t>
  </si>
  <si>
    <t>ASOCIACIÓN DE PADRES DE FAMILIA Y VECINOS HOGAR INFANTIL CARTAGENA DELCHAIRA</t>
  </si>
  <si>
    <t>ASOCIACIÓN DE PADRES DE FAMILIA Y VECINOS HOGAR INFANTIL LUIS HUMBERTO FERRO</t>
  </si>
  <si>
    <t xml:space="preserve">FUNDACION DE PROMOCION INTEGRAL Y TRABAJO COMUNITARIO CORAZON DE MARIA </t>
  </si>
  <si>
    <t xml:space="preserve">HOGAR INFANTIL COMUNITARIO LA MILAGROSA </t>
  </si>
  <si>
    <t>HOGAR INFANTIL SAN PEDRO</t>
  </si>
  <si>
    <t>HOGAR INFANTIL MI PEQUEÑO MUNDO</t>
  </si>
  <si>
    <t>HOGAR INFANTIL BLANCA NIEVES</t>
  </si>
  <si>
    <t>HOGAR INFANTIL RAYITO DE SOL</t>
  </si>
  <si>
    <t>CONGREGACIÓN RELIGIOSA SIERVAS DE LA MADRE DE DIOS</t>
  </si>
  <si>
    <t>ASOCIACIÓN PADRES FAMILIA VECINOS HOGAR INFANTIL SANTA TERESITA</t>
  </si>
  <si>
    <t>ASOCIACIÓN DE PADRES DE FAMILIA Y VECINOS DEL HOGAR INFANTIL COMUNITARIO SANTUARIO</t>
  </si>
  <si>
    <t>ASOCIACIÓN DE PADRES DE FAMILIA Y VECINOS DEL HOGAR INFANTIL CAIP DOSQUEBRADAS</t>
  </si>
  <si>
    <t>CENTRO DE ATENCION INTEGRAL AL PREESCOLAR BARRIOS DEL NORTE</t>
  </si>
  <si>
    <t>ASOCIACIÓN DE PADRES DE FAMILIA Y VECINOS DEL HOGAR INFANTIL CAIP ARAUCARIAS</t>
  </si>
  <si>
    <t>ASOCIACIÓN DE PADRES DE FLIA Y VECINOS DEL HOGAR INFANTIL COMUNITARIO LA VIRGINIA</t>
  </si>
  <si>
    <t>ASOCIACIÓN DE PADRES DE FAMILIA Y VECINOS DEL HOGAR INFANTIL COMUNITARIO GOLONDRINAS</t>
  </si>
  <si>
    <t>ASOCIACIÓN DE PADRES DE FAMILIA Y VECINOS DEL HOGAR INFANTIL COMUNITARIO OTUN</t>
  </si>
  <si>
    <t>ASOCIACIÓN DE PADRES DE FAMILIA Y VECINOS DE LA BADEA</t>
  </si>
  <si>
    <t>HOGAR INFANTIL FRANCISCO JOSE DE CALDAS</t>
  </si>
  <si>
    <t>HOGAR INFANTIL EL ESPEJUELO</t>
  </si>
  <si>
    <t>HOGAR INFANTIL CALOTO</t>
  </si>
  <si>
    <t>CORPORACION PARA EL DESARROLLO DEL CAUCA CORPOCAUCA</t>
  </si>
  <si>
    <t>HOGAR INFANTIL JUANITA PIENDAMO</t>
  </si>
  <si>
    <t>INSTITUCION HOGAR INFANTIL AMOR Y ALEGRIA</t>
  </si>
  <si>
    <t>HOGAR INFANTIL MIS AMIGUITOS</t>
  </si>
  <si>
    <t>HOGAR INFANTIL TIERRADENTRO</t>
  </si>
  <si>
    <t>HOGAR INFANTIL ALMAGUER</t>
  </si>
  <si>
    <t>DIOCESIS DE ISTMINA TADO</t>
  </si>
  <si>
    <t xml:space="preserve">ASOCIACIÓN DE PADRES DE FAMILIA Y VECINOS DEL CAIP CARMEN DE ATRATO CHOCO </t>
  </si>
  <si>
    <t>JUNTA DE BENEFICENCIA BAUDILIO ACERO</t>
  </si>
  <si>
    <t>ASOCIACIÓN DE PADRES DE FAMILIA, OTRAS MODALIDADES DE ATENCIÓN A LA PRIMERA INFANCIA DEL HOGAR INFANTIL PERSONITAS DEL BARRIO BO</t>
  </si>
  <si>
    <t>ASOCIACIÓN DE PADRES DE FAMILIA Y OTRAS MODALIDADES DE ATENCION A LA PRIMERA INFANCIA DEL HOGAR INFANTIL JOSE M AVELLANEDA DE G</t>
  </si>
  <si>
    <t>CLUB KIWANIS DE TUNJA</t>
  </si>
  <si>
    <t>ASOCIACIÓN DE FAMILIA Y VECINOS DEL HOGAR INFANTIL DE SAMACA</t>
  </si>
  <si>
    <t>ASOCIACIÓN DE PADRES DE FAMILIA Y VECINOS DEL HOGAR INFANTIL EL EDEN PAZ DE RIO</t>
  </si>
  <si>
    <t>CORPORACIÓN DIOCESANA PRO COMUNIDAD CRISTIANA</t>
  </si>
  <si>
    <t>HOGAR INFANTIL SAN JOSE</t>
  </si>
  <si>
    <t>CENTRO COMUNITARIO PARA LA INFANCIA TOMAS URIBE URIBE</t>
  </si>
  <si>
    <t>HOGAR INFANTIL LIBARDO MADRID VALDERRAMA</t>
  </si>
  <si>
    <t>HOGAR INFANTIL ALEGRIA INFANTIL</t>
  </si>
  <si>
    <t>HOGAR INFANTIL EL JARDÍN</t>
  </si>
  <si>
    <t>HOGAR INFANTIL SONRISITAS LA MARINA</t>
  </si>
  <si>
    <t>HOGAR INFANTIL MI PEQUEÑO TALLER</t>
  </si>
  <si>
    <t>ASOCIACIÓN DE PADRES DE FAMILIA DEL HOGAR INFANTIL DE CUMARAL</t>
  </si>
  <si>
    <t>ASOCIACIÓN DE PADRES Y VECINOS DEL HOGAR INFANTIL RAFAEL POMBO</t>
  </si>
  <si>
    <t>ORGANIZACION INDIGENA DE LA GUAJIRA YANAMA</t>
  </si>
  <si>
    <t>ASOCIACIÓN DE PADRES DE FAMILIA DE FAMILIA DEL HOGAR INFANTIL LOS CLAVELITOS</t>
  </si>
  <si>
    <t>ASOCIACIÓN DE PADRES HOGAR INFANTIL PAILITAS</t>
  </si>
  <si>
    <t>ASOCIACIÓN DE PADRES DE FAMILIA DEL HOGAR INFANTIL LAS DALIAS</t>
  </si>
  <si>
    <t>ASOCIACIÓN DE PADRES DE FAMILIA DEL HOGAR INFANTIL BECERRIL</t>
  </si>
  <si>
    <t>ASOCIACIÓN DE PADRES DE FAMILIA DEL HOGAR INFANTIL GUTAPURI</t>
  </si>
  <si>
    <t>ASOCIACIÓN DE PADRES Y VECINOS DEL HOGAR INFANTIL VECINAL LA ORQUIDEA</t>
  </si>
  <si>
    <t>ASOCIACIÓN DE PADRES DE FAMILIA DEL HOGAR INFANTIL LA JAGUA DE IBIRICO</t>
  </si>
  <si>
    <t>ASOCIACIÓN DE PADRES DE FAMILIA DEL HOGAR INFANTIL AGUACHICA</t>
  </si>
  <si>
    <t>ASOCIACIÓN DE PADRES DE FAMILIA DE HOGAR INFANTIL CODAZZI</t>
  </si>
  <si>
    <t>ASOCIACIÓN DE PADRES DE FAMILIA DEL HOGAR INFANTIL EL JAZMIN</t>
  </si>
  <si>
    <t>ASOCIACIÓN DE PADRES DE FAMILIA DEL HOGAR INFANTIL DOCE DE OCTUBRE</t>
  </si>
  <si>
    <t>SECRETARIADO ARQUIDIOCESANO DE PASTORAL SOCIAL CARITAS VILLAVICENCIO</t>
  </si>
  <si>
    <t>FUNDACIÓN ESPERANZA VIVA</t>
  </si>
  <si>
    <t>ASOCIACIÓN DE PADRES DE FAMILIA DE LOS HOGARES COMUNITARIOS DE BIENESTAR MULTIPLE PIENDAMONITOS</t>
  </si>
  <si>
    <t>FUNDACION AMIGOS POR COLOMBIA</t>
  </si>
  <si>
    <t>FUNDACION EDUCATIVA ANA CARMELA GOMEZ DE LOPEZ</t>
  </si>
  <si>
    <t>ASOCIACIÓN DE PADRES DE FAMILIA DE HOGARES DE BIENESTAR EL CARMEN DOS</t>
  </si>
  <si>
    <t>CORPORACION INSTITUTO PAULO FREIRE</t>
  </si>
  <si>
    <t>FUNDACION CASA HOGAR NUESTRO SUEÑOS</t>
  </si>
  <si>
    <t>FUNDACION DESPERTAR SOLIDARIO</t>
  </si>
  <si>
    <t>FUNDACION PARA EL DESARROLLO INTEGRAL SOSTENIBLE ENERGIA VITAL</t>
  </si>
  <si>
    <t>FUNDACION SEMBRANDO ESPERANZA</t>
  </si>
  <si>
    <t>CORPORACIÓN COLEGIO TRIGAL DEL NORTE</t>
  </si>
  <si>
    <t>ASOCIACIÓN DE PADRES DE FAMILIA DE VECINOS DEL HOGAR INFANTIL LA VORAGINE</t>
  </si>
  <si>
    <t>ASOCIACIÓN DE MUJERES SEMBRADORAS DE PAZ</t>
  </si>
  <si>
    <t>FUNDACION PARA EL DESARROLLO Y BIENESTAR SOCIAL FUNDEBIS</t>
  </si>
  <si>
    <t>ASOCIACIÓN DE MUJERES MADRES CABEZA DE FAMILIA DEL MUNICIPIO DE MITU VAUPES</t>
  </si>
  <si>
    <t>FUNDACION COLOMBIA ACTIVA</t>
  </si>
  <si>
    <t>FUNDACION COSTA SALUDABLE</t>
  </si>
  <si>
    <t>FUNDACIÓN NUEVOS HORIZONTES EL SOL</t>
  </si>
  <si>
    <t>FUNDACION BIENESTAR SOCIAL EN ACCION</t>
  </si>
  <si>
    <t>FUNDACIÓN SEMILLAS DEL SUR</t>
  </si>
  <si>
    <t>FUNDACIÓN EDUCATIVA NUEVA AMERICA</t>
  </si>
  <si>
    <t>FUNDACION PARA EL BIENESTAR DE LA COMUNIDAD PROYECTANDO AMOR</t>
  </si>
  <si>
    <t>FUNDACION PARA EL DESARROLLO SOCIAL INTEGRAL DE LA COMUNIDAD</t>
  </si>
  <si>
    <t>FUNDACION PARA EL DESARROLLO Y LA PROMOCION COMUNITARIA SIGLA FUNDEPRO</t>
  </si>
  <si>
    <t>FUNDACION ESPERANZA Y AMOR</t>
  </si>
  <si>
    <t>FUNDACION ROTARIA DE IPIALES</t>
  </si>
  <si>
    <t>CORPORACION ANIDAR</t>
  </si>
  <si>
    <t>FUNDACION PROYECTANDO FUTURO</t>
  </si>
  <si>
    <t>FUNDACION PARA EL DESARROLLO DE LA CALIDAD EDUCATIVA</t>
  </si>
  <si>
    <t>CORPORACION DE ASESORIAS PARA EL DESARROLLO Y FORTALECIMIENTO DE PROGRAMAS SOCIALES DE COLOMBIA CORPOASESORIAS</t>
  </si>
  <si>
    <t>COOPERATIVA DE MADRES COMUNITARIAS DEL VALLE DEL CAUCA</t>
  </si>
  <si>
    <t>CORPORACION PARA EL DESARROLLO SOCIAL</t>
  </si>
  <si>
    <t xml:space="preserve"> ASOCIACIÓN DE CABILDOS INDÍGENAS EMBERA WOUNAAN, KATIO, CHAMI Y TULE DEL DEPARTAMENTO DEL CHOCO-OREWA</t>
  </si>
  <si>
    <t>ASOCIACIÓN DE PADRES DE FAMILIA HOGAR INFANTIL GENITH LUQUE</t>
  </si>
  <si>
    <t>CORPORACION PARA EL DESARROLLO COMUNITARIO DE SAN PEDRO</t>
  </si>
  <si>
    <t>ASOCIACIÓN DE PADRES DE FAMILIA DEL HOGAR INFANTIL SAN PEDRO CLAVER DEL MUNICIPIO DE COYAIMA DEL DEPARTAMENTO DEL TOLIMA</t>
  </si>
  <si>
    <t>ASOCIACIÓN DE PROFESIONALES DE COLOMBIA POR LA PAZ</t>
  </si>
  <si>
    <t>CORPORACION SOCIAL PARA EL DESARROLLO</t>
  </si>
  <si>
    <t>CORPORACIÓN COMUNITARIA NUTRIR</t>
  </si>
  <si>
    <t>FUNDACION GIMNASIO MODERNO DEL CAUCA</t>
  </si>
  <si>
    <t>FUNDACIÓN LOS FLAMINGOS</t>
  </si>
  <si>
    <t>ASOCIACIÓN PARA EL MEJORAMIENTO Y DESARROLLO COMUNITARIO</t>
  </si>
  <si>
    <t>FUNDACION ACEPTA EL CAMBIO PARA VIDA NUEVA</t>
  </si>
  <si>
    <t>CORPORACIÓN FORJADORES DE AMOR</t>
  </si>
  <si>
    <t>CORPORACION REGIONAL PARA LA SOLIDARIDAD SOCIAL LA EQUIDAD Y EL RESPETO</t>
  </si>
  <si>
    <t>ASOCIACIÓN DE MADRES COMUNITARIAS ASOMAC</t>
  </si>
  <si>
    <t>FUNDACION FUNDECODES FUNDACION ECONOMICA PARA EL DESARROLLO ECOLOGICO Y SOCIAL</t>
  </si>
  <si>
    <t>ASOCIACIÓN PROGRESISTA COLOMBIANA DE DESARROLLO ASOPROCODES</t>
  </si>
  <si>
    <t>ASOCIACIÓN MEGASALUD</t>
  </si>
  <si>
    <t>FUNDACION SOCIAL SEMILLAS DE ESPERANZA</t>
  </si>
  <si>
    <t>FUNDACION SOCIAL PARA LA PROTECCION DE LA FAMILIA Y EL APOYO A LA PRIMERA INFANCIA</t>
  </si>
  <si>
    <t>FUNDACIÓN UNIDOS POR LA NIÑEZ</t>
  </si>
  <si>
    <t>FUNDACION LUZ Y ESPERANZA</t>
  </si>
  <si>
    <t>FUNDACION RENACER</t>
  </si>
  <si>
    <t>FUNDACION PARA EL DESARROLLO AMBIENTAL Y COMUNITARIO COLOMBIANO</t>
  </si>
  <si>
    <t>ASOCIACIÓN DE MADRES TRABAJADORAS</t>
  </si>
  <si>
    <t>FUNDACIÓN INTEGRACIÓN SOCIAL AFROCOLOMBIANA</t>
  </si>
  <si>
    <t>FUNDACION SEMBRANDO FUTURO</t>
  </si>
  <si>
    <t>CORPORACION UNIDA PARA EL DESARROLLO INTEGRAL</t>
  </si>
  <si>
    <t>CORPORACIÓN NUEVO DIA</t>
  </si>
  <si>
    <t>FUNDACIÓN REALIZANDO SUEÑOS POR COLOMBIA</t>
  </si>
  <si>
    <t>FUNDACIÓN PROGRESAR PARA UN MEJOR VIVIR</t>
  </si>
  <si>
    <t>CORPORACION ECOLOGICA AMBIENTAL Y RECREATIVA FAUNA VIVA</t>
  </si>
  <si>
    <t>ASOCIACIÓN PARA EL DESARROLLO ALIMENTARIO ASORECREO</t>
  </si>
  <si>
    <t>FUNDACION EQUIDAD Y PROGRESO SOCIAL</t>
  </si>
  <si>
    <t>FUNDACION REGIONAL UNIDOS POR UN TERRITORIO CON OPORTUNIDAD, PROGRESO SOCIAL Y PAZ</t>
  </si>
  <si>
    <t>HORIZONTES FUNDACIÓN PARA EL AMOR Y LA SALUD</t>
  </si>
  <si>
    <t>ONG CORPORACION INTERNACIONAL PARA EL DESARROLLO COMUNITARIO DE LA COSTA ATLANTICA</t>
  </si>
  <si>
    <t>ASOCIACIÓN SUAÑOS DEL MAÑANA ASM</t>
  </si>
  <si>
    <t>CORPORACIÓN MUNDO AZUL</t>
  </si>
  <si>
    <t>FUNDACIÓN PARA BRINDAR UN MEJOR VIVIR (FUMVIR)</t>
  </si>
  <si>
    <t>COOPERATIVA COOPUMNAR</t>
  </si>
  <si>
    <t>FUNDACION ANAIJA TUIN WAKUAIPA</t>
  </si>
  <si>
    <t>ASOCIACIÓN MUTUAL AVANZAR</t>
  </si>
  <si>
    <t>FUNDACION ENTRETODOS</t>
  </si>
  <si>
    <t>ASOCIACIÓN PERENNE</t>
  </si>
  <si>
    <t>FUNDACIÓN AUTÓNOMA DE LA MOJANA</t>
  </si>
  <si>
    <t>FUNDACIÓN PROTEGER DEL CHOCO</t>
  </si>
  <si>
    <t>FUNDACION HACIA EL DESARROLLO SOCIAL FUNDES</t>
  </si>
  <si>
    <t>FUNDACION VISIONANDO FUTURO</t>
  </si>
  <si>
    <t>CORPORACION INTEGRAL DE INNOVACION SOCIAL INNOVAR</t>
  </si>
  <si>
    <t>FUNDACION FRATERNIDAD</t>
  </si>
  <si>
    <t>FUNDACION PROYECTO URBANIZACION LOS MANGOS</t>
  </si>
  <si>
    <t>FUNDACION PROYECTO NUEVO</t>
  </si>
  <si>
    <t>FUNDACION MIL SEMILLAS</t>
  </si>
  <si>
    <t>FUNDACION SUPULA ANAIN WAYUU</t>
  </si>
  <si>
    <t>CORPORACIÓN COMUNITARIA COCRECER</t>
  </si>
  <si>
    <t>ASOCIACIÓN UNIDOS POR LA INFANCIA</t>
  </si>
  <si>
    <t>ASOCIACIÓN AÑOS MARAVILLOSOS</t>
  </si>
  <si>
    <t>ASOCIACIÓN DE MUJERES ETNICAS COLOMBIANAS</t>
  </si>
  <si>
    <t>CORPORACIÓN ESPERANZA DE PAZ</t>
  </si>
  <si>
    <t>FUNDACION SOCIAL PARA EL DESARROLLO DE LA SABANA</t>
  </si>
  <si>
    <t>CORPORACION PARA EL DESARROLLO SOCIAL Y EL BIENESTAR FAMILIAR</t>
  </si>
  <si>
    <t>CORPORACION ABRAHAN LINCOLN</t>
  </si>
  <si>
    <t>FUNDACIÓN FAMILIA MUJER INFANCIA FUNAMI</t>
  </si>
  <si>
    <t>CORPORACIÓN COMUNIQUÉMONOS</t>
  </si>
  <si>
    <t>FUNDACION ASOCIACIÓN CREANDO FUTURO ASOCREF</t>
  </si>
  <si>
    <t>ASOCIACIÓN PADRES HOGARES DE BIENESTAR RIOSUCIO NUMERO 2</t>
  </si>
  <si>
    <t>FUNDACION FUTURO Y VALORES</t>
  </si>
  <si>
    <t>FUNDACIÓN GRANITO DE ARENA</t>
  </si>
  <si>
    <t>FUNDACIÓN WALE KERU</t>
  </si>
  <si>
    <t>FUNDACION TALATAA</t>
  </si>
  <si>
    <t>FUNDACION COMUNITARIA LOS NIÑOS SON FELICES</t>
  </si>
  <si>
    <t>FUNDACION TODO POR COLOMBIA</t>
  </si>
  <si>
    <t>FUNDACIÓN MUJERES PRO CASANARE</t>
  </si>
  <si>
    <t>ASOCIACIÓN DE MADRES COMUNITARIAS Y PADRES USUARIOS DEL PROGRAMA HOGARES COMUNITARIOS DE LA ESTANCIA Y BARRIOS VECINOS</t>
  </si>
  <si>
    <t>FUNDACION GRANITO DE MOSTAZA DE BOCACHICA</t>
  </si>
  <si>
    <t>FUNDACION ALIANZA PARA EL BIEN SOCIAL</t>
  </si>
  <si>
    <t>FUNDACIÓN PRONIÑOS DE HOY PARA HOMBRES DEL MAÑANA</t>
  </si>
  <si>
    <t>FUNDACION PADRE DAMIAN</t>
  </si>
  <si>
    <t>ASOCIACIÓN DE MADRES COMUNITARIAS DE BIENESTAR FAMILIAR RIO SUCIO N° 1</t>
  </si>
  <si>
    <t>CORPORACIÓN HUELLAS DE AMOR PARA TU VIDA CORHUELLAS</t>
  </si>
  <si>
    <t>FUNDACIÓN PARA EL DESARROLLO SOCIAL Y AMBIENTAL DE SUCRE</t>
  </si>
  <si>
    <t>CORPORACION SERVIRED</t>
  </si>
  <si>
    <t>ASOCIACIÓN DE PADRES DE FAMILIA DEL HOGAR INFANTIL COMUNITARIO RAYITO DE SOL</t>
  </si>
  <si>
    <t>FUNDACION FUENTE DE VIDA</t>
  </si>
  <si>
    <t>FUNDACION PARA EL DESARROLLO SOCIAL Y COMUNITARIO LA LUZ</t>
  </si>
  <si>
    <t>FUNDACION BIOPSICOSOCIAL JRP</t>
  </si>
  <si>
    <t>FUNDACION COLEGIO MIXTO LA ESPERANZA</t>
  </si>
  <si>
    <t>FUNDACIÓN ARCOÍRIS DE AMOR</t>
  </si>
  <si>
    <t>CORPORACION ABRAZAR</t>
  </si>
  <si>
    <t>CORPORACIÓN MI TIERRA</t>
  </si>
  <si>
    <t>FUNDACIÓN BIENESTAR</t>
  </si>
  <si>
    <t>ASOCIACIÓN PADESO CONSTRUYENDO FUTURO</t>
  </si>
  <si>
    <t>FUNDACIÓN AFECTO</t>
  </si>
  <si>
    <t>FUNDACIÓN INNOVANDO VIDAS</t>
  </si>
  <si>
    <t>FUNDACIÓN SAN JORGE EN ACCIÓN</t>
  </si>
  <si>
    <t>FUNDACIÓN EDUCATIVA AUTÓNOMA DE COLOMBIA FUNEDAUCOL</t>
  </si>
  <si>
    <t>FUNDACIÓN BETEL CASA DE DIOS</t>
  </si>
  <si>
    <t>ASOCIACIÓN EDUCATIVA Y CULTURAL AÑOS MARAVILLOSOS</t>
  </si>
  <si>
    <t>FUNDACION AGUA PARA TODOS</t>
  </si>
  <si>
    <t xml:space="preserve">LICEO TÉCNICO SUPERIOR ADSCRITO A LA CORPORACIÓN UNIVERSITARIA AUTÓNOMA DEL CAUCA </t>
  </si>
  <si>
    <t>FUNDACION SAN JUAN BOSCO</t>
  </si>
  <si>
    <t>FUNDACION AFROCOLOMBIANA RAIZALES</t>
  </si>
  <si>
    <t>COOPERATIVA MULTIACTIVA DE COMERCIALIZACION DE COLOMBIA PRECOOPVIVERES</t>
  </si>
  <si>
    <t>FUNDACION CHOCO SOCIAL</t>
  </si>
  <si>
    <t>FUNDACION PARA EL DESARROLLO SOCIAL DEL ROBLE Y LA COSTA ATLANTICA</t>
  </si>
  <si>
    <t>FUNDACION FUTURO SOCIAL</t>
  </si>
  <si>
    <t>FUNDACION VENGAN A MI Y DESCANSEN FUNVEAMYDES</t>
  </si>
  <si>
    <t>ASOCIACIÓN DE JOVENES INDIGENAS WAYÚU</t>
  </si>
  <si>
    <t>ASOCIACIÓN SEMBRADORES DE ESPERANZA</t>
  </si>
  <si>
    <t>FUNDACIÓN JÓVENES TRABAJANDO POR EL BIENESTAR DEL DARIEN</t>
  </si>
  <si>
    <t>CORPORACIÓN CERES</t>
  </si>
  <si>
    <t>CORPORACIÓN PARA EL DESARROLLO INTEGRAL DE COLOMBIA</t>
  </si>
  <si>
    <t>FUNDACION COMPARTIR</t>
  </si>
  <si>
    <t>FUNDACION PROTEGER</t>
  </si>
  <si>
    <t>ASOCIACIÓN ABRIENDO CAMINOS</t>
  </si>
  <si>
    <t>FUNDACION SIN BARRERA</t>
  </si>
  <si>
    <t>SER LUZ PARA TODAS LAS EDADES SERVIGER</t>
  </si>
  <si>
    <t>FUNDACIÓN MAPATOR</t>
  </si>
  <si>
    <t>FUNDACION SOCIAL DON BOSCO</t>
  </si>
  <si>
    <t>CORPORACION CREO EN MI</t>
  </si>
  <si>
    <t>FUNDACIÓN SERRANIA</t>
  </si>
  <si>
    <t>COOPERATIVA MULTIACTIVA LA NUEVA ESPERANZA</t>
  </si>
  <si>
    <t>ASOCIACIÓN DE PADRES DE FAMILIA DEL HOGAR MULTIPLE AMANECER TAMBEÑO</t>
  </si>
  <si>
    <t>FUNDACION FLORECER DE LA SABANA</t>
  </si>
  <si>
    <t>CENTRO DE INVESTIGACION ACADEMICA Y DESARROLLO TECNOLOGICO DEL OCCIDENTE COLOMBIANO JORGE ELIECER GAITAN CIADET</t>
  </si>
  <si>
    <t>ASOCIACIÓN DE AUTORIDADES TRADICIONALES WAYUU ANATAS WAKUAIPA DE LA ALTA Y MEDIA GUAJIRA</t>
  </si>
  <si>
    <t>ASOCIACIÓN DE PADRES DE HOGARES DE BIENESTAR TIERRA BUENA</t>
  </si>
  <si>
    <t>ASOCIACIÓN DE PADRES DE FAMILIA HOGAR INFANTIL PATICOS DEL SARARE</t>
  </si>
  <si>
    <t>CORPORACIÓN PARA EL ESTUDIO COMPRENSIÓN Y UTILIZACIÓN DE LA INTELIGENCIA CORPOINTELIGENCIA</t>
  </si>
  <si>
    <t>FUNDACION IMIX</t>
  </si>
  <si>
    <t>FUNDACION PORVENIR</t>
  </si>
  <si>
    <t>FUNDACION CONSTRUYENDO TEJIDO SOCIAL</t>
  </si>
  <si>
    <t>FUNDACIÓN PARA EL DESARROLLO SOSTENIBLE DE LA REGIÓN CARIBE</t>
  </si>
  <si>
    <t>FUNDACIÓN LICEO DE LA SABANA</t>
  </si>
  <si>
    <t>CORPORACION EDUCATIVA Y CULTURAL JESÚS AMIGO</t>
  </si>
  <si>
    <t>FUNDACION EDUCATIVA JOSE ANTONIO PAEZ</t>
  </si>
  <si>
    <t>FUNDACION SOCIAL CULTURAL INTEGRAL DEL CARIBE</t>
  </si>
  <si>
    <t>FUNDACION PARA EL DESARROLLO SOCIAL, EDUCATIVO, CULTURAL,AMBIENTAL Y EN SALUD, SOL Y VIDA PARA COLOMBIA</t>
  </si>
  <si>
    <t>FUNDACION FUNDANGEL</t>
  </si>
  <si>
    <t>CORPORACION PARA EL DESARROLLO DE LAS CIENCIAS, LA INVESTIGACION E INNOVACION CODECIN</t>
  </si>
  <si>
    <t>FUNDACION SOCIAL ESFUERZO PROPIO FUNESPRO</t>
  </si>
  <si>
    <t>FUNDACION FUNSOCIAL FAMILIA Y TU</t>
  </si>
  <si>
    <t>ASOCIACIÓN DE PADRES DE HOGARES DE BIENESTAR CONQUISTADORES DE SUEÑOS</t>
  </si>
  <si>
    <t>FUNDACION HUMANITARIA CAMINO VERDES</t>
  </si>
  <si>
    <t>ASOCIACIÓN DE PADRES DE FAMILIA DE NIÑOS Y NIÑAS USUARIOS DEL HOGAR INFANTIL COMUNITARIO LOS LUCEROS</t>
  </si>
  <si>
    <t>ASOCIACIÓN DE PADRES DE NIÑOS Y NIÑAS USUARIOS DEL HOGAR INFANTIL COMUNITARIO LOMAS DEL ROSARIO</t>
  </si>
  <si>
    <t>ASOCIACIÓN DE PADRES DE FAMILIA DE NIÑOS Y NIÑAS DEL HOGAR INFANTIL CENTRO COMUNITARIO PARA LA INFANCIA LO AMADOR</t>
  </si>
  <si>
    <t>ASOCIACIÓN DE PADRES DE FAMILIA DE LOS HOGARES COMUNITARIOS BIENESTAR INTEGRAL DE LA PRIMERA INFANCIA</t>
  </si>
  <si>
    <t>ASOCIACIÓN DE PADRES DE FAMILIA DE NIÑO Y NIÑAS USUARIOS DEL HOGAR INFANTIL COMUNITARIO DON BLAS</t>
  </si>
  <si>
    <t>ASOCIACIÓN DE PADRES DE FAMILIA DE NIÑOS Y NIÑAS USUARIOS DEL HOGAR INFANTIL COMUNITARIO ILUSION DE YURBACO</t>
  </si>
  <si>
    <t>FUNDACIÓN SOCIAL CONSTRUYENDO VIDAS</t>
  </si>
  <si>
    <t>FUNDACIÓN PARA LA INVESTIGACIÓN Y EL DESARROLLO SOCIAL</t>
  </si>
  <si>
    <t>FUNDACION RENACER DE COLOMBIA</t>
  </si>
  <si>
    <t>FUNDACION NACIONAL EN SERVICIOS DE INVERSION SOCIAL</t>
  </si>
  <si>
    <t>FUNDACIONCOMPARTIR PARAEL DESARROLLO INTEGRAL DE INFANCIA,NINEZ ADOLECENCIAY FAMILIA.FUNDACOMPARTIR</t>
  </si>
  <si>
    <t>FUNDACION PARA LA COMUNICACION INTEGRAL Y EL CAMBIO SOCIAL</t>
  </si>
  <si>
    <t>FUNDACION TEJIENDO FUTURO SOCIAL</t>
  </si>
  <si>
    <t>CONSEJO REGIONAL INDIGENA DEL CHOCO</t>
  </si>
  <si>
    <t>FUNDACION MAYOR PARA EL DESARROLLO SOCIAL ATANASIO GIRARDOT</t>
  </si>
  <si>
    <t>ASOCIACIÓN MUJERES E INFANCIA ASOMIN</t>
  </si>
  <si>
    <t>CORPORACIÓN COLOMBIA AVANZA</t>
  </si>
  <si>
    <t>FUNDACION AMOR Y VIDA POR EL CHOCO</t>
  </si>
  <si>
    <t>ASOCIACIÓN DE MUJERES TRABAJADORAS POR LA PRIMERA INFANCIA -AMTPi</t>
  </si>
  <si>
    <t>CORPORACION SOCIO CULTURAL HUELLAS DE SABIDURIA</t>
  </si>
  <si>
    <t>FUNDACIÓN SOLIDARIA CREER</t>
  </si>
  <si>
    <t>FUNDACION PARA EL DESARROLLO COMUNITARIO DEL CARIBE</t>
  </si>
  <si>
    <t>FUNDACION AMANECER CARIBE</t>
  </si>
  <si>
    <t>FUNDACIÓN PARA EL MEJORAMIENTO INTEGRAL DE LA CALIDAD DE VIDA DE LOS COLOMBIANOS CRUZANDO FRONTERAS</t>
  </si>
  <si>
    <t>FUNDACIÓN CONSUELO EN TU VIDA</t>
  </si>
  <si>
    <t>CORPORACION COMUNIDAD DE VIDA</t>
  </si>
  <si>
    <t>FUNDACION UN MUNDO SIN FRONTERAS</t>
  </si>
  <si>
    <t>FUNDACIÓN CENTRO DE DESARROLLO INTENGRAL TEMPRANO EL CARACOLI</t>
  </si>
  <si>
    <t>FUNDACION HUELLAS Y CIELO</t>
  </si>
  <si>
    <t>FUNDACION FUSION CELESTIAL</t>
  </si>
  <si>
    <t>FUNDACION TRANSGREDIR LA INDIFERENCIA</t>
  </si>
  <si>
    <t>FUNDACION MI ALEGRE INFANCIA</t>
  </si>
  <si>
    <t>COOPERATIVA MULTIACTIVA DE AGENTES EDUCATIVAS DE GIRON COOMULDAEG</t>
  </si>
  <si>
    <t>ASOCIACIÓN DE PADRES USUARIOS DE HOGARES DE BIENESTAR VIVIENDO SOÑANDO Y JUGANDO</t>
  </si>
  <si>
    <t>ASOCIACIÓN DE USUARIOS DEL PROGRAMA HOGARES COMUNITARIOS DE BIENESTAR RENACER COMUNA SEIS</t>
  </si>
  <si>
    <t>FUNDACION DE SERVICIOS PARA EL PROGRESO ACTIVO Y LA EQUIDAD SOCIAL (SEPRAES)</t>
  </si>
  <si>
    <t>FUNDACIÓN LA SANTÍSIMA TRINIDAD</t>
  </si>
  <si>
    <t>FUNDACION MULTIACTIVA CONSTRUYENDO CAMINOS SOSTENIBLES DE PAZ PARA UN DESARROLLO EMPRESARIAL, SOCIAL Y COMUNITARIO</t>
  </si>
  <si>
    <t>ASOCIACIÓN DE HOGARES COMUNITARIOS AGRUPADO MIS PRIMEROS SUEÑOS CORREGIMIENTO DE AYACUCHO MUNICIPIO DE LA GLORIA</t>
  </si>
  <si>
    <t>ASOCIACIÓN DE HOGARES COMUNITARIOS AGRUPADO AMANECER INFANTIL DEL MUNICIPIO DE PELAYA</t>
  </si>
  <si>
    <t>ASOCIACIÓN DE AUTORIDADES TRADICIONALES WAYUU APALANCHI</t>
  </si>
  <si>
    <t>FUNDACION PUERTAS PARA EL DESARROLLO</t>
  </si>
  <si>
    <t>CORPORACION NUTRICION SALUD Y BIENESTAR NSB DE COLOMBIA</t>
  </si>
  <si>
    <t>FUNDACIÓN CAMINANDO HACIA UN FUTURO MEJOR FUNCAMINO</t>
  </si>
  <si>
    <t>FUNDACION PROYECTO ALAS</t>
  </si>
  <si>
    <t>FUNDACION JESUS DIVINO PROTECTOR</t>
  </si>
  <si>
    <t>FUNDACIÓN SOCIAL Y CULTURAL AGROAMBIENTE</t>
  </si>
  <si>
    <t>CORPORACION EDUCATIVA LA SABIDURIA</t>
  </si>
  <si>
    <t>MUJERES GESTORAS COMUNITARIAS DE LOS MONTES DE MARIA MUGESCO</t>
  </si>
  <si>
    <t>FUNDACION PARA EL DESARROLLO DE LAS FAMILIAS</t>
  </si>
  <si>
    <t>CORPORACIÓN SOCIOECONOMICA MANOS AL DESARROLLO CORMADES</t>
  </si>
  <si>
    <t>FUNDACIÓN LA GRACIA DE VIVIR</t>
  </si>
  <si>
    <t>FUNDACION UNIDAD Y DESARROLLO SOCIAL</t>
  </si>
  <si>
    <t>CORPORACION INTERNACIONAL PARA EL DESARROLLO SOCIAL Y EMPRESARIAL</t>
  </si>
  <si>
    <t>CORPORACION PIEDRALIPE CORPOPIEDRALIPE</t>
  </si>
  <si>
    <t>ASOCIACIÓN AGROECOLOGICA DEL TOLIMA AETOL</t>
  </si>
  <si>
    <t>FUNDACIÓN POR EL TEJIDO SOCIAL DEL CARIBE</t>
  </si>
  <si>
    <t>FUNDACIÓN EDUCATIVA Y SOCIAL</t>
  </si>
  <si>
    <t>FUNDACION ARQUITECTONICA ESPERANZA AMBIENTAL FUNDARQUESAM</t>
  </si>
  <si>
    <t>ASOCIACIÓN DE MADRES COMUNITARIAS Y PADRES USUARIOS ARCANGELES</t>
  </si>
  <si>
    <t>FUNDACION UNION COLOMBO ESPAÑOLA</t>
  </si>
  <si>
    <t xml:space="preserve">FUNDACIÓN AMOR POR MI PUEBLO </t>
  </si>
  <si>
    <t>CORPORACION BAOBAD</t>
  </si>
  <si>
    <t>PARROQUIA JESUS DE LA DIVINA MISERICORDIA</t>
  </si>
  <si>
    <t>FUNDACION SANTA ENGRACIA</t>
  </si>
  <si>
    <t>CORPORACION PARA LA PROSPERIDAD DE NUESTRA GENTE</t>
  </si>
  <si>
    <t>FUNDACIÓN PARA EL DESARROLLO DEL CAPITAL HUMANO Y PROGRESO DE CIENAGA</t>
  </si>
  <si>
    <t>FUNDACION DE DESARROLLO SOCIAL INTERGLOBAL</t>
  </si>
  <si>
    <t>ASOCIACIÓN FREPAEN</t>
  </si>
  <si>
    <t>ASOCIACIÓN MULTACTIVA Y DE DESARROLLO SOCIAL GIOVANNI CRISTINI CRISTINI</t>
  </si>
  <si>
    <t>ASOCIACIÓN AGRO IMPULSO DEL CHOCO</t>
  </si>
  <si>
    <t>ASOCIACIÓN CAMINOS DE PAZ Y PROSPERIDAD</t>
  </si>
  <si>
    <t>ASOCIACIÓN CAMPO VERDE DEL CHOCO</t>
  </si>
  <si>
    <t>CORPORACIÓN PARA EL DESARROLLO EMPRESARIAL Y SOCIAL DE COLOMBIA CODESCO</t>
  </si>
  <si>
    <t>FUNDACIÓN ALCANZANDO NUESTROS SUEÑOS</t>
  </si>
  <si>
    <t>ASOCIACIÓN DE AUTORIDADES TRADICIONALES INDIGENAS WAYUU KOUTTIRRASHI WUAYA DE MEDIA LUNA</t>
  </si>
  <si>
    <t>CENTRO DE PENSAMIENTO, INVESTIGACION Y ESTUDIOS POR UN PACIFICO LIBRE</t>
  </si>
  <si>
    <t>CORPORACION FORJAR PARA EL FUTURO</t>
  </si>
  <si>
    <t>FUNDACIÓN KARIT IBITA</t>
  </si>
  <si>
    <t>FUNDACION CAMINOS DEL FUTURO</t>
  </si>
  <si>
    <t>FUNDACION SOCIAL, FAMILIA, MUJER, ADOLESCENCIA, INFANCIA CON AMOR</t>
  </si>
  <si>
    <t>ASOCIACIÓN DE MADRES QUE VELAN POR LA NIÑEZ</t>
  </si>
  <si>
    <t>GRUPO ASOCIATIVO AFECTO Y VIDA</t>
  </si>
  <si>
    <t>ASOCIACIÓN DE PADRES DE FAMILIA Y MADRES COMUNITARIAS HORMIGUITAS VIAJERAS</t>
  </si>
  <si>
    <t>FUNDACION AMBIENTAL PRO VIDA</t>
  </si>
  <si>
    <t>ASOCIACIÓN DE AUTORIDADES TRADICIONALES INDIGENAS WAYUU WEINU&gt;UIN WAKUAIPA</t>
  </si>
  <si>
    <t>FUNDACION COLEGIO LOS PEQUEÑOS PITUFOS</t>
  </si>
  <si>
    <t>ASOCIACIÓN CONSEJO DE AUTORIDADES DEL PUEBLO WOUNNAN DE COLOMBIA</t>
  </si>
  <si>
    <t>FUNDACION GESTORES DE EXITOS</t>
  </si>
  <si>
    <t>FUNDACIÓN NIÑOS DE PAZ</t>
  </si>
  <si>
    <t>CORPORACION EQUIDAD PAZ Y DESARROLLO SOCIAL</t>
  </si>
  <si>
    <t>ORGANIZACION DE ASOCIACIÓNES INDIGENAS DEL CHOCO</t>
  </si>
  <si>
    <t xml:space="preserve">ASOCIACIÓN DE PRODUCTORES DE LA REGION CARIBE </t>
  </si>
  <si>
    <t>FUNDACION ESPECIALIZADA PARA LA INFANCIA, NIÑEZ, JUVENTUD Y FAMILIA</t>
  </si>
  <si>
    <t>FUNDACIÓN ESPERANZA AMOR Y VIDA</t>
  </si>
  <si>
    <t>FUNDACION FORMANDO LA NIÑEZ PARA DESARROLLAR ADULTOS</t>
  </si>
  <si>
    <t>FUNDACION INTEGRAL PARA EL DESARROLLO J.S.G.</t>
  </si>
  <si>
    <t>FUNDACIÓN PARA EL FOMENTO DE LA EDUCACIÓN EN EL CHOCO</t>
  </si>
  <si>
    <t>FUNDACION TIEMPO FELIZ</t>
  </si>
  <si>
    <t>FUNDACION DE PROFESIONALES ENFOCADOS A LA RECONSTRUCCION SOCIAL</t>
  </si>
  <si>
    <t>FUNDACION MULTIACTIVA ROBINSON DE LA HOZ (FUNMUROBIN</t>
  </si>
  <si>
    <t>FUNDACIÓN MULTIACTIVA SAN JUAN BOSCO</t>
  </si>
  <si>
    <t>FUNDACION PARA EL DESARROLLO INTEGRAL CRISTO REY DE REYES</t>
  </si>
  <si>
    <t>ASOCIACIÓN RAICES PACIFICAS DE NARIÑO</t>
  </si>
  <si>
    <t>FUNDACIÓN POLIFACTICA LA INMACULADA</t>
  </si>
  <si>
    <t>FUNDACIÓN SOCIAL RAFAEL GUERRA ARÉVALO</t>
  </si>
  <si>
    <t>FUNDACION CONSTRUYENDO VIDAS PARA EL FUTURO SIGLA FUNCOVIF</t>
  </si>
  <si>
    <t>FUNDACION MULTIACTIVA LAS MORAS</t>
  </si>
  <si>
    <t>FUNDACIÓN JULIO VERNE</t>
  </si>
  <si>
    <t>ASOCIACIÓN DE JOVENES PROGRESISTAS DEL CHOCO</t>
  </si>
  <si>
    <t>FUNDACION CAMINOS DE AMOR</t>
  </si>
  <si>
    <t>FUNDACION PARA EL DESARROLLO INTEGRAL DE LA NIÑEZ JESUS DE LA BUENA ESPERANZA FUNDIJEBE</t>
  </si>
  <si>
    <t>FUNDACION PARA LA EDUCACION INTEGRAL JESUS MISERICORDIOSO</t>
  </si>
  <si>
    <t>FUNDACION EDUCATIVA JOSE EUSTASIO RIVERA</t>
  </si>
  <si>
    <t>FUNDACIÓN SOCIAL TRABAJO POR MI PAÍS</t>
  </si>
  <si>
    <t>FUNDACION INFANTIL SEMILLEROS DE ESPERANZA</t>
  </si>
  <si>
    <t>FUNDACION MULTIACTIVA MARIA AUXILIADORA</t>
  </si>
  <si>
    <t>FUNDACIÓN CASA CREATIVA POR LAS ARTES Y LA INFANCIA</t>
  </si>
  <si>
    <t>FUNDACION PARA EL DESARROLLO SOCIAL Y AGROAMBIENTAL DEL CHOCO</t>
  </si>
  <si>
    <t>ORGANIZACIÓN INDÍGENA TALAPUIN</t>
  </si>
  <si>
    <t>CORPORACION NUEVA GRANADA</t>
  </si>
  <si>
    <t>FUNDACION ABUCHAR</t>
  </si>
  <si>
    <t>FUNDACION SOCIAL JAIPRIS</t>
  </si>
  <si>
    <t>ASOCIACIÓN AGRO PORVENIR DEL PACIFICO</t>
  </si>
  <si>
    <t>FUNDACION PARA EL DESARROLLO SOCIAL Y CULTURAL GABRIELA MISTRAL</t>
  </si>
  <si>
    <t>ASOCIACIÓN DE PROFESIONALES INTEGRALES PARA EL DESARROLLO SOSTENIBLE DEL CHOCO</t>
  </si>
  <si>
    <t>CORPORACION PARA EL DESARROLLO SOCIAL Y DE LA FAMILIA CODESFA</t>
  </si>
  <si>
    <t>FUNDACION SOCIAL PARA EL DESARROLLO INTEGRAL MANOA AMIGAS</t>
  </si>
  <si>
    <t>FUNDACION PODER CHOCO</t>
  </si>
  <si>
    <t>FUNDASER FUNDACION PARA EL DESARROLLOINTEGRAL HUMANO Y DE GRUPOS POBLACIONALES</t>
  </si>
  <si>
    <t>FUNDACION CREANDO FUTURO</t>
  </si>
  <si>
    <t>GRUPO ASOCIATIVO SAN FELIPE</t>
  </si>
  <si>
    <t>FUNDACIÓN PARA EL FOMENTO DE LA EDUCACIÓN, LA PRODUCTIVIDAD Y EL DESARROLLO SOCIO ECONÓMICO DE LA POBLACIÓN MARGINAL</t>
  </si>
  <si>
    <t>FUNDACIÓN CHIKIMANIA</t>
  </si>
  <si>
    <t>FUNDACIÓN ESPERANZA DE VIDA SOCIAL</t>
  </si>
  <si>
    <t>ASOCIACIÓN ESPERANZA Y PROGRESO</t>
  </si>
  <si>
    <t>CORPORACIÓN DIGNIFICAR</t>
  </si>
  <si>
    <t>CORPORACION PARA EL SERVICIO DE DESARROLLO SOCIAL DE LAS CUMUNIDADES</t>
  </si>
  <si>
    <t>FUNDACION UNA ILUSION</t>
  </si>
  <si>
    <t>FUNDACION PARA EL DESARROLLO SOCIAL INTEGRAL SIGLA FUNPRODESI</t>
  </si>
  <si>
    <t>FUNDACION PARA EL DESARROLLO SOCIAL INTEGRAL A LA COMUNIDAD</t>
  </si>
  <si>
    <t>FUNDACION BUSCANDO UN MEJOR FUTURO</t>
  </si>
  <si>
    <t>FUNDACIÓN NUEVA ALIANZA FUTURO</t>
  </si>
  <si>
    <t>FUNDACION SOCIAL AMIRA DE LA ROSA</t>
  </si>
  <si>
    <t>FUNDACION SONRIENDOLE AL FUTURO</t>
  </si>
  <si>
    <t>ASOCIACIÓN DE ESTUDIANTES AFRODESCENDIENTES DE NARIÑO</t>
  </si>
  <si>
    <t>FUNDACIÓN EDUCATIVA CRISTO REY</t>
  </si>
  <si>
    <t>FUNDACION SEMBRANDO AMOR POR UN FUTURO MEJOR</t>
  </si>
  <si>
    <t>FUNDACION PARA IMPULSAR EL TEJIDO SOCIAL DEL CARIBE</t>
  </si>
  <si>
    <t>FUNDACION HEFZIBA GUAJIRA</t>
  </si>
  <si>
    <t>FUNDACION PROPAIS COLOMBIA FPC</t>
  </si>
  <si>
    <t>FUNDACION INTEGRAL ITIEL</t>
  </si>
  <si>
    <t>FUNDACION PARA LA PROTECCION DE LOS DERECHOS HUMANOS DE LA FAMILIA. FUNDAFAMILIA</t>
  </si>
  <si>
    <t>FUNDACIÓN SOCIAL Y DEPORTIVA EL PROGRESO</t>
  </si>
  <si>
    <t>FUNDACION SENDA DE FE</t>
  </si>
  <si>
    <t>FUNDACIÓN COLOMBIA FLORECE</t>
  </si>
  <si>
    <t>CORPORACION EDUCATIVA FORMADORES NUEVA COLOMBIA</t>
  </si>
  <si>
    <t>ASOCIACIÓN DE MADRES ÁRBOL DE LA SABIDURIA</t>
  </si>
  <si>
    <t>CORPORACIÓN SINERGIA ALIANZA PROFESIONAL</t>
  </si>
  <si>
    <t>ASOCIACIÓN DE AGENTES EDUCATIVOS FAMIS UNIDOS</t>
  </si>
  <si>
    <t>FUNDACIÓN DE SERVICIOS INTEGRALES PARA EL PROGRESO SOCIAL</t>
  </si>
  <si>
    <t>FUNDACION PARA EL DESARROLLO INTEGRAL DEL SER HUMANO EN LAS DIFERENTES ETAPAS DEL CICLO VITAL "FUNDASERVIT"</t>
  </si>
  <si>
    <t>FUNDACION PARA EL DESARROLLO MULTICULTURAL FUNDACOL</t>
  </si>
  <si>
    <t>CORPORACIÓN IMPULSANDO MI PAÍS</t>
  </si>
  <si>
    <t>FUNDACION HOGAR AZUL</t>
  </si>
  <si>
    <t>FAFEP, FUNDACIÓN DE AYUDA A FAMILIAS DE EXTREMA POBREZA</t>
  </si>
  <si>
    <t>FUNDACION PAZCIFICO VIVE</t>
  </si>
  <si>
    <t>ASOCIACIÓN DE AUTORIDADES TRADICIONALES INDIGENAS KOTTUSHIWAYAA</t>
  </si>
  <si>
    <t>FUNDACIÓN COLOMBIANA CON SEGURIDAD ALIMENTARIA Y NUTRICIONAL</t>
  </si>
  <si>
    <t>FUNDACION CLAMOR POR LA VIDA</t>
  </si>
  <si>
    <t>FUNDACIÓN CRECIMIENTO, DESARROLLO Y PROGRESO SOSTENIBLE</t>
  </si>
  <si>
    <t>FUNDACION POR UNA GRAN FAMILIA</t>
  </si>
  <si>
    <t>CORPORACIÓN LA NUEVA COLOMBIA</t>
  </si>
  <si>
    <t>FUNDACION COEXISTIR</t>
  </si>
  <si>
    <t>FUNDACION REDEZ</t>
  </si>
  <si>
    <t>FUNDACIÓN SOCIAL APOYAR</t>
  </si>
  <si>
    <t>ASOCIACIÓN DE MADRES COMUNITARIAS Y PADRES USUARIOS CRECIENDO CON AMOR</t>
  </si>
  <si>
    <t>FUNDACION ANGELES EN EL MANGLAR</t>
  </si>
  <si>
    <t>ASOCIACIÓN DE PADRES USUARIOS DE LOS HOGARES COMUNITARIOS DE BIENESTAR Y MADRES COMUNITARIAS DE MAICAO SECTOR RURAL OULIWOU</t>
  </si>
  <si>
    <t>ASOCIACIÓN DE MADRES COMUNITARIAS Y PADRES USUARIOS DE HOGARES AGRUPADOS UN MUNDO DE AMOR</t>
  </si>
  <si>
    <t>CORPORACION SOCIAL, EDUCATIVA Y PRODUCTIVA DEL PACIFICO Y COLOMBIA EDUCANDO AL NIÑO POR LA PAZ DE COLOMBIA</t>
  </si>
  <si>
    <t>ASOCIACIÓN SOL NACIENTE BOSA</t>
  </si>
  <si>
    <t>FUNDACIÓN SOCIAL BIENESTAR POR COLOMBIA</t>
  </si>
  <si>
    <t>FUNDACIÓN CREER INICIATIVA DESARROLLO Y ESPERANZA</t>
  </si>
  <si>
    <t>FUNDACIÓN VISIÓN TRANSFORMADORA</t>
  </si>
  <si>
    <t>FUNDACION SEMILLAS PARA LA PAZ</t>
  </si>
  <si>
    <t>CORPORACIÓN HUMANIDAD ALIMENTACION NUTRICION DESARROLLO SOCIAL CORPOHANDS</t>
  </si>
  <si>
    <t>ASOCIACIÓN DE PADRES DE FAMILIA CONSTRUYENDO FUTURO PARA LA VIDA</t>
  </si>
  <si>
    <t>FUNDACION DE PROGRAMAS SOCIALES COMUNITARIOS</t>
  </si>
  <si>
    <t>FUNDACION AMIGOS CONSTRUYENDO SUEÑOS</t>
  </si>
  <si>
    <t>ASOCIACIÓN DE MADRES COMUNITARIAS MUJERES LUCHADORAS JEIUU AYAATATNU</t>
  </si>
  <si>
    <t>FUNDACION MULTIACTIVA NUESTRA SEÑORA DEL CARMEN</t>
  </si>
  <si>
    <t>FUNDACION FORMANDO VIDAS PARA UN MAÑANA</t>
  </si>
  <si>
    <t>CORPORACIÓN PAZCIFÍCATE</t>
  </si>
  <si>
    <t>ASOCIACIÓN SOCIAL DE RESILENCIA CON IMPACTO INTEGRAL EN FAMILIA Y COMUNIDADES</t>
  </si>
  <si>
    <t>FUNDACIÓN PEQUEÑOS SUEÑOS</t>
  </si>
  <si>
    <t>FUNDACION LAFAYETTE</t>
  </si>
  <si>
    <t>FUNDACIÓN CHOCO ALEGRÍA Y VIDA</t>
  </si>
  <si>
    <t>CORPORACION CREER MAS</t>
  </si>
  <si>
    <t>FUNDACIÓN BELÉN AMOR DE VIDA</t>
  </si>
  <si>
    <t>FUNDACION STERLING DEL CARIBE</t>
  </si>
  <si>
    <t>FUNDACIÓN CASAS AMIGAS DE LA INFANCIA LA FAMILIA Y LA COMUNIDAD</t>
  </si>
  <si>
    <t>CORPORACION SUMANDO SONRISAS</t>
  </si>
  <si>
    <t>FUNDACION LA TIA CLOE</t>
  </si>
  <si>
    <t>FUNDACIÓN HUELLAS DE AMOR</t>
  </si>
  <si>
    <t>FUNDACIÓN SEMILLEROS DE AMOR Y ESPERANZA</t>
  </si>
  <si>
    <t>FUNDACION RECONSTRUYENDO VIDAS CON TRINO D</t>
  </si>
  <si>
    <t>FUNDACIÓN SONDER</t>
  </si>
  <si>
    <t>ASOCIACIÓN DE MADRES COMUNITARIAS GRANDES SOÑADORES</t>
  </si>
  <si>
    <t>FUNDACIÓN SEMILLAS DE DIOS</t>
  </si>
  <si>
    <t>FUNDACIÓN CORAZON DE FE</t>
  </si>
  <si>
    <t>CORPORACIÓN UNIDOS POR LA INFANCIA, LA ADOLESCENCIA Y LAS FAMILIAS DE COLOMBIA</t>
  </si>
  <si>
    <t>FUNDACIÓN ALTRUISTA MERAKI</t>
  </si>
  <si>
    <t>FUNDACION MUJERES DE PAZ</t>
  </si>
  <si>
    <t>FUNDACION CAMINEMOS UNIDOS DE LAS MANOS POR LA PAZ</t>
  </si>
  <si>
    <t>CORPORACION OFIR</t>
  </si>
  <si>
    <t>CORPORACION RENACER DEL VALLE</t>
  </si>
  <si>
    <t>FUNDACIÓN HUMANISTA</t>
  </si>
  <si>
    <t>FUNDACIÓN SOÑANDO PARA EL FUTURO</t>
  </si>
  <si>
    <t>ASOCIACIÓN VISIONARIOS</t>
  </si>
  <si>
    <t>FUNDACION MULTIACTIVA MIS SUEÑOS</t>
  </si>
  <si>
    <t>FUNDACION CONSTRUYENDO INFANCIA</t>
  </si>
  <si>
    <t>FUNDACIÓN MILAGROSISTA CON SENTIDO SOCIAL</t>
  </si>
  <si>
    <t xml:space="preserve">ASOCIACIÓN DE HOGARES COMUNITARIOS AGRUPADOS DESPERTAR INFANTIL DEL MUNICIPIO DE PAILITAS </t>
  </si>
  <si>
    <t>ASOCIACIÓN DE PADRES USUARIOS DE LOS HOGARES DE BIENESTAR LOS SUPERAMIGOS</t>
  </si>
  <si>
    <t xml:space="preserve">FUNDACIÓN CONSTRUYENDO UN NUEVO FUTURO </t>
  </si>
  <si>
    <t xml:space="preserve">FUNDACIÓN SOCIAL CASTILLO SAN LUCAS </t>
  </si>
  <si>
    <t xml:space="preserve">FUNDACIÓN MANOS UNIDAS CONSTRUYENDO PAIS </t>
  </si>
  <si>
    <t xml:space="preserve">FUNDACIÓN SANTIAGO DE TOLU </t>
  </si>
  <si>
    <t xml:space="preserve">ASOCIACIÓN CRISTIANA DE JOVENES DE BOGOTA Y CUNDINAMARCA </t>
  </si>
  <si>
    <t xml:space="preserve">ASOCIACIÓN DE PADRES USUARIOS, OTRAS MODALIDADES DE ATENCIÓN A LA PRIMERA INFANCIA Y MADRES COMUNITARIAS EL DERECHO DEL NIÑO </t>
  </si>
  <si>
    <t xml:space="preserve">CORPORACIÓN INFANTIL NENELANDIA </t>
  </si>
  <si>
    <t xml:space="preserve">ASOCIACIÓN DE PADRES USUARIOS DE HOGARES BIENESTAR DEL BARRIO VILLA HERMOSA </t>
  </si>
  <si>
    <t xml:space="preserve">ASOCIACIÓN DE PADRES DE FAMILIA ALBANIA </t>
  </si>
  <si>
    <t xml:space="preserve">ASOCIACIÓN DE PADRES Y VECINOS DEL HOGAR INFANTIL ORO VERDE </t>
  </si>
  <si>
    <t xml:space="preserve">ASOCIACIÓN DE PADRES DE HOGARES COMUNITARIOS DE BIENESTAR LA UNIÓN </t>
  </si>
  <si>
    <t xml:space="preserve">FUNDACIÓN PARA EL DESARROLLO SOCIAL Y EMPRESARIAL PASTO </t>
  </si>
  <si>
    <t xml:space="preserve">ASOCIACIÓN DE PADRES DE HOGARES DE BIENESTAR 12 DE OCTUBRE </t>
  </si>
  <si>
    <t>ASOCIACIÓN  DE PADRES DE FAMILIA Y VECINOS HOGAR INFANTIL BELENCITO</t>
  </si>
  <si>
    <t>ASOCIACIÓN DE PADRES DE FAMILIA Y VECINOS DEL HOGAR INFANTIL DE BELEN DE LOS ANDAQUÍES</t>
  </si>
  <si>
    <t>HOGAR INFANTIL MALHABAR</t>
  </si>
  <si>
    <t>FUNDACIÓN MONTESIÓN DE MARIA FUMS</t>
  </si>
  <si>
    <t>CORPORACIÓN IMAGINA TU MUNDO</t>
  </si>
  <si>
    <t>FUNDACIÓN DESARROLLO Y VIDA</t>
  </si>
  <si>
    <t>CORPORACIÓN POPULAR PARA EL DESARROLLO SOCIAL DEL ATLANTICO CORPODESA</t>
  </si>
  <si>
    <t>FUNDACIÓN OASIS DE AMOR</t>
  </si>
  <si>
    <t>ASOCIACIÓN DE PADRES DE FAMILIA DEL HOGAR INFANTIL COLMENITA DEL MUNICIPIO DE IBAGUE DEPARTAMENTO DEL TOLIMA</t>
  </si>
  <si>
    <t>ASOCIACIÓN DE PADRES DE FAMILIA DEL HOGAR INFANTIL VECINAL MUNDO INFANTIL</t>
  </si>
  <si>
    <t>FUNDACIÓN MI PEQUEÑO MUNDO</t>
  </si>
  <si>
    <t>HOGAR INFANTIL PABLO VI</t>
  </si>
  <si>
    <t>ASOCIACIÓN PARA EL DESARROLLO DE LA INFANCIA LA FAMILIA Y LA COMUNIDAD</t>
  </si>
  <si>
    <t>ASOCIACIÓN DE PADRES DE FAMILIA DE LOS HOGARES COMUNITARIOS DE BIENESTAR LA INDEPENDENCIA</t>
  </si>
  <si>
    <t>ASOCIACIÓN DE PADRES DE FAMILIA HOGAR INFANTIL DUENDECILLOS DEL MUNICIPIO DE IBAGUÉ DEPARTAMENTO DEL TOLIMA</t>
  </si>
  <si>
    <t>ASOCIACIÓN DE PADRES DE HOGARES COMUNITARIOS DE BIENESTAR GUAMALITO</t>
  </si>
  <si>
    <t>ASOCIACIÓN DE PADRES DE HOGARES COMUNITARIOS DE BIENESTAR BELLAVISTA</t>
  </si>
  <si>
    <t>ASOCIACIÓN DE PADRES DE FAMILIA Y VECINOS HOGAR INFANTIL PUERTO RICO</t>
  </si>
  <si>
    <t>ASOCIACIÓN DE PADRES DE HOGARES COMUNITARIOS DE BIENESTAR DOCE DE OCTUBRE</t>
  </si>
  <si>
    <t>ASOCIACIÓN DE HOGARES DE BIENESTAR MARROQUIN II SUR C</t>
  </si>
  <si>
    <t>ASOCIACIÓN DE HOGARES COMUNITARIOS FAMI EL PASO</t>
  </si>
  <si>
    <t>ASOCIACIÓN DE PADRES DE FAMILIA DEL HOGAR INFANTIL LOS MUISCAS DE TUNJA</t>
  </si>
  <si>
    <t>ASOCIACIÓN DE HOMBRES DE MI TIERRA</t>
  </si>
  <si>
    <t>ASOCIACIÓN DE PADRES DE FAMILIA HOGARES DE BIENESTAR DE CHIQUICHOQUI</t>
  </si>
  <si>
    <t>ASOCIACIÓN HOGARES DE BIENESTAR LA PEDREGOZA</t>
  </si>
  <si>
    <t>COOPERATIVA DE CONSUMO Y DESARROLLO SOCIAL DE MADRES COMUNITARIAS DE CORDOBA COOMADECOR</t>
  </si>
  <si>
    <t>ASOCIACIÓN DE AGENTES EDUCATIVOS ACOMPAÑAME A CRECER</t>
  </si>
  <si>
    <t>FUNDACIÓN AIRES DEL CARIBE</t>
  </si>
  <si>
    <t>ASOCIACIÓN DE HOGARES COMUNITARIOS MIXTA MANDINGUILLA</t>
  </si>
  <si>
    <t>ASOCIACIÓN DE PADRES DE FAMILIA DE LOS HOGARES COMUNITARIOS DE BIENESTAR VEREDA LOS NARANJOS</t>
  </si>
  <si>
    <t>CORPORACION PARA LA FORMACION DIVULGACION Y EDUCACION EN LA FE DE LA DIOCESIS DE QUIBDÓ</t>
  </si>
  <si>
    <t>CORPORACION PROGRESANDO SIN FRONTERAS - CORPROSINFRO</t>
  </si>
  <si>
    <t>FUNDACIÓN CARVAJAL</t>
  </si>
  <si>
    <t>FUNDACIÓN SOCIAL Y EDUCATIVA WESLEYANA NORTE</t>
  </si>
  <si>
    <t>ASOCIACIÓN DE HOGARES COMUNITARIOS SECTOR BARRIO ARRIBA DE CHIMICHAGUA TRADICIONAL</t>
  </si>
  <si>
    <t>ASOCIACIÓN DE PADRES DE FAMILIA DEL HOGAR INFANTIL GALAPA</t>
  </si>
  <si>
    <t>ASOCIACIÓN DE PADRES DE FAMILIA DE LOS NIÑOS USUARIOS DEL HOGAR INFANTIL PICARDIAS</t>
  </si>
  <si>
    <t>ASOCIACIÓN DE PADRES DE HOGARES COMUNITARIOS DE BIENESTAR PRIMERO DE MAYO</t>
  </si>
  <si>
    <t>ASOCIACIÓN DE PADRES DE FAMILIA DE LOS HOGARES DE BIENESTAR SECTOR COMUNAL 7 ABRIL</t>
  </si>
  <si>
    <t>ASOCIACIÓN ACCIÓN SOCIAL FAC NUESTRA SEÑORA DE LORETO SECCIONAL RIONEGRO</t>
  </si>
  <si>
    <t>ASOCIACIÓN DE PADRES DE FAMILIA DE HOGARES DE BIENESTAR BARRIO LA CANDELARIA</t>
  </si>
  <si>
    <t>ASOCIACIÓN DE PADRES DE FAMILIA DE LOS HOGARES COMUNITARIOS DE BIENESTAR DE LA VEREDA LA TOMA</t>
  </si>
  <si>
    <t>FUNDACIÓN POR UN MUNDO NUEVO PARA LA PROTECCIÓN DE LOS NIÑOS, NIÑAS, LOS JOVENES, LAS JOVENES, LA MUJER Y LA FAMILIA</t>
  </si>
  <si>
    <t>ASOCIACIÓN DE PADRES DE HOGARES DE BIENESTAR ABREGO PROGRAMA FAMI</t>
  </si>
  <si>
    <t>ASOCIACIÓN DE PADRES DE FAMILIA HOGAR INFANTIL COMUNITARIO LAS GAVIOTAS</t>
  </si>
  <si>
    <t>ASOCIACIÓN DE PADRES DE HOGARES COMUNITARIOS DE BIENESTAR BARRIO LOS OLIVOS</t>
  </si>
  <si>
    <t>ASOCIACIÓN DE PADRES DE FAMILIA DEL HOGAR INFANTIL FLORENCIA</t>
  </si>
  <si>
    <t>ASOCIACIÓN DE PADRES DE FAMILIA DEL HOGAR INFANTIL LA MACARENA</t>
  </si>
  <si>
    <t>ASOCIACIÓN DE PADRES DE FAMILIA DE LOS HOGARES DE BIENESTAR DEL BARRIO EL CABRERO</t>
  </si>
  <si>
    <t>ASOCIACIÓN DE PADRES DE FAMILIA CDI SANTA RITA</t>
  </si>
  <si>
    <t>ASOCIACIÓN DE OBRAS SOCIALES DEL BOSQUE</t>
  </si>
  <si>
    <t>ASOCIACIÓN DE PADRES DE FAMILIA DE LOS HOGARES BIEESTAR MALAMBO BELLAVISTA II ETAPA LOS COMUNEROS</t>
  </si>
  <si>
    <t>JARDIN INFANTIL JOHN F. KENNEDY DE BUCARAMANGA</t>
  </si>
  <si>
    <t>ASOCIACIÓN DE PADRES DE FAMILIA HCB DEL MUNICIPIO DE SUCRE</t>
  </si>
  <si>
    <t>CORPORACIÓN POR EL DESARROLLO SOSTENIBLE SOMOS COLOMBIA</t>
  </si>
  <si>
    <t>FUNDACIÓN NIÑOS ALEGRES FUNDALEGRES</t>
  </si>
  <si>
    <t>HOGAR INFANTIL MIS AÑOS DE FANTASIA</t>
  </si>
  <si>
    <t>DEPARTAMENTO</t>
  </si>
  <si>
    <t>AMAZONAS (DP)</t>
  </si>
  <si>
    <t>ANTIOQUIA (DP)</t>
  </si>
  <si>
    <t>ARAUCA (DP)</t>
  </si>
  <si>
    <t>ATLÁNTICO (DP)</t>
  </si>
  <si>
    <t>BOGOTÁ D.C. (DP)</t>
  </si>
  <si>
    <t>BOLÍVAR (DP)</t>
  </si>
  <si>
    <t>BOYACÁ (DP)</t>
  </si>
  <si>
    <t>CALDAS (DP)</t>
  </si>
  <si>
    <t>CAQUETÁ (DP)</t>
  </si>
  <si>
    <t>CASANARE (DP)</t>
  </si>
  <si>
    <t>CAUCA (DP)</t>
  </si>
  <si>
    <t>CESAR (DP)</t>
  </si>
  <si>
    <t>CHOCÓ (DP)</t>
  </si>
  <si>
    <t>CÓRDOBA (DP)</t>
  </si>
  <si>
    <t>CUNDINAMARCA (DP)</t>
  </si>
  <si>
    <t>GUAINÍA (DP)</t>
  </si>
  <si>
    <t>GUAVIARE (DP)</t>
  </si>
  <si>
    <t>HUILA (DP)</t>
  </si>
  <si>
    <t>LA GUAJIRA (DP)</t>
  </si>
  <si>
    <t>MAGDALENA (DP)</t>
  </si>
  <si>
    <t>META (DP)</t>
  </si>
  <si>
    <t>NARIÑO (DP)</t>
  </si>
  <si>
    <t>NORTE DE SANTANDER (DP)</t>
  </si>
  <si>
    <t>PUTUMAYO (DP)</t>
  </si>
  <si>
    <t>QUINDÍO (DP)</t>
  </si>
  <si>
    <t>RISARALDA (DP)</t>
  </si>
  <si>
    <t>SAN ANDRÉS Y PROVIDENCIA (DP)</t>
  </si>
  <si>
    <t>SANTANDER (DP)</t>
  </si>
  <si>
    <t>SUCRE (DP)</t>
  </si>
  <si>
    <t>TOLIMA (DP)</t>
  </si>
  <si>
    <t>VALLE DEL CAUCA (DP)</t>
  </si>
  <si>
    <t>VAUPÉS (DP)</t>
  </si>
  <si>
    <t>VICHADA (DP)</t>
  </si>
  <si>
    <t>EL ENCANTO</t>
  </si>
  <si>
    <t>ABEJORRAL</t>
  </si>
  <si>
    <t>BARANOA</t>
  </si>
  <si>
    <t>ANTONIO NARIÑO</t>
  </si>
  <si>
    <t>ACHÍ</t>
  </si>
  <si>
    <t>ALMEIDA</t>
  </si>
  <si>
    <t>AGUADAS</t>
  </si>
  <si>
    <t>ALBANIA</t>
  </si>
  <si>
    <t>AGUAZUL</t>
  </si>
  <si>
    <t>ALMAGUER</t>
  </si>
  <si>
    <t>AGUACHICA</t>
  </si>
  <si>
    <t>ACANDÍ</t>
  </si>
  <si>
    <t>AYAPEL</t>
  </si>
  <si>
    <t>AGUA DE DIOS</t>
  </si>
  <si>
    <t>BARRANCO MINAS</t>
  </si>
  <si>
    <t>CALAMAR</t>
  </si>
  <si>
    <t>ACEVEDO</t>
  </si>
  <si>
    <t>ALGARROBO</t>
  </si>
  <si>
    <t>ACACÍAS</t>
  </si>
  <si>
    <t>ALBÁN</t>
  </si>
  <si>
    <t>ÁBREGO</t>
  </si>
  <si>
    <t>COLÓN</t>
  </si>
  <si>
    <t>ARMENIA</t>
  </si>
  <si>
    <t>APÍA</t>
  </si>
  <si>
    <t>PROVIDENCIA</t>
  </si>
  <si>
    <t>AGUADA</t>
  </si>
  <si>
    <t>BUENAVISTA</t>
  </si>
  <si>
    <t>ALPUJARRA</t>
  </si>
  <si>
    <t>ALCALÁ</t>
  </si>
  <si>
    <t>CARURÚ</t>
  </si>
  <si>
    <t>CUMARIBO</t>
  </si>
  <si>
    <t>LA CHORRERA</t>
  </si>
  <si>
    <t>ABRIAQUÍ</t>
  </si>
  <si>
    <t>ARAUQUITA</t>
  </si>
  <si>
    <t>BARRANQUILLA</t>
  </si>
  <si>
    <t>BARRIOS UNIDOS</t>
  </si>
  <si>
    <t>ALTOS DEL ROSARIO</t>
  </si>
  <si>
    <t>AQUITANIA</t>
  </si>
  <si>
    <t>ANSERMA</t>
  </si>
  <si>
    <t>BELÉN DE LOS ANDAQUÍES</t>
  </si>
  <si>
    <t>CHÁMEZA</t>
  </si>
  <si>
    <t>ARGELIA</t>
  </si>
  <si>
    <t>AGUSTÍN CODAZZI</t>
  </si>
  <si>
    <t>ALTO BAUDÓ</t>
  </si>
  <si>
    <t>CACAHUAL</t>
  </si>
  <si>
    <t>EL RETORNO</t>
  </si>
  <si>
    <t>AGRADO</t>
  </si>
  <si>
    <t>BARRANCAS</t>
  </si>
  <si>
    <t>ARACATACA</t>
  </si>
  <si>
    <t>BARRANCA DE UPÍA</t>
  </si>
  <si>
    <t>ALDANA</t>
  </si>
  <si>
    <t>ARBOLEDAS</t>
  </si>
  <si>
    <t>MOCOA</t>
  </si>
  <si>
    <t>BALBOA</t>
  </si>
  <si>
    <t>SAN ANDRÉS</t>
  </si>
  <si>
    <t>CAIMITO</t>
  </si>
  <si>
    <t>ALVARADO</t>
  </si>
  <si>
    <t>ANDALUCÍA</t>
  </si>
  <si>
    <t>MITÚ</t>
  </si>
  <si>
    <t>LA PRIMAVERA</t>
  </si>
  <si>
    <t>LA PEDRERA</t>
  </si>
  <si>
    <t>ALEJANDRÍA</t>
  </si>
  <si>
    <t>CRAVO NORTE</t>
  </si>
  <si>
    <t>CAMPO DE LA CRUZ</t>
  </si>
  <si>
    <t>BOGOTÁ, D.C.</t>
  </si>
  <si>
    <t>ARENAL</t>
  </si>
  <si>
    <t>ARCABUCO</t>
  </si>
  <si>
    <t>ARANZAZU</t>
  </si>
  <si>
    <t>CARTAGENA DEL CHAIRÁ</t>
  </si>
  <si>
    <t>HATO COROZAL</t>
  </si>
  <si>
    <t>ASTREA</t>
  </si>
  <si>
    <t>ATRATO</t>
  </si>
  <si>
    <t>CANALETE</t>
  </si>
  <si>
    <t>ANAPOIMA</t>
  </si>
  <si>
    <t>INÍRIDA</t>
  </si>
  <si>
    <t>MIRAFLORES</t>
  </si>
  <si>
    <t>AIPE</t>
  </si>
  <si>
    <t>DIBULLA</t>
  </si>
  <si>
    <t>ARIGUANÍ</t>
  </si>
  <si>
    <t>CABUYARO</t>
  </si>
  <si>
    <t>ANCUYÁ</t>
  </si>
  <si>
    <t>BOCHALEMA</t>
  </si>
  <si>
    <t>ORITO</t>
  </si>
  <si>
    <t>CALARCÁ</t>
  </si>
  <si>
    <t>BELÉN DE UMBRÍA</t>
  </si>
  <si>
    <t>ARATOCA</t>
  </si>
  <si>
    <t>CHALÁN</t>
  </si>
  <si>
    <t>AMBALEMA</t>
  </si>
  <si>
    <t>ANSERMANUEVO</t>
  </si>
  <si>
    <t>PACOA</t>
  </si>
  <si>
    <t>PUERTO CARREÑO</t>
  </si>
  <si>
    <t>LA VICTORIA</t>
  </si>
  <si>
    <t>AMAGÁ</t>
  </si>
  <si>
    <t>FORTUL</t>
  </si>
  <si>
    <t>CANDELARIA</t>
  </si>
  <si>
    <t>BOSA</t>
  </si>
  <si>
    <t>ARJONA</t>
  </si>
  <si>
    <t>BELÉN</t>
  </si>
  <si>
    <t>BELALCÁZAR</t>
  </si>
  <si>
    <t>CURILLO</t>
  </si>
  <si>
    <t>LA SALINA</t>
  </si>
  <si>
    <t>BECERRIL</t>
  </si>
  <si>
    <t>BAGADÓ</t>
  </si>
  <si>
    <t>CERETÉ</t>
  </si>
  <si>
    <t>ANOLAIMA</t>
  </si>
  <si>
    <t>LA GUADALUPE</t>
  </si>
  <si>
    <t>SAN JOSÉ DEL GUAVIARE</t>
  </si>
  <si>
    <t>ALGECIRAS</t>
  </si>
  <si>
    <t>DISTRACCIÓN</t>
  </si>
  <si>
    <t>CERRO DE SAN ANTONIO</t>
  </si>
  <si>
    <t>CASTILLA LA NUEVA</t>
  </si>
  <si>
    <t>ARBOLEDA</t>
  </si>
  <si>
    <t>BUCARASICA</t>
  </si>
  <si>
    <t>PUERTO ASÍS</t>
  </si>
  <si>
    <t>CIRCASIA</t>
  </si>
  <si>
    <t>DOSQUEBRADAS</t>
  </si>
  <si>
    <t>BARBOSA</t>
  </si>
  <si>
    <t>COLOSÓ</t>
  </si>
  <si>
    <t>ANZOÁTEGUI</t>
  </si>
  <si>
    <t>PAPUNAUA</t>
  </si>
  <si>
    <t>SANTA ROSALÍA</t>
  </si>
  <si>
    <t>LETICIA</t>
  </si>
  <si>
    <t>AMALFI</t>
  </si>
  <si>
    <t>PUERTO RONDÓN</t>
  </si>
  <si>
    <t>GALAPA</t>
  </si>
  <si>
    <t>CHAPINERO</t>
  </si>
  <si>
    <t>ARROYOHONDO</t>
  </si>
  <si>
    <t>BERBEO</t>
  </si>
  <si>
    <t>CHINCHINÁ</t>
  </si>
  <si>
    <t>EL DONCELLO</t>
  </si>
  <si>
    <t>MANÍ</t>
  </si>
  <si>
    <t>BUENOS AIRES</t>
  </si>
  <si>
    <t>BOSCONIA</t>
  </si>
  <si>
    <t>BAHÍA SOLANO</t>
  </si>
  <si>
    <t>CHIMÁ</t>
  </si>
  <si>
    <t>APULO</t>
  </si>
  <si>
    <t>MAPIRIPANA</t>
  </si>
  <si>
    <t>ALTAMIRA</t>
  </si>
  <si>
    <t>EL MOLINO</t>
  </si>
  <si>
    <t>CHIVOLO</t>
  </si>
  <si>
    <t>CUBARRAL</t>
  </si>
  <si>
    <t>BARBACOAS</t>
  </si>
  <si>
    <t>CÁCHIRA</t>
  </si>
  <si>
    <t>PUERTO CAICEDO</t>
  </si>
  <si>
    <t>GUÁTICA</t>
  </si>
  <si>
    <t>BARICHARA</t>
  </si>
  <si>
    <t>COROZAL</t>
  </si>
  <si>
    <t>ARMERO GUAYABAL</t>
  </si>
  <si>
    <t>TARAIRA</t>
  </si>
  <si>
    <t>MIRITÍ - PARANÁ</t>
  </si>
  <si>
    <t>ANDES</t>
  </si>
  <si>
    <t>SARAVENA</t>
  </si>
  <si>
    <t>JUAN DE ACOSTA</t>
  </si>
  <si>
    <t>CIUDAD BOLÍVAR</t>
  </si>
  <si>
    <t>BARRANCO DE LOBA</t>
  </si>
  <si>
    <t>BETÉITIVA</t>
  </si>
  <si>
    <t>FILADELFIA</t>
  </si>
  <si>
    <t>EL PAUJÍL</t>
  </si>
  <si>
    <t>MONTERREY</t>
  </si>
  <si>
    <t>CAJIBÍO</t>
  </si>
  <si>
    <t>CHIMICHAGUA</t>
  </si>
  <si>
    <t>BAJO BAUDÓ</t>
  </si>
  <si>
    <t>CHINÚ</t>
  </si>
  <si>
    <t>ARBELÁEZ</t>
  </si>
  <si>
    <t>MORICHAL</t>
  </si>
  <si>
    <t>BARAYA</t>
  </si>
  <si>
    <t>FONSECA</t>
  </si>
  <si>
    <t>CIÉNAGA</t>
  </si>
  <si>
    <t>CUMARAL</t>
  </si>
  <si>
    <t>CÁCOTA</t>
  </si>
  <si>
    <t>PUERTO GUZMÁN</t>
  </si>
  <si>
    <t>FILANDIA</t>
  </si>
  <si>
    <t>LA CELIA</t>
  </si>
  <si>
    <t>BARRANCABERMEJA</t>
  </si>
  <si>
    <t>COVEÑAS</t>
  </si>
  <si>
    <t>ATACO</t>
  </si>
  <si>
    <t>BUENAVENTURA</t>
  </si>
  <si>
    <t>YAVARATÉ</t>
  </si>
  <si>
    <t>PUERTO ALEGRÍA</t>
  </si>
  <si>
    <t>ANGELÓPOLIS</t>
  </si>
  <si>
    <t>TAME</t>
  </si>
  <si>
    <t>LURUACO</t>
  </si>
  <si>
    <t>ENGATIVÁ</t>
  </si>
  <si>
    <t>BOAVITA</t>
  </si>
  <si>
    <t>LA DORADA</t>
  </si>
  <si>
    <t>FLORENCIA</t>
  </si>
  <si>
    <t>NUNCHÍA</t>
  </si>
  <si>
    <t>CALDONO</t>
  </si>
  <si>
    <t>CHIRIGUANÁ</t>
  </si>
  <si>
    <t>BÉLEN DE BAJIRÁ</t>
  </si>
  <si>
    <t>CIÉNAGA DE ORO</t>
  </si>
  <si>
    <t>BELTRÁN</t>
  </si>
  <si>
    <t>PANA PANA</t>
  </si>
  <si>
    <t>CAMPOALEGRE</t>
  </si>
  <si>
    <t>HATONUEVO</t>
  </si>
  <si>
    <t>CONCORDIA</t>
  </si>
  <si>
    <t>EL CALVARIO</t>
  </si>
  <si>
    <t>BUESACO</t>
  </si>
  <si>
    <t>CHINÁCOTA</t>
  </si>
  <si>
    <t>PUERTO LEGUÍZAMO</t>
  </si>
  <si>
    <t>GÉNOVA</t>
  </si>
  <si>
    <t>LA VIRGINIA</t>
  </si>
  <si>
    <t>BETULIA</t>
  </si>
  <si>
    <t>EL ROBLE</t>
  </si>
  <si>
    <t>CAJAMARCA</t>
  </si>
  <si>
    <t>BUGALAGRANDE</t>
  </si>
  <si>
    <t>PUERTO ARICA</t>
  </si>
  <si>
    <t>ANGOSTURA</t>
  </si>
  <si>
    <t>MALAMBO</t>
  </si>
  <si>
    <t>FONTIBÓN</t>
  </si>
  <si>
    <t>CANTAGALLO</t>
  </si>
  <si>
    <t>LA MERCED</t>
  </si>
  <si>
    <t>LA MONTAÑITA</t>
  </si>
  <si>
    <t>OROCUÉ</t>
  </si>
  <si>
    <t>CALOTO</t>
  </si>
  <si>
    <t>CURUMANÍ</t>
  </si>
  <si>
    <t>BOJAYÁ</t>
  </si>
  <si>
    <t>COTORRA</t>
  </si>
  <si>
    <t>BITUIMA</t>
  </si>
  <si>
    <t>PUERTO COLOMBIA</t>
  </si>
  <si>
    <t>COLOMBIA</t>
  </si>
  <si>
    <t>LA JAGUA DEL PILAR</t>
  </si>
  <si>
    <t>EL BANCO</t>
  </si>
  <si>
    <t>EL CASTILLO</t>
  </si>
  <si>
    <t>CHACHAGÜÍ</t>
  </si>
  <si>
    <t>CHITAGÁ</t>
  </si>
  <si>
    <t>SAN FRANCISCO</t>
  </si>
  <si>
    <t>LA TEBAIDA</t>
  </si>
  <si>
    <t>MARSELLA</t>
  </si>
  <si>
    <t>GALERAS</t>
  </si>
  <si>
    <t>CARMEN DE APICALÁ</t>
  </si>
  <si>
    <t>CAICEDONIA</t>
  </si>
  <si>
    <t>PUERTO NARIÑO</t>
  </si>
  <si>
    <t>ANORÍ</t>
  </si>
  <si>
    <t>MANATÍ</t>
  </si>
  <si>
    <t>KENNEDY</t>
  </si>
  <si>
    <t>CARTAGENA DE INDIAS</t>
  </si>
  <si>
    <t>BRICEÑO</t>
  </si>
  <si>
    <t>MANIZALES</t>
  </si>
  <si>
    <t>MILÁN</t>
  </si>
  <si>
    <t>PAZ DE ARIPORO</t>
  </si>
  <si>
    <t>CORINTO</t>
  </si>
  <si>
    <t>EL COPEY</t>
  </si>
  <si>
    <t>CARMEN DEL DARIÉN</t>
  </si>
  <si>
    <t>LA APARTADA</t>
  </si>
  <si>
    <t>BOJACÁ</t>
  </si>
  <si>
    <t>SAN FELIPE</t>
  </si>
  <si>
    <t>ELÍAS</t>
  </si>
  <si>
    <t>MAICAO</t>
  </si>
  <si>
    <t>EL PIÑÓN</t>
  </si>
  <si>
    <t>EL DORADO</t>
  </si>
  <si>
    <t>CONVENCIÓN</t>
  </si>
  <si>
    <t>SAN MIGUEL</t>
  </si>
  <si>
    <t>MONTENEGRO</t>
  </si>
  <si>
    <t>MISTRATÓ</t>
  </si>
  <si>
    <t>BUCARAMANGA</t>
  </si>
  <si>
    <t>GUARANDA</t>
  </si>
  <si>
    <t>CASABIANCA</t>
  </si>
  <si>
    <t>CALI</t>
  </si>
  <si>
    <t>PUERTO SANTANDER</t>
  </si>
  <si>
    <t>ANZÁ</t>
  </si>
  <si>
    <t>PALMAR DE VARELA</t>
  </si>
  <si>
    <t>LA CANDELARIA</t>
  </si>
  <si>
    <t>CICUCO</t>
  </si>
  <si>
    <t>MANZANARES</t>
  </si>
  <si>
    <t>MORELIA</t>
  </si>
  <si>
    <t>PORE</t>
  </si>
  <si>
    <t>EL TAMBO</t>
  </si>
  <si>
    <t>EL PASO</t>
  </si>
  <si>
    <t>CÉRTEGUI</t>
  </si>
  <si>
    <t>LORICA</t>
  </si>
  <si>
    <t>CABRERA</t>
  </si>
  <si>
    <t>GARZÓN</t>
  </si>
  <si>
    <t>MANAURE</t>
  </si>
  <si>
    <t>EL RETÉN</t>
  </si>
  <si>
    <t>FUENTE DE ORO</t>
  </si>
  <si>
    <t>CONSACÁ</t>
  </si>
  <si>
    <t>CÚCUTA</t>
  </si>
  <si>
    <t>SANTIAGO</t>
  </si>
  <si>
    <t>PIJAO</t>
  </si>
  <si>
    <t>PEREIRA</t>
  </si>
  <si>
    <t>LA UNIÓN</t>
  </si>
  <si>
    <t>CHAPARRAL</t>
  </si>
  <si>
    <t>CALIMA</t>
  </si>
  <si>
    <t>TARAPACÁ</t>
  </si>
  <si>
    <t>APARTADÓ</t>
  </si>
  <si>
    <t>PIOJÓ</t>
  </si>
  <si>
    <t>LOS MÁRTIRES</t>
  </si>
  <si>
    <t>CLEMENCIA</t>
  </si>
  <si>
    <t>BUSBANZÁ</t>
  </si>
  <si>
    <t>MARMATO</t>
  </si>
  <si>
    <t>PUERTO RICO</t>
  </si>
  <si>
    <t>RECETOR</t>
  </si>
  <si>
    <t>GAMARRA</t>
  </si>
  <si>
    <t>CONDOTO</t>
  </si>
  <si>
    <t>LOS CÓRDOBAS</t>
  </si>
  <si>
    <t>CACHIPAY</t>
  </si>
  <si>
    <t>GIGANTE</t>
  </si>
  <si>
    <t>RIOHACHA</t>
  </si>
  <si>
    <t>FUNDACIÓN</t>
  </si>
  <si>
    <t>GRANADA</t>
  </si>
  <si>
    <t>CONTADERO</t>
  </si>
  <si>
    <t>CUCUTILLA</t>
  </si>
  <si>
    <t>SIBUNDOY</t>
  </si>
  <si>
    <t>QUIMBAYA</t>
  </si>
  <si>
    <t>PUEBLO RICO</t>
  </si>
  <si>
    <t>CALIFORNIA</t>
  </si>
  <si>
    <t>COELLO</t>
  </si>
  <si>
    <t>ARBOLETES</t>
  </si>
  <si>
    <t>POLONUEVO</t>
  </si>
  <si>
    <t>PUENTE ARANDA</t>
  </si>
  <si>
    <t>MARQUETALIA</t>
  </si>
  <si>
    <t>SAN JOSÉ DEL FRAGUA</t>
  </si>
  <si>
    <t>SABANALARGA</t>
  </si>
  <si>
    <t>GUACHENÉ</t>
  </si>
  <si>
    <t>GONZÁLEZ</t>
  </si>
  <si>
    <t>EL CANTÓN DEL SAN PABLO</t>
  </si>
  <si>
    <t>MOMIL</t>
  </si>
  <si>
    <t>CAJICÁ</t>
  </si>
  <si>
    <t>GUADALUPE</t>
  </si>
  <si>
    <t>SAN JUAN DEL CESAR</t>
  </si>
  <si>
    <t>GUAMAL</t>
  </si>
  <si>
    <t>DURANIA</t>
  </si>
  <si>
    <t>VALLE DEL GUAMUEZ</t>
  </si>
  <si>
    <t>SALENTO</t>
  </si>
  <si>
    <t>QUINCHÍA</t>
  </si>
  <si>
    <t>CAPITANEJO</t>
  </si>
  <si>
    <t>MAJAGUAL</t>
  </si>
  <si>
    <t>COYAIMA</t>
  </si>
  <si>
    <t>CARTAGO</t>
  </si>
  <si>
    <t>PONEDERA</t>
  </si>
  <si>
    <t>RAFAEL URIBE URIBE</t>
  </si>
  <si>
    <t>EL CARMEN DE BOLÍVAR</t>
  </si>
  <si>
    <t>CAMPOHERMOSO</t>
  </si>
  <si>
    <t>MARULANDA</t>
  </si>
  <si>
    <t>SAN VICENTE DEL CAGUÁN</t>
  </si>
  <si>
    <t>SÁCAMA</t>
  </si>
  <si>
    <t>GUAPÍ</t>
  </si>
  <si>
    <t>LA GLORIA</t>
  </si>
  <si>
    <t>EL CARMEN DE ATRATO</t>
  </si>
  <si>
    <t>MONTELÍBANO</t>
  </si>
  <si>
    <t>CAPARRAPÍ</t>
  </si>
  <si>
    <t>HOBO</t>
  </si>
  <si>
    <t>URIBIA</t>
  </si>
  <si>
    <t>NUEVA GRANADA</t>
  </si>
  <si>
    <t>LA MACARENA</t>
  </si>
  <si>
    <t>CUASPÚD</t>
  </si>
  <si>
    <t>EL CARMEN</t>
  </si>
  <si>
    <t>VILLAGARZÓN</t>
  </si>
  <si>
    <t>SANTA ROSA DE CABAL</t>
  </si>
  <si>
    <t>CARCASÍ</t>
  </si>
  <si>
    <t>MORROA</t>
  </si>
  <si>
    <t>CUNDAY</t>
  </si>
  <si>
    <t>DAGUA</t>
  </si>
  <si>
    <t>SAN CRISTÓBAL</t>
  </si>
  <si>
    <t>EL GUAMO</t>
  </si>
  <si>
    <t>CERINZA</t>
  </si>
  <si>
    <t>NEIRA</t>
  </si>
  <si>
    <t>SOLANO</t>
  </si>
  <si>
    <t>SAN LUIS DE PALENQUE</t>
  </si>
  <si>
    <t>INZÁ</t>
  </si>
  <si>
    <t>LA JAGUA DE IBIRICO</t>
  </si>
  <si>
    <t>EL LITORAL DEL SAN JUAN</t>
  </si>
  <si>
    <t>MONTERÍA</t>
  </si>
  <si>
    <t>CÁQUEZA</t>
  </si>
  <si>
    <t>ÍQUIRA</t>
  </si>
  <si>
    <t>URUMITA</t>
  </si>
  <si>
    <t>PEDRAZA</t>
  </si>
  <si>
    <t>LEJANÍAS</t>
  </si>
  <si>
    <t>CUMBAL</t>
  </si>
  <si>
    <t>EL TARRA</t>
  </si>
  <si>
    <t>SANTUARIO</t>
  </si>
  <si>
    <t>CEPITÁ</t>
  </si>
  <si>
    <t>OVEJAS</t>
  </si>
  <si>
    <t>DOLORES</t>
  </si>
  <si>
    <t>EL ÁGUILA</t>
  </si>
  <si>
    <t>REPELÓN</t>
  </si>
  <si>
    <t>SANTA FE</t>
  </si>
  <si>
    <t>EL PEÑÓN</t>
  </si>
  <si>
    <t>CHINAVITA</t>
  </si>
  <si>
    <t>NORCASIA</t>
  </si>
  <si>
    <t>SOLITA</t>
  </si>
  <si>
    <t>TÁMARA</t>
  </si>
  <si>
    <t>JAMBALÓ</t>
  </si>
  <si>
    <t>LA PAZ</t>
  </si>
  <si>
    <t>ISTMINA</t>
  </si>
  <si>
    <t>MOÑITOS</t>
  </si>
  <si>
    <t>CARMEN DE CARUPA</t>
  </si>
  <si>
    <t>ISNOS</t>
  </si>
  <si>
    <t>VILLANUEVA</t>
  </si>
  <si>
    <t>PIJIÑO DEL CARMEN</t>
  </si>
  <si>
    <t>MAPIRIPÁN</t>
  </si>
  <si>
    <t>CUMBITARA</t>
  </si>
  <si>
    <t>EL ZULIA</t>
  </si>
  <si>
    <t>CERRITO</t>
  </si>
  <si>
    <t>PALMITO</t>
  </si>
  <si>
    <t>ESPINAL</t>
  </si>
  <si>
    <t>EL CAIRO</t>
  </si>
  <si>
    <t>BELLO</t>
  </si>
  <si>
    <t>SABANAGRANDE</t>
  </si>
  <si>
    <t>SUBA</t>
  </si>
  <si>
    <t>HATILLO DE LOBA</t>
  </si>
  <si>
    <t>CHIQUINQUIRÁ</t>
  </si>
  <si>
    <t>PÁCORA</t>
  </si>
  <si>
    <t>VALPARAÍSO</t>
  </si>
  <si>
    <t>TAURAMENA</t>
  </si>
  <si>
    <t>LA SIERRA</t>
  </si>
  <si>
    <t>MANAURE BALCÓN DEL CESAR</t>
  </si>
  <si>
    <t>JURADÓ</t>
  </si>
  <si>
    <t>PLANETA RICA</t>
  </si>
  <si>
    <t>CHAGUANÍ</t>
  </si>
  <si>
    <t>LA ARGENTINA</t>
  </si>
  <si>
    <t>PIVIJAY</t>
  </si>
  <si>
    <t>MESETAS</t>
  </si>
  <si>
    <t>EL CHARCO</t>
  </si>
  <si>
    <t>GRAMALOTE</t>
  </si>
  <si>
    <t>CHARALÁ</t>
  </si>
  <si>
    <t>SAMPUÉS</t>
  </si>
  <si>
    <t>FALAN</t>
  </si>
  <si>
    <t>EL CERRITO</t>
  </si>
  <si>
    <t>BELMIRA</t>
  </si>
  <si>
    <t>SUMAPAZ</t>
  </si>
  <si>
    <t>MAGANGUÉ</t>
  </si>
  <si>
    <t>CHÍQUIZA</t>
  </si>
  <si>
    <t>PALESTINA</t>
  </si>
  <si>
    <t>TRINIDAD</t>
  </si>
  <si>
    <t>LA VEGA</t>
  </si>
  <si>
    <t>PAILITAS</t>
  </si>
  <si>
    <t>LLORÓ</t>
  </si>
  <si>
    <t>PUEBLO NUEVO</t>
  </si>
  <si>
    <t>CHÍA</t>
  </si>
  <si>
    <t>LA PLATA</t>
  </si>
  <si>
    <t>PLATO</t>
  </si>
  <si>
    <t>PUERTO CONCORDIA</t>
  </si>
  <si>
    <t>EL PEÑOL</t>
  </si>
  <si>
    <t>HACARÍ</t>
  </si>
  <si>
    <t>CHARTA</t>
  </si>
  <si>
    <t>SAN BENITO ABAD</t>
  </si>
  <si>
    <t>FLANDES</t>
  </si>
  <si>
    <t>EL DOVIO</t>
  </si>
  <si>
    <t>BETANIA</t>
  </si>
  <si>
    <t>SANTA LUCÍA</t>
  </si>
  <si>
    <t>TEUSAQUILLO</t>
  </si>
  <si>
    <t>MAHATES</t>
  </si>
  <si>
    <t>CHISCAS</t>
  </si>
  <si>
    <t>PENSILVANIA</t>
  </si>
  <si>
    <t>LÓPEZ DE MICAY</t>
  </si>
  <si>
    <t>PELAYA</t>
  </si>
  <si>
    <t>MEDIO ATRATO</t>
  </si>
  <si>
    <t>PUERTO ESCONDIDO</t>
  </si>
  <si>
    <t>CHIPAQUE</t>
  </si>
  <si>
    <t>NÁTAGA</t>
  </si>
  <si>
    <t>PUEBLOVIEJO</t>
  </si>
  <si>
    <t>PUERTO GAITÁN</t>
  </si>
  <si>
    <t>EL ROSARIO</t>
  </si>
  <si>
    <t>HERRÁN</t>
  </si>
  <si>
    <t>CHIMA</t>
  </si>
  <si>
    <t>SAN JUAN DE BETULIA</t>
  </si>
  <si>
    <t>FRESNO</t>
  </si>
  <si>
    <t>FLORIDA</t>
  </si>
  <si>
    <t>SANTO TOMÁS</t>
  </si>
  <si>
    <t>TUNJUELITO</t>
  </si>
  <si>
    <t>MARGARITA</t>
  </si>
  <si>
    <t>CHITA</t>
  </si>
  <si>
    <t>RIOSUCIO</t>
  </si>
  <si>
    <t>YOPAL</t>
  </si>
  <si>
    <t>MERCADERES</t>
  </si>
  <si>
    <t>PUEBLO BELLO</t>
  </si>
  <si>
    <t>MEDIO BAUDÓ</t>
  </si>
  <si>
    <t>PUERTO LIBERTADOR</t>
  </si>
  <si>
    <t>CHOACHÍ</t>
  </si>
  <si>
    <t>NEIVA</t>
  </si>
  <si>
    <t>REMOLINO</t>
  </si>
  <si>
    <t>PUERTO LLERAS</t>
  </si>
  <si>
    <t>EL TABLÓN DE GÓMEZ</t>
  </si>
  <si>
    <t>LA ESPERANZA</t>
  </si>
  <si>
    <t>CHIPATÁ</t>
  </si>
  <si>
    <t>SAN LUIS DE SINCÉ</t>
  </si>
  <si>
    <t>GUAMO</t>
  </si>
  <si>
    <t>GINEBRA</t>
  </si>
  <si>
    <t>SOLEDAD</t>
  </si>
  <si>
    <t>USAQUÉN</t>
  </si>
  <si>
    <t>MARÍA LA BAJA</t>
  </si>
  <si>
    <t>CHITARAQUE</t>
  </si>
  <si>
    <t>MIRANDA</t>
  </si>
  <si>
    <t>RÍO DE ORO</t>
  </si>
  <si>
    <t>MEDIO SAN JUAN</t>
  </si>
  <si>
    <t>PURÍSIMA DE LA CONCEPCIÓN</t>
  </si>
  <si>
    <t>CHOCONTÁ</t>
  </si>
  <si>
    <t>OPORAPA</t>
  </si>
  <si>
    <t>SABANAS DE SAN ÁNGEL</t>
  </si>
  <si>
    <t>PUERTO LÓPEZ</t>
  </si>
  <si>
    <t>LA PLAYA</t>
  </si>
  <si>
    <t>CIMITARRA</t>
  </si>
  <si>
    <t>SAN MARCOS</t>
  </si>
  <si>
    <t>HERVEO</t>
  </si>
  <si>
    <t>GUACARÍ</t>
  </si>
  <si>
    <t>BURITICÁ</t>
  </si>
  <si>
    <t>SUAN</t>
  </si>
  <si>
    <t>USME</t>
  </si>
  <si>
    <t>MOMPÓS</t>
  </si>
  <si>
    <t>CHIVATÁ</t>
  </si>
  <si>
    <t>SALAMINA</t>
  </si>
  <si>
    <t>MORALES</t>
  </si>
  <si>
    <t>SAN ALBERTO</t>
  </si>
  <si>
    <t>NÓVITA</t>
  </si>
  <si>
    <t>SAHAGÚN</t>
  </si>
  <si>
    <t>COGUA</t>
  </si>
  <si>
    <t>PAICOL</t>
  </si>
  <si>
    <t>FRANCISCO PIZARRO</t>
  </si>
  <si>
    <t>LABATECA</t>
  </si>
  <si>
    <t>CONCEPCIÓN</t>
  </si>
  <si>
    <t>SAN ONOFRE</t>
  </si>
  <si>
    <t>HONDA</t>
  </si>
  <si>
    <t>GUADALAJARA DE BUGA</t>
  </si>
  <si>
    <t>CÁCERES</t>
  </si>
  <si>
    <t>TUBARÁ</t>
  </si>
  <si>
    <t>MONTECRISTO</t>
  </si>
  <si>
    <t>CHIVOR</t>
  </si>
  <si>
    <t>SAMANÁ</t>
  </si>
  <si>
    <t>PADILLA</t>
  </si>
  <si>
    <t>SAN DIEGO</t>
  </si>
  <si>
    <t>NUQUÍ</t>
  </si>
  <si>
    <t>SAN ANDRÉS DE SOTAVENTO</t>
  </si>
  <si>
    <t>COTA</t>
  </si>
  <si>
    <t>PALERMO</t>
  </si>
  <si>
    <t>SAN SEBASTIÁN DE BUENAVISTA</t>
  </si>
  <si>
    <t>RESTREPO</t>
  </si>
  <si>
    <t>FUNES</t>
  </si>
  <si>
    <t>LOS PATIOS</t>
  </si>
  <si>
    <t>CONFINES</t>
  </si>
  <si>
    <t>SAN PEDRO</t>
  </si>
  <si>
    <t>IBAGUÉ</t>
  </si>
  <si>
    <t>JAMUNDÍ</t>
  </si>
  <si>
    <t>CAICEDO</t>
  </si>
  <si>
    <t>USIACURÍ</t>
  </si>
  <si>
    <t>CIÉNEGA</t>
  </si>
  <si>
    <t>SAN JOSÉ</t>
  </si>
  <si>
    <t>PÁEZ</t>
  </si>
  <si>
    <t>SAN MARTÍN</t>
  </si>
  <si>
    <t>QUIBDÓ</t>
  </si>
  <si>
    <t>SAN ANTERO</t>
  </si>
  <si>
    <t>CUCUNUBÁ</t>
  </si>
  <si>
    <t>SAN ZENÓN</t>
  </si>
  <si>
    <t>SAN CARLOS DE GUAROA</t>
  </si>
  <si>
    <t>GUACHUCAL</t>
  </si>
  <si>
    <t>LOURDES</t>
  </si>
  <si>
    <t>CONTRATACIÓN</t>
  </si>
  <si>
    <t>SANTIAGO DE TOLÚ</t>
  </si>
  <si>
    <t>ICONONZO</t>
  </si>
  <si>
    <t>LA CUMBRE</t>
  </si>
  <si>
    <t>NOROSÍ</t>
  </si>
  <si>
    <t>CÓMBITA</t>
  </si>
  <si>
    <t>SUPÍA</t>
  </si>
  <si>
    <t>PATÍA</t>
  </si>
  <si>
    <t>TAMALAMEQUE</t>
  </si>
  <si>
    <t>RÍO IRÓ</t>
  </si>
  <si>
    <t>SAN BERNARDO DEL VIENTO</t>
  </si>
  <si>
    <t>EL COLEGIO</t>
  </si>
  <si>
    <t>PITAL</t>
  </si>
  <si>
    <t>SANTA ANA</t>
  </si>
  <si>
    <t>SAN JUAN DE ARAMA</t>
  </si>
  <si>
    <t>GUAITARILLA</t>
  </si>
  <si>
    <t>MUTISCUA</t>
  </si>
  <si>
    <t>COROMORO</t>
  </si>
  <si>
    <t>SINCELEJO</t>
  </si>
  <si>
    <t>LÉRIDA</t>
  </si>
  <si>
    <t>CAMPAMENTO</t>
  </si>
  <si>
    <t>PINILLOS</t>
  </si>
  <si>
    <t>COPER</t>
  </si>
  <si>
    <t>VICTORIA</t>
  </si>
  <si>
    <t>PIAMONTE</t>
  </si>
  <si>
    <t>VALLEDUPAR</t>
  </si>
  <si>
    <t>RÍO QUITO</t>
  </si>
  <si>
    <t>SAN CARLOS</t>
  </si>
  <si>
    <t>PITALITO</t>
  </si>
  <si>
    <t>SANTA BÁRBARA DE PINTO</t>
  </si>
  <si>
    <t>SAN JUANITO</t>
  </si>
  <si>
    <t>GUALMATÁN</t>
  </si>
  <si>
    <t>OCAÑA</t>
  </si>
  <si>
    <t>CURITÍ</t>
  </si>
  <si>
    <t>LÍBANO</t>
  </si>
  <si>
    <t>CAÑASGORDAS</t>
  </si>
  <si>
    <t>REGIDOR</t>
  </si>
  <si>
    <t>CORRALES</t>
  </si>
  <si>
    <t>VILLAMARÍA</t>
  </si>
  <si>
    <t>PIENDAMÓ</t>
  </si>
  <si>
    <t>SAN JOSÉ DE URÉ</t>
  </si>
  <si>
    <t>EL ROSAL</t>
  </si>
  <si>
    <t>RIVERA</t>
  </si>
  <si>
    <t>SANTA MARTA</t>
  </si>
  <si>
    <t>ILES</t>
  </si>
  <si>
    <t>PAMPLONA</t>
  </si>
  <si>
    <t>EL CARMEN DE CHUCURÍ</t>
  </si>
  <si>
    <t>TOLÚ VIEJO</t>
  </si>
  <si>
    <t>MELGAR</t>
  </si>
  <si>
    <t>OBANDO</t>
  </si>
  <si>
    <t>CARACOLÍ</t>
  </si>
  <si>
    <t>RÍO VIEJO</t>
  </si>
  <si>
    <t>COVARACHÍA</t>
  </si>
  <si>
    <t>VITERBO</t>
  </si>
  <si>
    <t>POPAYÁN</t>
  </si>
  <si>
    <t>SAN JOSÉ DEL PALMAR</t>
  </si>
  <si>
    <t>SAN PELAYO</t>
  </si>
  <si>
    <t>FACATATIVÁ</t>
  </si>
  <si>
    <t>SALADOBLANCO</t>
  </si>
  <si>
    <t>SITIONUEVO</t>
  </si>
  <si>
    <t>URIBE</t>
  </si>
  <si>
    <t>IMUÉS</t>
  </si>
  <si>
    <t>PAMPLONITA</t>
  </si>
  <si>
    <t>EL GUACAMAYO</t>
  </si>
  <si>
    <t>MURILLO</t>
  </si>
  <si>
    <t>PALMIRA</t>
  </si>
  <si>
    <t>CARAMANTA</t>
  </si>
  <si>
    <t>CUBARÁ</t>
  </si>
  <si>
    <t>PUERTO TEJADA</t>
  </si>
  <si>
    <t>SIPÍ</t>
  </si>
  <si>
    <t>TIERRALTA</t>
  </si>
  <si>
    <t>FÓMEQUE</t>
  </si>
  <si>
    <t>SAN AGUSTÍN</t>
  </si>
  <si>
    <t>TENERIFE</t>
  </si>
  <si>
    <t>VILLAVICENCIO</t>
  </si>
  <si>
    <t>IPIALES</t>
  </si>
  <si>
    <t>NATAGAIMA</t>
  </si>
  <si>
    <t>PRADERA</t>
  </si>
  <si>
    <t>CAREPA</t>
  </si>
  <si>
    <t>SAN ESTANISLAO</t>
  </si>
  <si>
    <t>CUCAITA</t>
  </si>
  <si>
    <t>PURACÉ</t>
  </si>
  <si>
    <t>TADÓ</t>
  </si>
  <si>
    <t>TUCHÍN</t>
  </si>
  <si>
    <t>FOSCA</t>
  </si>
  <si>
    <t>SANTA MARÍA</t>
  </si>
  <si>
    <t>ZAPAYÁN</t>
  </si>
  <si>
    <t>VISTAHERMOSA</t>
  </si>
  <si>
    <t>LA CRUZ</t>
  </si>
  <si>
    <t>RAGONVALIA</t>
  </si>
  <si>
    <t>EL PLAYÓN</t>
  </si>
  <si>
    <t>ORTEGA</t>
  </si>
  <si>
    <t>CAROLINA</t>
  </si>
  <si>
    <t>SAN FERNANDO</t>
  </si>
  <si>
    <t>CUÍTIVA</t>
  </si>
  <si>
    <t>ROSAS</t>
  </si>
  <si>
    <t>UNGUÍA</t>
  </si>
  <si>
    <t>VALENCIA</t>
  </si>
  <si>
    <t>FUNZA</t>
  </si>
  <si>
    <t>SUAZA</t>
  </si>
  <si>
    <t>ZONA BANANERA</t>
  </si>
  <si>
    <t>LA FLORIDA</t>
  </si>
  <si>
    <t>SALAZAR</t>
  </si>
  <si>
    <t>ENCINO</t>
  </si>
  <si>
    <t>PALOCABILDO</t>
  </si>
  <si>
    <t>RIOFRÍO</t>
  </si>
  <si>
    <t>CAUCASIA</t>
  </si>
  <si>
    <t>SAN JACINTO</t>
  </si>
  <si>
    <t>DUITAMA</t>
  </si>
  <si>
    <t>SAN SEBASTIÁN</t>
  </si>
  <si>
    <t>UNIÓN PANAMERICANA</t>
  </si>
  <si>
    <t>FÚQUENE</t>
  </si>
  <si>
    <t>TARQUI</t>
  </si>
  <si>
    <t>LA LLANADA</t>
  </si>
  <si>
    <t>SAN CALIXTO</t>
  </si>
  <si>
    <t>ENCISO</t>
  </si>
  <si>
    <t>PIEDRAS</t>
  </si>
  <si>
    <t>ROLDANILLO</t>
  </si>
  <si>
    <t>CHIGORODÓ</t>
  </si>
  <si>
    <t>SAN JACINTO DEL CAUCA</t>
  </si>
  <si>
    <t>EL COCUY</t>
  </si>
  <si>
    <t>SANTA ROSA</t>
  </si>
  <si>
    <t>FUSAGASUGÁ</t>
  </si>
  <si>
    <t>TELLO</t>
  </si>
  <si>
    <t>LA TOLA</t>
  </si>
  <si>
    <t>SAN CAYETANO</t>
  </si>
  <si>
    <t>FLORIÁN</t>
  </si>
  <si>
    <t>PLANADAS</t>
  </si>
  <si>
    <t>CISNEROS</t>
  </si>
  <si>
    <t>SAN JUAN NEPOMUCENO</t>
  </si>
  <si>
    <t>EL ESPINO</t>
  </si>
  <si>
    <t>SANTANDER DE QUILICHAO</t>
  </si>
  <si>
    <t>GACHALÁ</t>
  </si>
  <si>
    <t>TERUEL</t>
  </si>
  <si>
    <t>FLORIDABLANCA</t>
  </si>
  <si>
    <t>PRADO</t>
  </si>
  <si>
    <t>SEVILLA</t>
  </si>
  <si>
    <t>SAN MARTÍN DE LOBA</t>
  </si>
  <si>
    <t>FIRAVITOBA</t>
  </si>
  <si>
    <t>SILVIA</t>
  </si>
  <si>
    <t>GACHANCIPÁ</t>
  </si>
  <si>
    <t>TESALIA</t>
  </si>
  <si>
    <t>LEIVA</t>
  </si>
  <si>
    <t>SARDINATA</t>
  </si>
  <si>
    <t>GALÁN</t>
  </si>
  <si>
    <t>PURIFICACIÓN</t>
  </si>
  <si>
    <t>TORO</t>
  </si>
  <si>
    <t>COCORNÁ</t>
  </si>
  <si>
    <t>SAN PABLO</t>
  </si>
  <si>
    <t>FLORESTA</t>
  </si>
  <si>
    <t>SOTARA</t>
  </si>
  <si>
    <t>GACHETÁ</t>
  </si>
  <si>
    <t>TIMANÁ</t>
  </si>
  <si>
    <t>LINARES</t>
  </si>
  <si>
    <t>SILOS</t>
  </si>
  <si>
    <t>GÁMBITA</t>
  </si>
  <si>
    <t>RIOBLANCO</t>
  </si>
  <si>
    <t>TRUJILLO</t>
  </si>
  <si>
    <t>SANTA CATALINA</t>
  </si>
  <si>
    <t>GACHANTIVÁ</t>
  </si>
  <si>
    <t>SUÁREZ</t>
  </si>
  <si>
    <t>GAMA</t>
  </si>
  <si>
    <t>VILLAVIEJA</t>
  </si>
  <si>
    <t>LOS ANDES</t>
  </si>
  <si>
    <t>TEORAMA</t>
  </si>
  <si>
    <t>GIRÓN</t>
  </si>
  <si>
    <t>RONCESVALLES</t>
  </si>
  <si>
    <t>TULUÁ</t>
  </si>
  <si>
    <t>GÁMEZA</t>
  </si>
  <si>
    <t>GIRARDOT</t>
  </si>
  <si>
    <t>YAGUARÁ</t>
  </si>
  <si>
    <t>MAGÜÍ</t>
  </si>
  <si>
    <t>TIBÚ</t>
  </si>
  <si>
    <t>GUACA</t>
  </si>
  <si>
    <t>ROVIRA</t>
  </si>
  <si>
    <t>ULLOA</t>
  </si>
  <si>
    <t>COPACABANA</t>
  </si>
  <si>
    <t>SANTA ROSA DEL SUR</t>
  </si>
  <si>
    <t>GARAGOA</t>
  </si>
  <si>
    <t>TIMBÍO</t>
  </si>
  <si>
    <t>MALLAMA</t>
  </si>
  <si>
    <t>TOLEDO</t>
  </si>
  <si>
    <t>SALDAÑA</t>
  </si>
  <si>
    <t>VERSALLES</t>
  </si>
  <si>
    <t>DABEIBA</t>
  </si>
  <si>
    <t>SIMITÍ</t>
  </si>
  <si>
    <t>GUACAMAYAS</t>
  </si>
  <si>
    <t>TIMBIQUÍ</t>
  </si>
  <si>
    <t>GUACHETÁ</t>
  </si>
  <si>
    <t>MOSQUERA</t>
  </si>
  <si>
    <t>VILLA CARO</t>
  </si>
  <si>
    <t>GUAPOTÁ</t>
  </si>
  <si>
    <t>SAN ANTONIO</t>
  </si>
  <si>
    <t>VIJES</t>
  </si>
  <si>
    <t>DONMATÍAS</t>
  </si>
  <si>
    <t>SOPLAVIENTO</t>
  </si>
  <si>
    <t>GUATEQUE</t>
  </si>
  <si>
    <t>TORIBÍO</t>
  </si>
  <si>
    <t>GUADUAS</t>
  </si>
  <si>
    <t>VILLA DEL ROSARIO</t>
  </si>
  <si>
    <t>GUAVATÁ</t>
  </si>
  <si>
    <t>SAN LUIS</t>
  </si>
  <si>
    <t>YOTOCO</t>
  </si>
  <si>
    <t>EBÉJICO</t>
  </si>
  <si>
    <t>TALAIGUA NUEVO</t>
  </si>
  <si>
    <t>GUAYATÁ</t>
  </si>
  <si>
    <t>TOTORÓ</t>
  </si>
  <si>
    <t>GUASCA</t>
  </si>
  <si>
    <t>OLAYA HERRERA</t>
  </si>
  <si>
    <t>GÜEPSA</t>
  </si>
  <si>
    <t>SAN SEBASTIÁN DE MARIQUITA</t>
  </si>
  <si>
    <t>YUMBO</t>
  </si>
  <si>
    <t>EL BAGRE</t>
  </si>
  <si>
    <t>TIQUISIO</t>
  </si>
  <si>
    <t>GÜICÁN</t>
  </si>
  <si>
    <t>VILLA RICA</t>
  </si>
  <si>
    <t>GUATAQUÍ</t>
  </si>
  <si>
    <t>OSPINA</t>
  </si>
  <si>
    <t>HATO</t>
  </si>
  <si>
    <t>SANTA ISABEL</t>
  </si>
  <si>
    <t>ZARZAL</t>
  </si>
  <si>
    <t>EL CARMEN DE VIBORAL</t>
  </si>
  <si>
    <t>TURBACO</t>
  </si>
  <si>
    <t>IZA</t>
  </si>
  <si>
    <t>GUATAVITA</t>
  </si>
  <si>
    <t>PASTO</t>
  </si>
  <si>
    <t>JESÚS MARÍA</t>
  </si>
  <si>
    <t>EL SANTUARIO</t>
  </si>
  <si>
    <t>TURBANÁ</t>
  </si>
  <si>
    <t>JENESANO</t>
  </si>
  <si>
    <t>GUAYABAL DE SÍQUIMA</t>
  </si>
  <si>
    <t>POLICARPA</t>
  </si>
  <si>
    <t>JORDÁN</t>
  </si>
  <si>
    <t>VALLE DE SAN JUAN</t>
  </si>
  <si>
    <t>ENTRERRÍOS</t>
  </si>
  <si>
    <t>JERICÓ</t>
  </si>
  <si>
    <t>GUAYABETAL</t>
  </si>
  <si>
    <t>POTOSÍ</t>
  </si>
  <si>
    <t>LA BELLEZA</t>
  </si>
  <si>
    <t>VENADILLO</t>
  </si>
  <si>
    <t>ENVIGADO</t>
  </si>
  <si>
    <t>ZAMBRANO</t>
  </si>
  <si>
    <t>LA CAPILLA</t>
  </si>
  <si>
    <t>GUTIÉRREZ</t>
  </si>
  <si>
    <t>VILLAHERMOSA</t>
  </si>
  <si>
    <t>FREDONIA</t>
  </si>
  <si>
    <t>LA UVITA</t>
  </si>
  <si>
    <t>JERUSALÉN</t>
  </si>
  <si>
    <t>PUERRES</t>
  </si>
  <si>
    <t>LANDÁZURI</t>
  </si>
  <si>
    <t>VILLARRICA</t>
  </si>
  <si>
    <t>FRONTINO</t>
  </si>
  <si>
    <t>JUNÍN</t>
  </si>
  <si>
    <t>PUPIALES</t>
  </si>
  <si>
    <t>LEBRIJA</t>
  </si>
  <si>
    <t>GIRALDO</t>
  </si>
  <si>
    <t>LABRANZAGRANDE</t>
  </si>
  <si>
    <t>LA CALERA</t>
  </si>
  <si>
    <t>RICAURTE</t>
  </si>
  <si>
    <t>LOS SANTOS</t>
  </si>
  <si>
    <t>GIRARDOTA</t>
  </si>
  <si>
    <t>MACANAL</t>
  </si>
  <si>
    <t>LA MESA</t>
  </si>
  <si>
    <t>ROBERTO PAYÁN</t>
  </si>
  <si>
    <t>MACARAVITA</t>
  </si>
  <si>
    <t>GÓMEZ PLATA</t>
  </si>
  <si>
    <t>MARIPÍ</t>
  </si>
  <si>
    <t>LA PALMA</t>
  </si>
  <si>
    <t>SAMANIEGO</t>
  </si>
  <si>
    <t>MÁLAGA</t>
  </si>
  <si>
    <t>LA PEÑA</t>
  </si>
  <si>
    <t>SAN ANDRÉS DE TUMACO</t>
  </si>
  <si>
    <t>MATANZA</t>
  </si>
  <si>
    <t>MONGUA</t>
  </si>
  <si>
    <t>SAN BERNARDO</t>
  </si>
  <si>
    <t>MOGOTES</t>
  </si>
  <si>
    <t>GUARNE</t>
  </si>
  <si>
    <t>MONGUÍ</t>
  </si>
  <si>
    <t>LENGUAZAQUE</t>
  </si>
  <si>
    <t>SAN LORENZO</t>
  </si>
  <si>
    <t>MOLAGAVITA</t>
  </si>
  <si>
    <t>GUATAPÉ</t>
  </si>
  <si>
    <t>MONIQUIRÁ</t>
  </si>
  <si>
    <t>MACHETÁ</t>
  </si>
  <si>
    <t>OCAMONTE</t>
  </si>
  <si>
    <t>HELICONIA</t>
  </si>
  <si>
    <t>MOTAVITA</t>
  </si>
  <si>
    <t>MADRID</t>
  </si>
  <si>
    <t>SAN PEDRO DE CARTAGO</t>
  </si>
  <si>
    <t>OIBA</t>
  </si>
  <si>
    <t>HISPANIA</t>
  </si>
  <si>
    <t>MUZO</t>
  </si>
  <si>
    <t>MANTA</t>
  </si>
  <si>
    <t>SANDONÁ</t>
  </si>
  <si>
    <t>ONZAGA</t>
  </si>
  <si>
    <t>ITAGÜÍ</t>
  </si>
  <si>
    <t>NOBSA</t>
  </si>
  <si>
    <t>MEDINA</t>
  </si>
  <si>
    <t>SANTA BÁRBARA</t>
  </si>
  <si>
    <t>PALMAR</t>
  </si>
  <si>
    <t>ITUANGO</t>
  </si>
  <si>
    <t>NUEVO COLÓN</t>
  </si>
  <si>
    <t>SANTACRUZ</t>
  </si>
  <si>
    <t>PALMAS DEL SOCORRO</t>
  </si>
  <si>
    <t>JARDÍN</t>
  </si>
  <si>
    <t>OICATÁ</t>
  </si>
  <si>
    <t>SAPUYES</t>
  </si>
  <si>
    <t>PÁRAMO</t>
  </si>
  <si>
    <t>OTANCHE</t>
  </si>
  <si>
    <t>NEMOCÓN</t>
  </si>
  <si>
    <t>TAMINANGO</t>
  </si>
  <si>
    <t>PIEDECUESTA</t>
  </si>
  <si>
    <t>LA CEJA</t>
  </si>
  <si>
    <t>PACHAVITA</t>
  </si>
  <si>
    <t>NILO</t>
  </si>
  <si>
    <t>TANGUA</t>
  </si>
  <si>
    <t>PINCHOTE</t>
  </si>
  <si>
    <t>LA ESTRELLA</t>
  </si>
  <si>
    <t>NIMAIMA</t>
  </si>
  <si>
    <t>TÚQUERRES</t>
  </si>
  <si>
    <t>PUENTE NACIONAL</t>
  </si>
  <si>
    <t>LA PINTADA</t>
  </si>
  <si>
    <t>PAIPA</t>
  </si>
  <si>
    <t>NOCAIMA</t>
  </si>
  <si>
    <t>YACUANQUER</t>
  </si>
  <si>
    <t>PUERTO PARRA</t>
  </si>
  <si>
    <t>PAJARITO</t>
  </si>
  <si>
    <t>PACHO</t>
  </si>
  <si>
    <t>PUERTO WILCHES</t>
  </si>
  <si>
    <t>LIBORINA</t>
  </si>
  <si>
    <t>PANQUEBA</t>
  </si>
  <si>
    <t>PAIME</t>
  </si>
  <si>
    <t>RIONEGRO</t>
  </si>
  <si>
    <t>MACEO</t>
  </si>
  <si>
    <t>PAUNA</t>
  </si>
  <si>
    <t>PANDI</t>
  </si>
  <si>
    <t>SABANA DE TORRES</t>
  </si>
  <si>
    <t>MARINILLA</t>
  </si>
  <si>
    <t>PAYA</t>
  </si>
  <si>
    <t>PARATEBUENO</t>
  </si>
  <si>
    <t>MEDELLÍN</t>
  </si>
  <si>
    <t>PAZ DE RÍO</t>
  </si>
  <si>
    <t>PASCA</t>
  </si>
  <si>
    <t>SAN BENITO</t>
  </si>
  <si>
    <t>MONTEBELLO</t>
  </si>
  <si>
    <t>PESCA</t>
  </si>
  <si>
    <t>PUERTO SALGAR</t>
  </si>
  <si>
    <t>SAN GIL</t>
  </si>
  <si>
    <t>MURINDÓ</t>
  </si>
  <si>
    <t>PISBA</t>
  </si>
  <si>
    <t>PULÍ</t>
  </si>
  <si>
    <t>SAN JOAQUÍN</t>
  </si>
  <si>
    <t>MUTATÁ</t>
  </si>
  <si>
    <t>PUERTO BOYACÁ</t>
  </si>
  <si>
    <t>QUEBRADANEGRA</t>
  </si>
  <si>
    <t>SAN JOSÉ DE MIRANDA</t>
  </si>
  <si>
    <t>QUÍPAMA</t>
  </si>
  <si>
    <t>QUETAME</t>
  </si>
  <si>
    <t>NECHÍ</t>
  </si>
  <si>
    <t>RAMIRIQUÍ</t>
  </si>
  <si>
    <t>QUIPILE</t>
  </si>
  <si>
    <t>SAN VICENTE DE CHUCURÍ</t>
  </si>
  <si>
    <t>NECOCLÍ</t>
  </si>
  <si>
    <t>RÁQUIRA</t>
  </si>
  <si>
    <t>OLAYA</t>
  </si>
  <si>
    <t>RONDÓN</t>
  </si>
  <si>
    <t>SAN ANTONIO DEL TEQUENDAMA</t>
  </si>
  <si>
    <t>SANTA HELENA DEL OPÓN</t>
  </si>
  <si>
    <t>PEÑOL</t>
  </si>
  <si>
    <t>SABOYÁ</t>
  </si>
  <si>
    <t>SIMACOTA</t>
  </si>
  <si>
    <t>PEQUE</t>
  </si>
  <si>
    <t>SÁCHICA</t>
  </si>
  <si>
    <t>SOCORRO</t>
  </si>
  <si>
    <t>PUEBLORRICO</t>
  </si>
  <si>
    <t>SAMACÁ</t>
  </si>
  <si>
    <t>SUAITA</t>
  </si>
  <si>
    <t>PUERTO BERRÍO</t>
  </si>
  <si>
    <t>SAN EDUARDO</t>
  </si>
  <si>
    <t>SAN JUAN DE RIOSECO</t>
  </si>
  <si>
    <t>PUERTO NARE</t>
  </si>
  <si>
    <t>SAN JOSÉ DE PARE</t>
  </si>
  <si>
    <t>SASAIMA</t>
  </si>
  <si>
    <t>SURATÁ</t>
  </si>
  <si>
    <t>PUERTO TRIUNFO</t>
  </si>
  <si>
    <t>SAN LUIS DE GACENO</t>
  </si>
  <si>
    <t>SESQUILÉ</t>
  </si>
  <si>
    <t>TONA</t>
  </si>
  <si>
    <t>REMEDIOS</t>
  </si>
  <si>
    <t>SAN MATEO</t>
  </si>
  <si>
    <t>SIBATÉ</t>
  </si>
  <si>
    <t>VALLE DE SAN JOSÉ</t>
  </si>
  <si>
    <t>RETIRO</t>
  </si>
  <si>
    <t>SAN MIGUEL DE SEMA</t>
  </si>
  <si>
    <t>SILVANIA</t>
  </si>
  <si>
    <t>VÉLEZ</t>
  </si>
  <si>
    <t>SAN PABLO DE BORBUR</t>
  </si>
  <si>
    <t>SIMIJACA</t>
  </si>
  <si>
    <t>VETAS</t>
  </si>
  <si>
    <t>SOACHA</t>
  </si>
  <si>
    <t>SABANETA</t>
  </si>
  <si>
    <t>SANTA ROSA DE VITERBO</t>
  </si>
  <si>
    <t>SOPÓ</t>
  </si>
  <si>
    <t>ZAPATOCA</t>
  </si>
  <si>
    <t>SALGAR</t>
  </si>
  <si>
    <t>SANTA SOFÍA</t>
  </si>
  <si>
    <t>SUBACHOQUE</t>
  </si>
  <si>
    <t>SAN ANDRÉS DE CUERQUÍA</t>
  </si>
  <si>
    <t>SANTANA</t>
  </si>
  <si>
    <t>SUESCA</t>
  </si>
  <si>
    <t>SATIVANORTE</t>
  </si>
  <si>
    <t>SUPATÁ</t>
  </si>
  <si>
    <t>SATIVASUR</t>
  </si>
  <si>
    <t>SUSA</t>
  </si>
  <si>
    <t>SAN JERÓNIMO</t>
  </si>
  <si>
    <t>SIACHOQUE</t>
  </si>
  <si>
    <t>SUTATAUSA</t>
  </si>
  <si>
    <t>SAN JOSÉ DE LA MONTAÑA</t>
  </si>
  <si>
    <t>SOATÁ</t>
  </si>
  <si>
    <t>TABIO</t>
  </si>
  <si>
    <t>SAN JUAN DE URABÁ</t>
  </si>
  <si>
    <t>SOCHA</t>
  </si>
  <si>
    <t>TAUSA</t>
  </si>
  <si>
    <t>SOCOTÁ</t>
  </si>
  <si>
    <t>TENA</t>
  </si>
  <si>
    <t>SAN PEDRO DE LOS MILAGROS</t>
  </si>
  <si>
    <t>SOGAMOSO</t>
  </si>
  <si>
    <t>TENJO</t>
  </si>
  <si>
    <t>SAN PEDRO DE URABÁ</t>
  </si>
  <si>
    <t>SOMONDOCO</t>
  </si>
  <si>
    <t>TIBACUY</t>
  </si>
  <si>
    <t>SAN RAFAEL</t>
  </si>
  <si>
    <t>SORA</t>
  </si>
  <si>
    <t>TIBIRITA</t>
  </si>
  <si>
    <t>SAN ROQUE</t>
  </si>
  <si>
    <t>SORACÁ</t>
  </si>
  <si>
    <t>TOCAIMA</t>
  </si>
  <si>
    <t>SAN VICENTE FERRER</t>
  </si>
  <si>
    <t>SOTAQUIRÁ</t>
  </si>
  <si>
    <t>TOCANCIPÁ</t>
  </si>
  <si>
    <t>SUSACÓN</t>
  </si>
  <si>
    <t>TOPAIPÍ</t>
  </si>
  <si>
    <t>SANTA FÉ DE ANTIOQUIA</t>
  </si>
  <si>
    <t>SUTAMARCHÁN</t>
  </si>
  <si>
    <t>UBALÁ</t>
  </si>
  <si>
    <t>SANTA ROSA DE OSOS</t>
  </si>
  <si>
    <t>SUTATENZA</t>
  </si>
  <si>
    <t>UBAQUE</t>
  </si>
  <si>
    <t>SANTO DOMINGO</t>
  </si>
  <si>
    <t>TASCO</t>
  </si>
  <si>
    <t>UNE</t>
  </si>
  <si>
    <t>SEGOVIA</t>
  </si>
  <si>
    <t>TENZA</t>
  </si>
  <si>
    <t>ÚTICA</t>
  </si>
  <si>
    <t>SONSÓN</t>
  </si>
  <si>
    <t>TIBANÁ</t>
  </si>
  <si>
    <t>VENECIA</t>
  </si>
  <si>
    <t>SOPETRÁN</t>
  </si>
  <si>
    <t>TIBASOSA</t>
  </si>
  <si>
    <t>VERGARA</t>
  </si>
  <si>
    <t>TÁMESIS</t>
  </si>
  <si>
    <t>TINJACÁ</t>
  </si>
  <si>
    <t>VIANÍ</t>
  </si>
  <si>
    <t>TARAZÁ</t>
  </si>
  <si>
    <t>TIPACOQUE</t>
  </si>
  <si>
    <t>VILLA DE SAN DIEGO DE UBATÉ</t>
  </si>
  <si>
    <t>TARSO</t>
  </si>
  <si>
    <t>TOCA</t>
  </si>
  <si>
    <t>VILLAGÓMEZ</t>
  </si>
  <si>
    <t>TITIRIBÍ</t>
  </si>
  <si>
    <t>TOGÜÍ</t>
  </si>
  <si>
    <t>VILLAPINZÓN</t>
  </si>
  <si>
    <t>TÓPAGA</t>
  </si>
  <si>
    <t>VILLETA</t>
  </si>
  <si>
    <t>TURBO</t>
  </si>
  <si>
    <t>TOTA</t>
  </si>
  <si>
    <t>VIOTÁ</t>
  </si>
  <si>
    <t>URAMITA</t>
  </si>
  <si>
    <t>TUNJA</t>
  </si>
  <si>
    <t>YACOPÍ</t>
  </si>
  <si>
    <t>URRAO</t>
  </si>
  <si>
    <t>TUNUNGUÁ</t>
  </si>
  <si>
    <t>ZIPACÓN</t>
  </si>
  <si>
    <t>VALDIVIA</t>
  </si>
  <si>
    <t>TURMEQUÉ</t>
  </si>
  <si>
    <t>ZIPAQUIRÁ</t>
  </si>
  <si>
    <t>TUTA</t>
  </si>
  <si>
    <t>VEGACHÍ</t>
  </si>
  <si>
    <t>TUTAZÁ</t>
  </si>
  <si>
    <t>ÚMBITA</t>
  </si>
  <si>
    <t>VIGÍA DEL FUERTE</t>
  </si>
  <si>
    <t>VENTAQUEMADA</t>
  </si>
  <si>
    <t>YALÍ</t>
  </si>
  <si>
    <t>VILLA DE LEYVA</t>
  </si>
  <si>
    <t>YARUMAL</t>
  </si>
  <si>
    <t>VIRACACHÁ</t>
  </si>
  <si>
    <t>YOLOMBÓ</t>
  </si>
  <si>
    <t>ZETAQUIRA</t>
  </si>
  <si>
    <t>YONDÓ</t>
  </si>
  <si>
    <t>ZARAGOZA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</si>
</sst>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64" formatCode="_-&quot;$&quot;* #,##0_-;\-&quot;$&quot;* #,##0_-;_-&quot;$&quot;* &quot;-&quot;_-;_-@_-"/>
    <numFmt numFmtId="165" formatCode="[$$-240A]\ #,##0;\-[$$-240A]\ #,##0"/>
    <numFmt numFmtId="166" formatCode="d/mm/yyyy;@"/>
    <numFmt numFmtId="167" formatCode="#,##0_ ;\-#,##0\ "/>
    <numFmt numFmtId="168" formatCode="0.0%"/>
    <numFmt numFmtId="169" formatCode="#,##0.00_ ;\-#,##0.0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7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6" fillId="0" borderId="0"/>
  </cellStyleXfs>
  <cellXfs count="186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center" vertical="center"/>
      <protection hidden="1"/>
    </xf>
    <xf numFmtId="1" fontId="0" fillId="0" borderId="0" xfId="0" applyNumberFormat="1" applyFill="1" applyAlignment="1" applyProtection="1">
      <alignment horizontal="center" vertical="center"/>
      <protection hidden="1"/>
    </xf>
    <xf numFmtId="49" fontId="9" fillId="0" borderId="19" xfId="3" applyNumberFormat="1" applyFont="1" applyBorder="1" applyAlignment="1" applyProtection="1">
      <alignment horizontal="center" vertical="center" wrapText="1"/>
      <protection hidden="1"/>
    </xf>
    <xf numFmtId="0" fontId="2" fillId="0" borderId="50" xfId="0" applyFont="1" applyBorder="1" applyAlignment="1" applyProtection="1">
      <alignment horizontal="center" vertical="center" wrapText="1"/>
      <protection hidden="1"/>
    </xf>
    <xf numFmtId="0" fontId="0" fillId="0" borderId="51" xfId="0" applyFill="1" applyBorder="1" applyAlignment="1" applyProtection="1">
      <alignment horizontal="center" vertical="center" wrapText="1"/>
      <protection hidden="1"/>
    </xf>
    <xf numFmtId="3" fontId="7" fillId="0" borderId="48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0" fillId="0" borderId="2" xfId="0" applyFill="1" applyBorder="1" applyAlignment="1" applyProtection="1">
      <alignment horizontal="center" vertical="center" wrapText="1"/>
      <protection hidden="1"/>
    </xf>
    <xf numFmtId="0" fontId="7" fillId="0" borderId="24" xfId="0" applyFont="1" applyBorder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0" fillId="0" borderId="40" xfId="0" applyFill="1" applyBorder="1" applyAlignment="1" applyProtection="1">
      <alignment horizontal="center" vertical="center" wrapText="1"/>
      <protection hidden="1"/>
    </xf>
    <xf numFmtId="0" fontId="7" fillId="0" borderId="39" xfId="0" applyFont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/>
      <protection hidden="1"/>
    </xf>
    <xf numFmtId="0" fontId="2" fillId="9" borderId="19" xfId="0" applyFont="1" applyFill="1" applyBorder="1" applyAlignment="1" applyProtection="1">
      <alignment horizontal="center" vertical="center"/>
      <protection hidden="1"/>
    </xf>
    <xf numFmtId="0" fontId="2" fillId="9" borderId="21" xfId="0" applyFont="1" applyFill="1" applyBorder="1" applyAlignment="1" applyProtection="1">
      <alignment horizontal="center" vertical="center" wrapText="1"/>
      <protection hidden="1"/>
    </xf>
    <xf numFmtId="169" fontId="0" fillId="0" borderId="24" xfId="1" applyNumberFormat="1" applyFont="1" applyBorder="1" applyAlignment="1" applyProtection="1">
      <alignment horizontal="center" vertical="center"/>
      <protection hidden="1"/>
    </xf>
    <xf numFmtId="0" fontId="0" fillId="0" borderId="25" xfId="0" applyFill="1" applyBorder="1" applyAlignment="1" applyProtection="1">
      <alignment horizontal="center" vertical="center" wrapText="1"/>
      <protection hidden="1"/>
    </xf>
    <xf numFmtId="10" fontId="0" fillId="0" borderId="24" xfId="3" applyNumberFormat="1" applyFont="1" applyBorder="1" applyAlignment="1" applyProtection="1">
      <alignment horizontal="center" vertical="center"/>
      <protection hidden="1"/>
    </xf>
    <xf numFmtId="0" fontId="2" fillId="0" borderId="32" xfId="0" applyFont="1" applyBorder="1" applyAlignment="1" applyProtection="1">
      <alignment horizontal="center" vertical="center" wrapText="1"/>
      <protection hidden="1"/>
    </xf>
    <xf numFmtId="0" fontId="0" fillId="0" borderId="33" xfId="0" applyFill="1" applyBorder="1" applyAlignment="1" applyProtection="1">
      <alignment horizontal="center" vertical="center" wrapText="1"/>
      <protection hidden="1"/>
    </xf>
    <xf numFmtId="0" fontId="2" fillId="0" borderId="23" xfId="0" applyFont="1" applyBorder="1" applyAlignment="1" applyProtection="1">
      <alignment horizontal="center" vertical="center" wrapText="1"/>
      <protection hidden="1"/>
    </xf>
    <xf numFmtId="0" fontId="10" fillId="0" borderId="36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Fill="1" applyBorder="1" applyAlignment="1" applyProtection="1">
      <alignment horizontal="center" vertical="center" wrapText="1"/>
      <protection hidden="1"/>
    </xf>
    <xf numFmtId="0" fontId="10" fillId="0" borderId="34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Protection="1"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41" fontId="7" fillId="0" borderId="9" xfId="1" applyFont="1" applyFill="1" applyBorder="1" applyAlignment="1" applyProtection="1">
      <alignment vertical="center"/>
      <protection hidden="1"/>
    </xf>
    <xf numFmtId="1" fontId="7" fillId="0" borderId="1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7" fillId="0" borderId="59" xfId="0" applyFont="1" applyFill="1" applyBorder="1" applyAlignment="1" applyProtection="1">
      <alignment horizontal="center" vertical="center" wrapText="1"/>
      <protection hidden="1"/>
    </xf>
    <xf numFmtId="0" fontId="4" fillId="0" borderId="9" xfId="0" applyFont="1" applyBorder="1" applyAlignment="1" applyProtection="1">
      <alignment horizontal="center" vertical="center" wrapText="1"/>
      <protection hidden="1"/>
    </xf>
    <xf numFmtId="167" fontId="7" fillId="0" borderId="3" xfId="1" applyNumberFormat="1" applyFont="1" applyFill="1" applyBorder="1" applyAlignment="1" applyProtection="1">
      <alignment horizontal="center" vertical="center"/>
      <protection hidden="1"/>
    </xf>
    <xf numFmtId="0" fontId="7" fillId="0" borderId="3" xfId="0" applyNumberFormat="1" applyFont="1" applyFill="1" applyBorder="1" applyAlignment="1" applyProtection="1">
      <alignment horizontal="center" vertical="center"/>
      <protection hidden="1"/>
    </xf>
    <xf numFmtId="0" fontId="7" fillId="8" borderId="9" xfId="0" applyNumberFormat="1" applyFont="1" applyFill="1" applyBorder="1" applyAlignment="1" applyProtection="1">
      <alignment horizontal="center" vertical="center"/>
      <protection locked="0"/>
    </xf>
    <xf numFmtId="165" fontId="7" fillId="8" borderId="9" xfId="2" applyNumberFormat="1" applyFont="1" applyFill="1" applyBorder="1" applyAlignment="1" applyProtection="1">
      <alignment vertical="center"/>
      <protection locked="0"/>
    </xf>
    <xf numFmtId="166" fontId="7" fillId="8" borderId="9" xfId="0" applyNumberFormat="1" applyFont="1" applyFill="1" applyBorder="1" applyAlignment="1" applyProtection="1">
      <alignment vertical="center"/>
      <protection locked="0"/>
    </xf>
    <xf numFmtId="0" fontId="7" fillId="8" borderId="3" xfId="0" applyFont="1" applyFill="1" applyBorder="1" applyAlignment="1" applyProtection="1">
      <alignment horizontal="center" vertical="center"/>
      <protection locked="0"/>
    </xf>
    <xf numFmtId="10" fontId="7" fillId="8" borderId="4" xfId="0" applyNumberFormat="1" applyFont="1" applyFill="1" applyBorder="1" applyAlignment="1" applyProtection="1">
      <alignment horizontal="center" vertical="center"/>
      <protection locked="0"/>
    </xf>
    <xf numFmtId="10" fontId="6" fillId="8" borderId="4" xfId="0" applyNumberFormat="1" applyFont="1" applyFill="1" applyBorder="1" applyAlignment="1" applyProtection="1">
      <alignment horizontal="center" vertical="center"/>
      <protection locked="0"/>
    </xf>
    <xf numFmtId="167" fontId="7" fillId="8" borderId="3" xfId="1" applyNumberFormat="1" applyFont="1" applyFill="1" applyBorder="1" applyAlignment="1" applyProtection="1">
      <alignment horizontal="center" vertical="center"/>
      <protection locked="0"/>
    </xf>
    <xf numFmtId="168" fontId="7" fillId="8" borderId="3" xfId="3" applyNumberFormat="1" applyFont="1" applyFill="1" applyBorder="1" applyAlignment="1" applyProtection="1">
      <alignment horizontal="center" vertical="center"/>
      <protection locked="0"/>
    </xf>
    <xf numFmtId="166" fontId="4" fillId="8" borderId="9" xfId="0" applyNumberFormat="1" applyFont="1" applyFill="1" applyBorder="1" applyAlignment="1" applyProtection="1">
      <alignment horizontal="center" vertical="center"/>
      <protection locked="0"/>
    </xf>
    <xf numFmtId="168" fontId="6" fillId="9" borderId="56" xfId="3" applyNumberFormat="1" applyFont="1" applyFill="1" applyBorder="1" applyAlignment="1" applyProtection="1">
      <alignment horizontal="center" vertical="center" wrapText="1"/>
      <protection hidden="1"/>
    </xf>
    <xf numFmtId="167" fontId="6" fillId="9" borderId="8" xfId="1" applyNumberFormat="1" applyFont="1" applyFill="1" applyBorder="1" applyAlignment="1" applyProtection="1">
      <alignment horizontal="center" vertical="center"/>
      <protection hidden="1"/>
    </xf>
    <xf numFmtId="0" fontId="6" fillId="9" borderId="8" xfId="0" applyFont="1" applyFill="1" applyBorder="1" applyAlignment="1" applyProtection="1">
      <alignment horizontal="center"/>
      <protection hidden="1"/>
    </xf>
    <xf numFmtId="10" fontId="6" fillId="9" borderId="8" xfId="3" applyNumberFormat="1" applyFont="1" applyFill="1" applyBorder="1" applyAlignment="1" applyProtection="1">
      <alignment horizontal="center"/>
      <protection hidden="1"/>
    </xf>
    <xf numFmtId="169" fontId="6" fillId="9" borderId="8" xfId="1" applyNumberFormat="1" applyFont="1" applyFill="1" applyBorder="1" applyAlignment="1" applyProtection="1">
      <alignment horizontal="center" vertical="center"/>
      <protection hidden="1"/>
    </xf>
    <xf numFmtId="49" fontId="12" fillId="9" borderId="21" xfId="3" applyNumberFormat="1" applyFont="1" applyFill="1" applyBorder="1" applyAlignment="1" applyProtection="1">
      <alignment horizontal="center" vertical="center" wrapText="1"/>
      <protection hidden="1"/>
    </xf>
    <xf numFmtId="2" fontId="13" fillId="9" borderId="25" xfId="3" applyNumberFormat="1" applyFont="1" applyFill="1" applyBorder="1" applyAlignment="1" applyProtection="1">
      <alignment horizontal="center" vertical="center"/>
      <protection hidden="1"/>
    </xf>
    <xf numFmtId="2" fontId="13" fillId="9" borderId="33" xfId="3" applyNumberFormat="1" applyFont="1" applyFill="1" applyBorder="1" applyAlignment="1" applyProtection="1">
      <alignment horizontal="center" vertical="center"/>
      <protection hidden="1"/>
    </xf>
    <xf numFmtId="2" fontId="14" fillId="3" borderId="25" xfId="3" applyNumberFormat="1" applyFont="1" applyFill="1" applyBorder="1" applyAlignment="1" applyProtection="1">
      <alignment horizontal="center" vertical="center"/>
      <protection hidden="1"/>
    </xf>
    <xf numFmtId="0" fontId="8" fillId="3" borderId="50" xfId="0" applyFont="1" applyFill="1" applyBorder="1" applyAlignment="1" applyProtection="1">
      <alignment horizontal="center" vertical="center" wrapText="1"/>
      <protection hidden="1"/>
    </xf>
    <xf numFmtId="0" fontId="8" fillId="3" borderId="25" xfId="0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0" fontId="15" fillId="9" borderId="52" xfId="0" applyFont="1" applyFill="1" applyBorder="1" applyAlignment="1" applyProtection="1">
      <alignment horizontal="center" vertical="center"/>
      <protection hidden="1"/>
    </xf>
    <xf numFmtId="0" fontId="15" fillId="9" borderId="25" xfId="0" applyFont="1" applyFill="1" applyBorder="1" applyAlignment="1" applyProtection="1">
      <alignment horizontal="center" vertical="center"/>
      <protection hidden="1"/>
    </xf>
    <xf numFmtId="0" fontId="15" fillId="9" borderId="33" xfId="0" applyFont="1" applyFill="1" applyBorder="1" applyAlignment="1" applyProtection="1">
      <alignment horizontal="center" vertical="center"/>
      <protection hidden="1"/>
    </xf>
    <xf numFmtId="169" fontId="6" fillId="9" borderId="10" xfId="1" applyNumberFormat="1" applyFont="1" applyFill="1" applyBorder="1" applyAlignment="1" applyProtection="1">
      <alignment horizontal="center" vertical="center"/>
      <protection hidden="1"/>
    </xf>
    <xf numFmtId="14" fontId="7" fillId="0" borderId="3" xfId="3" applyNumberFormat="1" applyFont="1" applyFill="1" applyBorder="1" applyAlignment="1" applyProtection="1">
      <alignment horizontal="center" vertical="center"/>
      <protection hidden="1"/>
    </xf>
    <xf numFmtId="169" fontId="0" fillId="0" borderId="22" xfId="1" applyNumberFormat="1" applyFont="1" applyBorder="1" applyAlignment="1" applyProtection="1">
      <alignment horizontal="center" vertical="center"/>
      <protection hidden="1"/>
    </xf>
    <xf numFmtId="2" fontId="13" fillId="9" borderId="53" xfId="3" applyNumberFormat="1" applyFont="1" applyFill="1" applyBorder="1" applyAlignment="1" applyProtection="1">
      <alignment horizontal="center" vertical="center"/>
      <protection hidden="1"/>
    </xf>
    <xf numFmtId="169" fontId="0" fillId="0" borderId="39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166" fontId="9" fillId="0" borderId="32" xfId="0" applyNumberFormat="1" applyFont="1" applyFill="1" applyBorder="1" applyAlignment="1" applyProtection="1">
      <alignment horizontal="center" vertical="center"/>
      <protection hidden="1"/>
    </xf>
    <xf numFmtId="1" fontId="2" fillId="0" borderId="33" xfId="0" applyNumberFormat="1" applyFont="1" applyFill="1" applyBorder="1" applyAlignment="1" applyProtection="1">
      <alignment horizontal="center" vertical="center"/>
      <protection hidden="1"/>
    </xf>
    <xf numFmtId="0" fontId="9" fillId="9" borderId="53" xfId="0" applyFont="1" applyFill="1" applyBorder="1" applyAlignment="1" applyProtection="1">
      <alignment horizontal="center" vertical="center" wrapText="1"/>
      <protection hidden="1"/>
    </xf>
    <xf numFmtId="0" fontId="7" fillId="0" borderId="3" xfId="0" applyFont="1" applyFill="1" applyBorder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Protection="1">
      <protection hidden="1"/>
    </xf>
    <xf numFmtId="0" fontId="17" fillId="0" borderId="0" xfId="5" applyFont="1" applyFill="1" applyBorder="1" applyAlignment="1" applyProtection="1">
      <alignment horizontal="center" vertical="center" wrapText="1"/>
      <protection hidden="1"/>
    </xf>
    <xf numFmtId="0" fontId="17" fillId="0" borderId="0" xfId="5" applyNumberFormat="1" applyFont="1" applyFill="1" applyBorder="1" applyAlignment="1" applyProtection="1">
      <alignment horizontal="center" vertical="center"/>
      <protection hidden="1"/>
    </xf>
    <xf numFmtId="3" fontId="0" fillId="6" borderId="0" xfId="0" applyNumberFormat="1" applyFill="1" applyProtection="1">
      <protection hidden="1"/>
    </xf>
    <xf numFmtId="0" fontId="0" fillId="6" borderId="0" xfId="0" applyFill="1" applyProtection="1">
      <protection hidden="1"/>
    </xf>
    <xf numFmtId="166" fontId="7" fillId="6" borderId="0" xfId="0" applyNumberFormat="1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3" fontId="0" fillId="0" borderId="0" xfId="0" applyNumberFormat="1" applyProtection="1">
      <protection hidden="1"/>
    </xf>
    <xf numFmtId="166" fontId="7" fillId="0" borderId="0" xfId="0" applyNumberFormat="1" applyFont="1" applyFill="1" applyBorder="1" applyAlignment="1" applyProtection="1">
      <alignment vertical="center"/>
      <protection hidden="1"/>
    </xf>
    <xf numFmtId="3" fontId="0" fillId="5" borderId="0" xfId="0" applyNumberFormat="1" applyFill="1" applyProtection="1"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75" xfId="0" applyFont="1" applyFill="1" applyBorder="1" applyAlignment="1" applyProtection="1">
      <alignment horizontal="center" vertical="center"/>
      <protection hidden="1"/>
    </xf>
    <xf numFmtId="0" fontId="9" fillId="0" borderId="76" xfId="0" applyFont="1" applyFill="1" applyBorder="1" applyAlignment="1" applyProtection="1">
      <alignment horizontal="center" vertical="center"/>
      <protection hidden="1"/>
    </xf>
    <xf numFmtId="0" fontId="6" fillId="7" borderId="79" xfId="0" applyFont="1" applyFill="1" applyBorder="1" applyAlignment="1" applyProtection="1">
      <alignment horizontal="center" vertical="center" wrapText="1"/>
      <protection locked="0"/>
    </xf>
    <xf numFmtId="0" fontId="9" fillId="0" borderId="74" xfId="0" applyFont="1" applyFill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7" borderId="77" xfId="0" applyFont="1" applyFill="1" applyBorder="1" applyAlignment="1" applyProtection="1">
      <alignment horizontal="center" vertical="center" wrapText="1"/>
      <protection locked="0"/>
    </xf>
    <xf numFmtId="0" fontId="6" fillId="7" borderId="78" xfId="0" applyFont="1" applyFill="1" applyBorder="1" applyAlignment="1" applyProtection="1">
      <alignment horizontal="center" vertical="center" wrapText="1"/>
      <protection locked="0"/>
    </xf>
    <xf numFmtId="0" fontId="6" fillId="9" borderId="23" xfId="0" applyFont="1" applyFill="1" applyBorder="1" applyAlignment="1" applyProtection="1">
      <alignment horizontal="center" vertical="center" wrapText="1"/>
      <protection hidden="1"/>
    </xf>
    <xf numFmtId="0" fontId="2" fillId="9" borderId="19" xfId="0" applyFont="1" applyFill="1" applyBorder="1" applyAlignment="1" applyProtection="1">
      <alignment horizontal="center" vertical="center" wrapText="1"/>
      <protection hidden="1"/>
    </xf>
    <xf numFmtId="0" fontId="2" fillId="9" borderId="20" xfId="0" applyFont="1" applyFill="1" applyBorder="1" applyAlignment="1" applyProtection="1">
      <alignment horizontal="center" vertical="center" wrapText="1"/>
      <protection hidden="1"/>
    </xf>
    <xf numFmtId="0" fontId="2" fillId="9" borderId="35" xfId="0" applyFont="1" applyFill="1" applyBorder="1" applyAlignment="1" applyProtection="1">
      <alignment horizontal="center" vertical="center" wrapText="1"/>
      <protection hidden="1"/>
    </xf>
    <xf numFmtId="0" fontId="0" fillId="8" borderId="17" xfId="0" applyFill="1" applyBorder="1" applyAlignment="1" applyProtection="1">
      <alignment horizontal="center" vertical="center"/>
      <protection locked="0"/>
    </xf>
    <xf numFmtId="0" fontId="0" fillId="8" borderId="6" xfId="0" applyFill="1" applyBorder="1" applyAlignment="1" applyProtection="1">
      <alignment horizontal="center" vertical="center"/>
      <protection locked="0"/>
    </xf>
    <xf numFmtId="0" fontId="6" fillId="9" borderId="6" xfId="0" applyFont="1" applyFill="1" applyBorder="1" applyAlignment="1" applyProtection="1">
      <alignment horizontal="center" vertical="center" wrapText="1"/>
      <protection hidden="1"/>
    </xf>
    <xf numFmtId="0" fontId="6" fillId="9" borderId="3" xfId="0" applyFont="1" applyFill="1" applyBorder="1" applyAlignment="1" applyProtection="1">
      <alignment horizontal="center" vertical="center" wrapText="1"/>
      <protection hidden="1"/>
    </xf>
    <xf numFmtId="0" fontId="6" fillId="9" borderId="54" xfId="0" applyFont="1" applyFill="1" applyBorder="1" applyAlignment="1" applyProtection="1">
      <alignment horizontal="center" vertical="center" wrapText="1"/>
      <protection hidden="1"/>
    </xf>
    <xf numFmtId="0" fontId="6" fillId="9" borderId="55" xfId="0" applyFont="1" applyFill="1" applyBorder="1" applyAlignment="1" applyProtection="1">
      <alignment horizontal="center" vertical="center" wrapText="1"/>
      <protection hidden="1"/>
    </xf>
    <xf numFmtId="0" fontId="6" fillId="9" borderId="57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9" xfId="0" applyFont="1" applyFill="1" applyBorder="1" applyAlignment="1" applyProtection="1">
      <alignment horizontal="center" vertical="center"/>
      <protection hidden="1"/>
    </xf>
    <xf numFmtId="0" fontId="0" fillId="7" borderId="60" xfId="0" applyFill="1" applyBorder="1" applyAlignment="1" applyProtection="1">
      <alignment horizontal="center" vertical="center"/>
      <protection locked="0"/>
    </xf>
    <xf numFmtId="0" fontId="0" fillId="7" borderId="61" xfId="0" applyFill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58" xfId="0" applyFont="1" applyFill="1" applyBorder="1" applyAlignment="1" applyProtection="1">
      <alignment horizontal="center" vertical="center"/>
      <protection hidden="1"/>
    </xf>
    <xf numFmtId="0" fontId="7" fillId="0" borderId="4" xfId="0" applyFont="1" applyFill="1" applyBorder="1" applyAlignment="1" applyProtection="1">
      <alignment horizontal="center" vertical="center"/>
      <protection hidden="1"/>
    </xf>
    <xf numFmtId="0" fontId="7" fillId="0" borderId="15" xfId="0" applyFont="1" applyFill="1" applyBorder="1" applyAlignment="1" applyProtection="1">
      <alignment horizontal="center" vertical="center"/>
      <protection hidden="1"/>
    </xf>
    <xf numFmtId="0" fontId="7" fillId="0" borderId="3" xfId="0" applyFont="1" applyFill="1" applyBorder="1" applyAlignment="1" applyProtection="1">
      <alignment horizontal="center" vertical="center"/>
      <protection hidden="1"/>
    </xf>
    <xf numFmtId="0" fontId="7" fillId="0" borderId="15" xfId="0" applyFont="1" applyFill="1" applyBorder="1" applyAlignment="1" applyProtection="1">
      <alignment horizontal="center" vertical="center" wrapText="1"/>
      <protection hidden="1"/>
    </xf>
    <xf numFmtId="0" fontId="11" fillId="2" borderId="62" xfId="4" applyFill="1" applyBorder="1" applyAlignment="1" applyProtection="1">
      <alignment horizontal="center" vertical="center" textRotation="90" wrapText="1"/>
    </xf>
    <xf numFmtId="0" fontId="11" fillId="2" borderId="63" xfId="4" applyFill="1" applyBorder="1" applyAlignment="1" applyProtection="1">
      <alignment horizontal="center" vertical="center" textRotation="90" wrapText="1"/>
    </xf>
    <xf numFmtId="0" fontId="11" fillId="2" borderId="64" xfId="4" applyFill="1" applyBorder="1" applyAlignment="1" applyProtection="1">
      <alignment horizontal="center" vertical="center" textRotation="90" wrapText="1"/>
    </xf>
    <xf numFmtId="0" fontId="3" fillId="9" borderId="11" xfId="0" applyFont="1" applyFill="1" applyBorder="1" applyAlignment="1" applyProtection="1">
      <alignment horizontal="center" vertical="center"/>
      <protection hidden="1"/>
    </xf>
    <xf numFmtId="0" fontId="3" fillId="9" borderId="12" xfId="0" applyFont="1" applyFill="1" applyBorder="1" applyAlignment="1" applyProtection="1">
      <alignment horizontal="center" vertical="center"/>
      <protection hidden="1"/>
    </xf>
    <xf numFmtId="0" fontId="3" fillId="9" borderId="13" xfId="0" applyFont="1" applyFill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7" borderId="14" xfId="0" applyFont="1" applyFill="1" applyBorder="1" applyAlignment="1" applyProtection="1">
      <alignment horizontal="center" vertical="center"/>
      <protection locked="0"/>
    </xf>
    <xf numFmtId="0" fontId="6" fillId="7" borderId="9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74" xfId="0" applyFont="1" applyBorder="1" applyAlignment="1" applyProtection="1">
      <alignment horizontal="center" vertical="center" wrapText="1"/>
      <protection hidden="1"/>
    </xf>
    <xf numFmtId="0" fontId="9" fillId="0" borderId="75" xfId="0" applyFont="1" applyBorder="1" applyAlignment="1" applyProtection="1">
      <alignment horizontal="center" vertical="center" wrapText="1"/>
      <protection hidden="1"/>
    </xf>
    <xf numFmtId="0" fontId="8" fillId="8" borderId="9" xfId="0" applyFont="1" applyFill="1" applyBorder="1" applyAlignment="1" applyProtection="1">
      <alignment horizontal="center" wrapText="1"/>
      <protection locked="0"/>
    </xf>
    <xf numFmtId="0" fontId="6" fillId="7" borderId="77" xfId="0" applyFont="1" applyFill="1" applyBorder="1" applyAlignment="1" applyProtection="1">
      <alignment horizontal="center" vertical="center" wrapText="1"/>
      <protection locked="0"/>
    </xf>
    <xf numFmtId="0" fontId="6" fillId="7" borderId="78" xfId="0" applyFont="1" applyFill="1" applyBorder="1" applyAlignment="1" applyProtection="1">
      <alignment horizontal="center" vertical="center" wrapText="1"/>
      <protection locked="0"/>
    </xf>
    <xf numFmtId="0" fontId="6" fillId="9" borderId="23" xfId="0" applyFont="1" applyFill="1" applyBorder="1" applyAlignment="1" applyProtection="1">
      <alignment horizontal="center" vertical="center" wrapText="1"/>
      <protection hidden="1"/>
    </xf>
    <xf numFmtId="165" fontId="6" fillId="0" borderId="32" xfId="2" applyNumberFormat="1" applyFont="1" applyFill="1" applyBorder="1" applyAlignment="1" applyProtection="1">
      <alignment horizontal="center" vertical="center"/>
      <protection hidden="1"/>
    </xf>
    <xf numFmtId="0" fontId="2" fillId="0" borderId="32" xfId="0" applyFont="1" applyFill="1" applyBorder="1" applyAlignment="1" applyProtection="1">
      <alignment horizontal="center" vertical="center" wrapText="1"/>
      <protection hidden="1"/>
    </xf>
    <xf numFmtId="41" fontId="2" fillId="0" borderId="32" xfId="1" applyFont="1" applyFill="1" applyBorder="1" applyAlignment="1" applyProtection="1">
      <alignment horizontal="center" vertical="center"/>
      <protection hidden="1"/>
    </xf>
    <xf numFmtId="9" fontId="0" fillId="0" borderId="45" xfId="3" applyFont="1" applyBorder="1" applyAlignment="1" applyProtection="1">
      <alignment horizontal="center" vertical="center"/>
      <protection hidden="1"/>
    </xf>
    <xf numFmtId="9" fontId="0" fillId="0" borderId="46" xfId="3" applyFont="1" applyBorder="1" applyAlignment="1" applyProtection="1">
      <alignment horizontal="center" vertical="center"/>
      <protection hidden="1"/>
    </xf>
    <xf numFmtId="10" fontId="0" fillId="0" borderId="41" xfId="3" applyNumberFormat="1" applyFont="1" applyBorder="1" applyAlignment="1" applyProtection="1">
      <alignment horizontal="center" vertical="center"/>
      <protection hidden="1"/>
    </xf>
    <xf numFmtId="10" fontId="0" fillId="0" borderId="42" xfId="3" applyNumberFormat="1" applyFont="1" applyBorder="1" applyAlignment="1" applyProtection="1">
      <alignment horizontal="center" vertical="center"/>
      <protection hidden="1"/>
    </xf>
    <xf numFmtId="9" fontId="0" fillId="0" borderId="43" xfId="3" applyFont="1" applyBorder="1" applyAlignment="1" applyProtection="1">
      <alignment horizontal="center" vertical="center"/>
      <protection hidden="1"/>
    </xf>
    <xf numFmtId="9" fontId="0" fillId="0" borderId="44" xfId="3" applyFont="1" applyBorder="1" applyAlignment="1" applyProtection="1">
      <alignment horizontal="center" vertical="center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0" borderId="33" xfId="0" applyFont="1" applyFill="1" applyBorder="1" applyAlignment="1" applyProtection="1">
      <alignment horizontal="center" vertical="center" wrapText="1"/>
      <protection hidden="1"/>
    </xf>
    <xf numFmtId="0" fontId="2" fillId="0" borderId="29" xfId="0" applyFont="1" applyBorder="1" applyAlignment="1" applyProtection="1">
      <alignment horizontal="center" vertical="center" wrapText="1"/>
      <protection hidden="1"/>
    </xf>
    <xf numFmtId="0" fontId="2" fillId="0" borderId="30" xfId="0" applyFont="1" applyBorder="1" applyAlignment="1" applyProtection="1">
      <alignment horizontal="center" vertical="center" wrapText="1"/>
      <protection hidden="1"/>
    </xf>
    <xf numFmtId="0" fontId="2" fillId="0" borderId="31" xfId="0" applyFont="1" applyBorder="1" applyAlignment="1" applyProtection="1">
      <alignment horizontal="center" vertical="center" wrapText="1"/>
      <protection hidden="1"/>
    </xf>
    <xf numFmtId="0" fontId="2" fillId="9" borderId="19" xfId="0" applyFont="1" applyFill="1" applyBorder="1" applyAlignment="1" applyProtection="1">
      <alignment horizontal="center" vertical="center" wrapText="1"/>
      <protection hidden="1"/>
    </xf>
    <xf numFmtId="0" fontId="2" fillId="9" borderId="20" xfId="0" applyFont="1" applyFill="1" applyBorder="1" applyAlignment="1" applyProtection="1">
      <alignment horizontal="center" vertical="center" wrapText="1"/>
      <protection hidden="1"/>
    </xf>
    <xf numFmtId="0" fontId="2" fillId="9" borderId="35" xfId="0" applyFont="1" applyFill="1" applyBorder="1" applyAlignment="1" applyProtection="1">
      <alignment horizontal="center" vertical="center" wrapText="1"/>
      <protection hidden="1"/>
    </xf>
    <xf numFmtId="0" fontId="2" fillId="9" borderId="37" xfId="0" applyFont="1" applyFill="1" applyBorder="1" applyAlignment="1" applyProtection="1">
      <alignment horizontal="center" vertical="center" wrapText="1"/>
      <protection hidden="1"/>
    </xf>
    <xf numFmtId="0" fontId="2" fillId="9" borderId="38" xfId="0" applyFont="1" applyFill="1" applyBorder="1" applyAlignment="1" applyProtection="1">
      <alignment horizontal="center" vertical="center" wrapText="1"/>
      <protection hidden="1"/>
    </xf>
    <xf numFmtId="0" fontId="2" fillId="9" borderId="49" xfId="0" applyFont="1" applyFill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24" xfId="0" applyFont="1" applyBorder="1" applyAlignment="1" applyProtection="1">
      <alignment horizontal="center" vertical="center" wrapText="1"/>
      <protection hidden="1"/>
    </xf>
    <xf numFmtId="0" fontId="2" fillId="0" borderId="26" xfId="0" applyFont="1" applyBorder="1" applyAlignment="1" applyProtection="1">
      <alignment horizontal="center" vertical="center" wrapText="1"/>
      <protection hidden="1"/>
    </xf>
    <xf numFmtId="0" fontId="2" fillId="0" borderId="37" xfId="0" applyFont="1" applyBorder="1" applyAlignment="1" applyProtection="1">
      <alignment horizontal="center" vertical="center"/>
      <protection hidden="1"/>
    </xf>
    <xf numFmtId="0" fontId="2" fillId="0" borderId="49" xfId="0" applyFont="1" applyBorder="1" applyAlignment="1" applyProtection="1">
      <alignment horizontal="center" vertical="center"/>
      <protection hidden="1"/>
    </xf>
    <xf numFmtId="4" fontId="2" fillId="0" borderId="37" xfId="3" applyNumberFormat="1" applyFont="1" applyBorder="1" applyAlignment="1" applyProtection="1">
      <alignment horizontal="center" vertical="center"/>
      <protection hidden="1"/>
    </xf>
    <xf numFmtId="4" fontId="2" fillId="0" borderId="49" xfId="3" applyNumberFormat="1" applyFont="1" applyBorder="1" applyAlignment="1" applyProtection="1">
      <alignment horizontal="center" vertical="center"/>
      <protection hidden="1"/>
    </xf>
    <xf numFmtId="0" fontId="2" fillId="9" borderId="65" xfId="0" applyFont="1" applyFill="1" applyBorder="1" applyAlignment="1" applyProtection="1">
      <alignment horizontal="center" vertical="center" wrapText="1"/>
      <protection hidden="1"/>
    </xf>
    <xf numFmtId="0" fontId="2" fillId="9" borderId="66" xfId="0" applyFont="1" applyFill="1" applyBorder="1" applyAlignment="1" applyProtection="1">
      <alignment horizontal="center" vertical="center" wrapText="1"/>
      <protection hidden="1"/>
    </xf>
    <xf numFmtId="0" fontId="2" fillId="9" borderId="67" xfId="0" applyFont="1" applyFill="1" applyBorder="1" applyAlignment="1" applyProtection="1">
      <alignment horizontal="center" vertical="center" wrapText="1"/>
      <protection hidden="1"/>
    </xf>
    <xf numFmtId="0" fontId="2" fillId="9" borderId="68" xfId="0" applyFont="1" applyFill="1" applyBorder="1" applyAlignment="1" applyProtection="1">
      <alignment horizontal="center" vertical="center" wrapText="1"/>
      <protection hidden="1"/>
    </xf>
    <xf numFmtId="0" fontId="2" fillId="9" borderId="69" xfId="0" applyFont="1" applyFill="1" applyBorder="1" applyAlignment="1" applyProtection="1">
      <alignment horizontal="center" vertical="center" wrapText="1"/>
      <protection hidden="1"/>
    </xf>
    <xf numFmtId="0" fontId="2" fillId="9" borderId="70" xfId="0" applyFont="1" applyFill="1" applyBorder="1" applyAlignment="1" applyProtection="1">
      <alignment horizontal="center" vertical="center" wrapText="1"/>
      <protection hidden="1"/>
    </xf>
    <xf numFmtId="0" fontId="2" fillId="9" borderId="71" xfId="0" applyFont="1" applyFill="1" applyBorder="1" applyAlignment="1" applyProtection="1">
      <alignment horizontal="center" vertical="center" wrapText="1"/>
      <protection hidden="1"/>
    </xf>
    <xf numFmtId="0" fontId="2" fillId="9" borderId="72" xfId="0" applyFont="1" applyFill="1" applyBorder="1" applyAlignment="1" applyProtection="1">
      <alignment horizontal="center" vertical="center" wrapText="1"/>
      <protection hidden="1"/>
    </xf>
    <xf numFmtId="0" fontId="2" fillId="9" borderId="73" xfId="0" applyFont="1" applyFill="1" applyBorder="1" applyAlignment="1" applyProtection="1">
      <alignment horizontal="center" vertical="center" wrapText="1"/>
      <protection hidden="1"/>
    </xf>
    <xf numFmtId="0" fontId="11" fillId="2" borderId="22" xfId="4" applyFill="1" applyBorder="1" applyAlignment="1" applyProtection="1">
      <alignment horizontal="center" vertical="center" wrapText="1"/>
      <protection locked="0"/>
    </xf>
    <xf numFmtId="0" fontId="11" fillId="2" borderId="53" xfId="4" applyFill="1" applyBorder="1" applyAlignment="1" applyProtection="1">
      <alignment horizontal="center" vertical="center" wrapText="1"/>
      <protection locked="0"/>
    </xf>
    <xf numFmtId="0" fontId="6" fillId="0" borderId="24" xfId="0" applyFont="1" applyFill="1" applyBorder="1" applyAlignment="1" applyProtection="1">
      <alignment horizontal="center" vertical="center" wrapText="1"/>
      <protection hidden="1"/>
    </xf>
    <xf numFmtId="0" fontId="6" fillId="0" borderId="25" xfId="0" applyFont="1" applyFill="1" applyBorder="1" applyAlignment="1" applyProtection="1">
      <alignment horizontal="center" vertical="center" wrapText="1"/>
      <protection hidden="1"/>
    </xf>
    <xf numFmtId="0" fontId="3" fillId="9" borderId="27" xfId="0" applyFont="1" applyFill="1" applyBorder="1" applyAlignment="1" applyProtection="1">
      <alignment horizontal="center" vertical="center"/>
      <protection hidden="1"/>
    </xf>
    <xf numFmtId="0" fontId="3" fillId="9" borderId="28" xfId="0" applyFont="1" applyFill="1" applyBorder="1" applyAlignment="1" applyProtection="1">
      <alignment horizontal="center" vertical="center"/>
      <protection hidden="1"/>
    </xf>
    <xf numFmtId="0" fontId="3" fillId="9" borderId="47" xfId="0" applyFont="1" applyFill="1" applyBorder="1" applyAlignment="1" applyProtection="1">
      <alignment horizontal="center" vertical="center"/>
      <protection hidden="1"/>
    </xf>
    <xf numFmtId="0" fontId="2" fillId="0" borderId="39" xfId="0" applyFont="1" applyFill="1" applyBorder="1" applyAlignment="1" applyProtection="1">
      <alignment horizontal="center" vertical="center"/>
      <protection hidden="1"/>
    </xf>
    <xf numFmtId="0" fontId="2" fillId="0" borderId="32" xfId="0" applyFont="1" applyFill="1" applyBorder="1" applyAlignment="1" applyProtection="1">
      <alignment horizontal="center" vertical="center"/>
      <protection hidden="1"/>
    </xf>
    <xf numFmtId="0" fontId="6" fillId="9" borderId="22" xfId="0" applyFont="1" applyFill="1" applyBorder="1" applyAlignment="1" applyProtection="1">
      <alignment horizontal="center" vertical="center" wrapText="1"/>
      <protection hidden="1"/>
    </xf>
    <xf numFmtId="0" fontId="2" fillId="0" borderId="27" xfId="0" applyFont="1" applyBorder="1" applyAlignment="1" applyProtection="1">
      <alignment horizontal="center" vertical="center"/>
      <protection hidden="1"/>
    </xf>
    <xf numFmtId="0" fontId="2" fillId="0" borderId="47" xfId="0" applyFont="1" applyBorder="1" applyAlignment="1" applyProtection="1">
      <alignment horizontal="center" vertical="center"/>
      <protection hidden="1"/>
    </xf>
  </cellXfs>
  <cellStyles count="6">
    <cellStyle name="Hipervínculo" xfId="4" builtinId="8"/>
    <cellStyle name="Millares [0]" xfId="1" builtinId="6"/>
    <cellStyle name="Moneda [0]" xfId="2" builtinId="7"/>
    <cellStyle name="Normal" xfId="0" builtinId="0"/>
    <cellStyle name="Normal 2" xfId="5"/>
    <cellStyle name="Porcentaje" xfId="3" builtinId="5"/>
  </cellStyles>
  <dxfs count="14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793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0</xdr:row>
      <xdr:rowOff>28575</xdr:rowOff>
    </xdr:from>
    <xdr:to>
      <xdr:col>2</xdr:col>
      <xdr:colOff>1021556</xdr:colOff>
      <xdr:row>0</xdr:row>
      <xdr:rowOff>1127641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28575"/>
          <a:ext cx="888206" cy="10990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169069</xdr:colOff>
      <xdr:row>0</xdr:row>
      <xdr:rowOff>22888</xdr:rowOff>
    </xdr:from>
    <xdr:to>
      <xdr:col>3</xdr:col>
      <xdr:colOff>771525</xdr:colOff>
      <xdr:row>0</xdr:row>
      <xdr:rowOff>1121954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6819" y="22888"/>
          <a:ext cx="888206" cy="10990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M529"/>
  <sheetViews>
    <sheetView showGridLines="0" tabSelected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F67" sqref="F67"/>
    </sheetView>
  </sheetViews>
  <sheetFormatPr baseColWidth="10" defaultColWidth="11.42578125" defaultRowHeight="15" x14ac:dyDescent="0.25"/>
  <cols>
    <col min="1" max="1" width="2.42578125" style="1" customWidth="1"/>
    <col min="2" max="2" width="4.7109375" style="1" customWidth="1"/>
    <col min="3" max="3" width="18.7109375" style="1" customWidth="1"/>
    <col min="4" max="5" width="22.7109375" style="1" customWidth="1"/>
    <col min="6" max="11" width="25.7109375" style="1" customWidth="1"/>
    <col min="12" max="12" width="21.42578125" style="1" customWidth="1"/>
    <col min="13" max="16384" width="11.42578125" style="1"/>
  </cols>
  <sheetData>
    <row r="1" spans="2:12" s="31" customFormat="1" ht="90" customHeight="1" thickBot="1" x14ac:dyDescent="0.3">
      <c r="B1" s="123" t="s">
        <v>0</v>
      </c>
      <c r="C1" s="124"/>
      <c r="D1" s="124"/>
      <c r="E1" s="124"/>
      <c r="F1" s="124"/>
      <c r="G1" s="124"/>
      <c r="H1" s="124"/>
      <c r="I1" s="124"/>
      <c r="J1" s="124"/>
      <c r="K1" s="124"/>
      <c r="L1" s="125"/>
    </row>
    <row r="2" spans="2:12" s="31" customFormat="1" ht="3.95" customHeight="1" thickBot="1" x14ac:dyDescent="0.3"/>
    <row r="3" spans="2:12" s="2" customFormat="1" ht="26.25" customHeight="1" x14ac:dyDescent="0.25">
      <c r="B3" s="126" t="s">
        <v>1</v>
      </c>
      <c r="C3" s="127"/>
      <c r="D3" s="90" t="s">
        <v>2</v>
      </c>
      <c r="E3" s="127" t="s">
        <v>3</v>
      </c>
      <c r="F3" s="127"/>
      <c r="G3" s="127"/>
      <c r="H3" s="90" t="s">
        <v>4</v>
      </c>
      <c r="I3" s="90" t="s">
        <v>5</v>
      </c>
      <c r="J3" s="90" t="s">
        <v>6</v>
      </c>
      <c r="K3" s="90" t="s">
        <v>7</v>
      </c>
      <c r="L3" s="32" t="s">
        <v>8</v>
      </c>
    </row>
    <row r="4" spans="2:12" ht="33.950000000000003" customHeight="1" thickBot="1" x14ac:dyDescent="0.3">
      <c r="B4" s="128" t="s">
        <v>9</v>
      </c>
      <c r="C4" s="129"/>
      <c r="D4" s="40">
        <v>49</v>
      </c>
      <c r="E4" s="134" t="s">
        <v>10</v>
      </c>
      <c r="F4" s="134"/>
      <c r="G4" s="134"/>
      <c r="H4" s="41">
        <v>2553279682</v>
      </c>
      <c r="I4" s="33">
        <f>H4/877802</f>
        <v>2908.7193717945506</v>
      </c>
      <c r="J4" s="42">
        <v>44166</v>
      </c>
      <c r="K4" s="42">
        <v>44773</v>
      </c>
      <c r="L4" s="34">
        <f>+(K4-J4)/30</f>
        <v>20.233333333333334</v>
      </c>
    </row>
    <row r="5" spans="2:12" ht="3.95" customHeight="1" thickBot="1" x14ac:dyDescent="0.3"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</row>
    <row r="6" spans="2:12" ht="14.25" customHeight="1" thickTop="1" x14ac:dyDescent="0.25">
      <c r="B6" s="132" t="s">
        <v>11</v>
      </c>
      <c r="C6" s="133"/>
      <c r="D6" s="86" t="s">
        <v>12</v>
      </c>
      <c r="E6" s="86" t="s">
        <v>13</v>
      </c>
      <c r="F6" s="86" t="s">
        <v>14</v>
      </c>
      <c r="G6" s="86" t="s">
        <v>15</v>
      </c>
      <c r="H6" s="86" t="s">
        <v>16</v>
      </c>
      <c r="I6" s="86" t="s">
        <v>17</v>
      </c>
      <c r="J6" s="86" t="s">
        <v>18</v>
      </c>
      <c r="K6" s="86" t="s">
        <v>19</v>
      </c>
      <c r="L6" s="87" t="s">
        <v>20</v>
      </c>
    </row>
    <row r="7" spans="2:12" ht="30" customHeight="1" thickBot="1" x14ac:dyDescent="0.3">
      <c r="B7" s="135" t="s">
        <v>21</v>
      </c>
      <c r="C7" s="136"/>
      <c r="D7" s="93"/>
      <c r="E7" s="93"/>
      <c r="F7" s="93"/>
      <c r="G7" s="93"/>
      <c r="H7" s="93"/>
      <c r="I7" s="93"/>
      <c r="J7" s="93"/>
      <c r="K7" s="93"/>
      <c r="L7" s="88"/>
    </row>
    <row r="8" spans="2:12" ht="14.25" customHeight="1" thickTop="1" x14ac:dyDescent="0.25">
      <c r="B8" s="130"/>
      <c r="C8" s="130"/>
      <c r="D8" s="85"/>
      <c r="E8" s="89" t="s">
        <v>22</v>
      </c>
      <c r="F8" s="86" t="s">
        <v>23</v>
      </c>
      <c r="G8" s="86" t="s">
        <v>24</v>
      </c>
      <c r="H8" s="86" t="s">
        <v>25</v>
      </c>
      <c r="I8" s="86" t="s">
        <v>26</v>
      </c>
      <c r="J8" s="87" t="s">
        <v>27</v>
      </c>
      <c r="K8" s="85"/>
      <c r="L8" s="85"/>
    </row>
    <row r="9" spans="2:12" ht="30" customHeight="1" thickBot="1" x14ac:dyDescent="0.3">
      <c r="B9" s="131"/>
      <c r="C9" s="131"/>
      <c r="D9" s="91"/>
      <c r="E9" s="92"/>
      <c r="F9" s="93"/>
      <c r="G9" s="93"/>
      <c r="H9" s="93"/>
      <c r="I9" s="93"/>
      <c r="J9" s="88"/>
      <c r="K9" s="91"/>
      <c r="L9" s="91"/>
    </row>
    <row r="10" spans="2:12" ht="6" customHeight="1" thickTop="1" thickBot="1" x14ac:dyDescent="0.3">
      <c r="H10" s="35"/>
      <c r="I10" s="35"/>
      <c r="J10" s="35"/>
      <c r="K10" s="35"/>
      <c r="L10" s="31"/>
    </row>
    <row r="11" spans="2:12" ht="24" customHeight="1" x14ac:dyDescent="0.25">
      <c r="B11" s="120" t="s">
        <v>28</v>
      </c>
      <c r="C11" s="36" t="s">
        <v>29</v>
      </c>
      <c r="D11" s="98"/>
      <c r="E11" s="99"/>
      <c r="F11" s="100" t="s">
        <v>30</v>
      </c>
      <c r="G11" s="100" t="s">
        <v>31</v>
      </c>
      <c r="H11" s="100" t="s">
        <v>32</v>
      </c>
      <c r="I11" s="100" t="s">
        <v>33</v>
      </c>
      <c r="J11" s="100" t="s">
        <v>34</v>
      </c>
      <c r="K11" s="100" t="s">
        <v>35</v>
      </c>
      <c r="L11" s="102" t="s">
        <v>36</v>
      </c>
    </row>
    <row r="12" spans="2:12" ht="20.25" customHeight="1" x14ac:dyDescent="0.25">
      <c r="B12" s="121"/>
      <c r="C12" s="107" t="s">
        <v>37</v>
      </c>
      <c r="D12" s="109" t="s">
        <v>38</v>
      </c>
      <c r="E12" s="110"/>
      <c r="F12" s="101"/>
      <c r="G12" s="101"/>
      <c r="H12" s="101"/>
      <c r="I12" s="101"/>
      <c r="J12" s="101"/>
      <c r="K12" s="101"/>
      <c r="L12" s="103"/>
    </row>
    <row r="13" spans="2:12" x14ac:dyDescent="0.25">
      <c r="B13" s="121"/>
      <c r="C13" s="107"/>
      <c r="D13" s="111" t="s">
        <v>39</v>
      </c>
      <c r="E13" s="112"/>
      <c r="F13" s="43">
        <v>823004825</v>
      </c>
      <c r="G13" s="43"/>
      <c r="H13" s="43"/>
      <c r="I13" s="43"/>
      <c r="J13" s="43"/>
      <c r="K13" s="43"/>
      <c r="L13" s="103"/>
    </row>
    <row r="14" spans="2:12" ht="66" customHeight="1" thickBot="1" x14ac:dyDescent="0.3">
      <c r="B14" s="121"/>
      <c r="C14" s="107"/>
      <c r="D14" s="113" t="s">
        <v>40</v>
      </c>
      <c r="E14" s="114"/>
      <c r="F14" s="37" t="str">
        <f>IFERROR(VLOOKUP(F13,EAS!$A$2:$B$1518,2,0),"")</f>
        <v>FUNDACION PLENITUD LOS PALMITOS</v>
      </c>
      <c r="G14" s="37" t="str">
        <f>IFERROR(VLOOKUP(G13,EAS!$A$2:$B$1518,2,0),"")</f>
        <v/>
      </c>
      <c r="H14" s="37" t="str">
        <f>IFERROR(VLOOKUP(H13,EAS!$A$2:$B$1518,2,0),"")</f>
        <v/>
      </c>
      <c r="I14" s="37" t="str">
        <f>IFERROR(VLOOKUP(I13,EAS!$A$2:$B$1518,2,0),"")</f>
        <v/>
      </c>
      <c r="J14" s="37" t="str">
        <f>IFERROR(VLOOKUP(J13,EAS!$A$2:$B$1518,2,0),"")</f>
        <v/>
      </c>
      <c r="K14" s="37" t="str">
        <f>IFERROR(VLOOKUP(K13,EAS!$A$2:$B$1518,2,0),"")</f>
        <v/>
      </c>
      <c r="L14" s="104"/>
    </row>
    <row r="15" spans="2:12" x14ac:dyDescent="0.25">
      <c r="B15" s="121"/>
      <c r="C15" s="107"/>
      <c r="D15" s="115" t="s">
        <v>41</v>
      </c>
      <c r="E15" s="116"/>
      <c r="F15" s="44">
        <v>1</v>
      </c>
      <c r="G15" s="44"/>
      <c r="H15" s="44"/>
      <c r="I15" s="44"/>
      <c r="J15" s="44"/>
      <c r="K15" s="45"/>
      <c r="L15" s="49">
        <f>+IF(C12="Singular",1,IF(SUM(F15:K15)&lt;&gt;1,"Verifique % participación",SUM(F15:K15)))</f>
        <v>1</v>
      </c>
    </row>
    <row r="16" spans="2:12" x14ac:dyDescent="0.25">
      <c r="B16" s="121"/>
      <c r="C16" s="107"/>
      <c r="D16" s="111" t="s">
        <v>42</v>
      </c>
      <c r="E16" s="112"/>
      <c r="F16" s="38">
        <f>IFERROR(VLOOKUP(F13,EAS!$A$2:$G$1427,3,0),"0")</f>
        <v>24676</v>
      </c>
      <c r="G16" s="38" t="str">
        <f>IFERROR(VLOOKUP(G13,EAS!$A$2:$G$1427,3,0),"0")</f>
        <v>0</v>
      </c>
      <c r="H16" s="38" t="str">
        <f>IFERROR(VLOOKUP(H13,EAS!$A$2:$G$1427,3,0),"0")</f>
        <v>0</v>
      </c>
      <c r="I16" s="38" t="str">
        <f>IFERROR(VLOOKUP(I13,EAS!$A$2:$G$1427,3,0),"0")</f>
        <v>0</v>
      </c>
      <c r="J16" s="38" t="str">
        <f>IFERROR(VLOOKUP(J13,EAS!$A$2:$G$1427,3,0),"0")</f>
        <v>0</v>
      </c>
      <c r="K16" s="38" t="str">
        <f>IFERROR(VLOOKUP(K13,EAS!$A$2:$G$1427,3,0),"0")</f>
        <v>0</v>
      </c>
      <c r="L16" s="50">
        <f>+IF(C12="Singular",F16,SUM((F16*F15),(G16*G15)+(H16*H15)+(I16*I15)+(J16*J15)+(K16*K15)))</f>
        <v>24676</v>
      </c>
    </row>
    <row r="17" spans="2:13" x14ac:dyDescent="0.25">
      <c r="B17" s="121"/>
      <c r="C17" s="107"/>
      <c r="D17" s="111" t="s">
        <v>43</v>
      </c>
      <c r="E17" s="112"/>
      <c r="F17" s="39" t="str">
        <f>IFERROR(VLOOKUP(F13,EAS!$A$2:$G$1427,5,0),"")</f>
        <v>Sobresaliente</v>
      </c>
      <c r="G17" s="39" t="str">
        <f>IFERROR(VLOOKUP(G13,EAS!$A$2:$G$1427,5,0),"")</f>
        <v/>
      </c>
      <c r="H17" s="39" t="str">
        <f>IFERROR(VLOOKUP(H13,EAS!$A$2:$G$1427,5,0),"")</f>
        <v/>
      </c>
      <c r="I17" s="39" t="str">
        <f>IFERROR(VLOOKUP(I13,EAS!$A$2:$G$1427,5,0),"")</f>
        <v/>
      </c>
      <c r="J17" s="39" t="str">
        <f>IFERROR(VLOOKUP(J13,EAS!$A$2:$G$1427,5,0),"")</f>
        <v/>
      </c>
      <c r="K17" s="39" t="str">
        <f>IFERROR(VLOOKUP(K13,EAS!$A$2:$G$1427,5,0),"")</f>
        <v/>
      </c>
      <c r="L17" s="51" t="str">
        <f>+IF(C12="Singular",F17,IF(COUNTIF(F17:K17,"Bajo")&gt;=1,"Bajo",IF(COUNTIF(F17:K17,"Aceptable")&gt;=1,"Aceptable",IF(COUNTIF(F17:K17,"Bueno")&gt;=1,"Bueno",IF(COUNTIF(F17:K17,"Sobresaliente")&gt;=1,"Sobresaliente",IF(COUNTIF(F17:K17,"Nueva EAS")&gt;=1,"Nueva EAS","-"))))))</f>
        <v>Sobresaliente</v>
      </c>
      <c r="M17" s="4"/>
    </row>
    <row r="18" spans="2:13" x14ac:dyDescent="0.25">
      <c r="B18" s="121"/>
      <c r="C18" s="107"/>
      <c r="D18" s="117" t="s">
        <v>44</v>
      </c>
      <c r="E18" s="118"/>
      <c r="F18" s="65" t="str">
        <f>IFERROR(VLOOKUP(F13,EAS!$A$2:$H$1427,8,0),"")</f>
        <v/>
      </c>
      <c r="G18" s="65" t="str">
        <f>IFERROR(VLOOKUP(G13,EAS!$A$2:$H$1427,8,0),"")</f>
        <v/>
      </c>
      <c r="H18" s="65" t="str">
        <f>IFERROR(VLOOKUP(H13,EAS!$A$2:$H$1427,8,0),"")</f>
        <v/>
      </c>
      <c r="I18" s="65" t="str">
        <f>IFERROR(VLOOKUP(I13,EAS!$A$2:$H$1427,8,0),"")</f>
        <v/>
      </c>
      <c r="J18" s="65" t="str">
        <f>IFERROR(VLOOKUP(J13,EAS!$A$2:$H$1427,8,0),"")</f>
        <v/>
      </c>
      <c r="K18" s="65" t="str">
        <f>IFERROR(VLOOKUP(K13,EAS!$A$2:$H$1427,8,0),"")</f>
        <v/>
      </c>
      <c r="L18" s="53">
        <f>+IF(AND(C12="Singular",F18&lt;&gt;""),1,(COUNT("",F18:K18)))</f>
        <v>0</v>
      </c>
    </row>
    <row r="19" spans="2:13" ht="20.100000000000001" customHeight="1" x14ac:dyDescent="0.25">
      <c r="B19" s="121"/>
      <c r="C19" s="107"/>
      <c r="D19" s="119" t="s">
        <v>45</v>
      </c>
      <c r="E19" s="74" t="str">
        <f>+IF(B7&lt;&gt;"",B7,"")</f>
        <v>LOS PALMITOS</v>
      </c>
      <c r="F19" s="43" t="s">
        <v>46</v>
      </c>
      <c r="G19" s="43"/>
      <c r="H19" s="43"/>
      <c r="I19" s="43"/>
      <c r="J19" s="43"/>
      <c r="K19" s="43"/>
      <c r="L19" s="53">
        <f>+IFERROR(IF(E19&lt;&gt;"",(IF(C12="Singular",IF(F19="Si",1,0),(COUNTIF(F19:K19,"Si")/COUNTA(F19:K19)))),0),0)</f>
        <v>1</v>
      </c>
    </row>
    <row r="20" spans="2:13" ht="20.100000000000001" customHeight="1" x14ac:dyDescent="0.25">
      <c r="B20" s="121"/>
      <c r="C20" s="107"/>
      <c r="D20" s="119"/>
      <c r="E20" s="74" t="str">
        <f>+IF(D7&lt;&gt;"",D7,"")</f>
        <v/>
      </c>
      <c r="F20" s="43"/>
      <c r="G20" s="43"/>
      <c r="H20" s="43"/>
      <c r="I20" s="43"/>
      <c r="J20" s="43"/>
      <c r="K20" s="43"/>
      <c r="L20" s="53">
        <f>+IFERROR(IF(E20&lt;&gt;"",(IF(C12="Singular",IF(F20="Si",1,0),(COUNTIF(F20:K20,"Si")/COUNTA(F20:K20)))),0),0)</f>
        <v>0</v>
      </c>
    </row>
    <row r="21" spans="2:13" ht="20.100000000000001" customHeight="1" x14ac:dyDescent="0.25">
      <c r="B21" s="121"/>
      <c r="C21" s="107"/>
      <c r="D21" s="119"/>
      <c r="E21" s="74" t="str">
        <f>+IF(E7&lt;&gt;"",E7,"")</f>
        <v/>
      </c>
      <c r="F21" s="43"/>
      <c r="G21" s="43"/>
      <c r="H21" s="43"/>
      <c r="I21" s="43"/>
      <c r="J21" s="43"/>
      <c r="K21" s="43"/>
      <c r="L21" s="53">
        <f>+IFERROR(IF(E21&lt;&gt;"",(IF(C12="Singular",IF(F21="Si",1,0),(COUNTIF(F21:K21,"Si")/COUNTA(F21:K21)))),0),0)</f>
        <v>0</v>
      </c>
    </row>
    <row r="22" spans="2:13" ht="20.100000000000001" customHeight="1" x14ac:dyDescent="0.25">
      <c r="B22" s="121"/>
      <c r="C22" s="107"/>
      <c r="D22" s="119"/>
      <c r="E22" s="74" t="str">
        <f>+IF(F7&lt;&gt;"",F7,"")</f>
        <v/>
      </c>
      <c r="F22" s="43"/>
      <c r="G22" s="43"/>
      <c r="H22" s="43"/>
      <c r="I22" s="43"/>
      <c r="J22" s="43"/>
      <c r="K22" s="43"/>
      <c r="L22" s="53">
        <f>+IFERROR(IF(E22&lt;&gt;"",(IF(C12="Singular",IF(F22="Si",1,0),(COUNTIF(F22:K22,"Si")/COUNTA(F22:K22)))),0),0)</f>
        <v>0</v>
      </c>
    </row>
    <row r="23" spans="2:13" ht="20.100000000000001" customHeight="1" x14ac:dyDescent="0.25">
      <c r="B23" s="121"/>
      <c r="C23" s="107"/>
      <c r="D23" s="119"/>
      <c r="E23" s="74" t="str">
        <f>+IF(G7&lt;&gt;"",G7,"")</f>
        <v/>
      </c>
      <c r="F23" s="43"/>
      <c r="G23" s="43"/>
      <c r="H23" s="43"/>
      <c r="I23" s="43"/>
      <c r="J23" s="43"/>
      <c r="K23" s="43"/>
      <c r="L23" s="53">
        <f>+IFERROR(IF(E23&lt;&gt;"",(IF(C12="Singular",IF(F23="Si",1,0),(COUNTIF(F23:K23,"Si")/COUNTA(F23:K23)))),0),0)</f>
        <v>0</v>
      </c>
    </row>
    <row r="24" spans="2:13" ht="20.100000000000001" customHeight="1" x14ac:dyDescent="0.25">
      <c r="B24" s="121"/>
      <c r="C24" s="107"/>
      <c r="D24" s="119"/>
      <c r="E24" s="74" t="str">
        <f>+IF(H7&lt;&gt;"",H7,"")</f>
        <v/>
      </c>
      <c r="F24" s="43"/>
      <c r="G24" s="43"/>
      <c r="H24" s="43"/>
      <c r="I24" s="43"/>
      <c r="J24" s="43"/>
      <c r="K24" s="43"/>
      <c r="L24" s="53">
        <f>+IFERROR(IF(E24&lt;&gt;"",(IF(C12="Singular",IF(F24="Si",1,0),(COUNTIF(F24:K24,"Si")/COUNTA(F24:K24)))),0),0)</f>
        <v>0</v>
      </c>
    </row>
    <row r="25" spans="2:13" ht="20.100000000000001" customHeight="1" x14ac:dyDescent="0.25">
      <c r="B25" s="121"/>
      <c r="C25" s="107"/>
      <c r="D25" s="119"/>
      <c r="E25" s="74" t="str">
        <f>+IF(I7&lt;&gt;"",I7,"")</f>
        <v/>
      </c>
      <c r="F25" s="43"/>
      <c r="G25" s="43"/>
      <c r="H25" s="43"/>
      <c r="I25" s="43"/>
      <c r="J25" s="43"/>
      <c r="K25" s="43"/>
      <c r="L25" s="53">
        <f>+IFERROR(IF(E25&lt;&gt;"",(IF(C12="Singular",IF(F25="Si",1,0),(COUNTIF(F25:K25,"Si")/COUNTA(F25:K25)))),0),0)</f>
        <v>0</v>
      </c>
    </row>
    <row r="26" spans="2:13" ht="20.100000000000001" customHeight="1" x14ac:dyDescent="0.25">
      <c r="B26" s="121"/>
      <c r="C26" s="107"/>
      <c r="D26" s="119"/>
      <c r="E26" s="74" t="str">
        <f>+IF(J7&lt;&gt;"",J7,"")</f>
        <v/>
      </c>
      <c r="F26" s="43"/>
      <c r="G26" s="43"/>
      <c r="H26" s="43"/>
      <c r="I26" s="43"/>
      <c r="J26" s="43"/>
      <c r="K26" s="43"/>
      <c r="L26" s="53">
        <f>+IFERROR(IF(E26&lt;&gt;"",(IF(C12="Singular",IF(F26="Si",1,0),(COUNTIF(F26:K26,"Si")/COUNTA(F26:K26)))),0),0)</f>
        <v>0</v>
      </c>
    </row>
    <row r="27" spans="2:13" ht="20.100000000000001" customHeight="1" x14ac:dyDescent="0.25">
      <c r="B27" s="121"/>
      <c r="C27" s="107"/>
      <c r="D27" s="119"/>
      <c r="E27" s="74" t="str">
        <f>+IF(K7&lt;&gt;"",K7,"")</f>
        <v/>
      </c>
      <c r="F27" s="43"/>
      <c r="G27" s="43"/>
      <c r="H27" s="43"/>
      <c r="I27" s="43"/>
      <c r="J27" s="43"/>
      <c r="K27" s="43"/>
      <c r="L27" s="53">
        <f>+IFERROR(IF(E27&lt;&gt;"",(IF(C12="Singular",IF(F27="Si",1,0),(COUNTIF(F27:K27,"Si")/COUNTA(F27:K27)))),0),0)</f>
        <v>0</v>
      </c>
    </row>
    <row r="28" spans="2:13" ht="20.100000000000001" customHeight="1" x14ac:dyDescent="0.25">
      <c r="B28" s="121"/>
      <c r="C28" s="107"/>
      <c r="D28" s="119"/>
      <c r="E28" s="74" t="str">
        <f>+IF(L7&lt;&gt;"",L7,"")</f>
        <v/>
      </c>
      <c r="F28" s="43"/>
      <c r="G28" s="43"/>
      <c r="H28" s="43"/>
      <c r="I28" s="43"/>
      <c r="J28" s="43"/>
      <c r="K28" s="43"/>
      <c r="L28" s="53">
        <f>+IFERROR(IF(E28&lt;&gt;"",(IF(C12="Singular",IF(F28="Si",1,0),(COUNTIF(F28:K28,"Si")/COUNTA(F28:K28)))),0),0)</f>
        <v>0</v>
      </c>
    </row>
    <row r="29" spans="2:13" ht="20.100000000000001" customHeight="1" x14ac:dyDescent="0.25">
      <c r="B29" s="121"/>
      <c r="C29" s="107"/>
      <c r="D29" s="119"/>
      <c r="E29" s="74" t="str">
        <f>+IF(E9&lt;&gt;"",E9,"")</f>
        <v/>
      </c>
      <c r="F29" s="43"/>
      <c r="G29" s="43"/>
      <c r="H29" s="43"/>
      <c r="I29" s="43"/>
      <c r="J29" s="43"/>
      <c r="K29" s="43"/>
      <c r="L29" s="53">
        <f>+IFERROR(IF(E29&lt;&gt;"",(IF(C12="Singular",IF(F29="Si",1,0),(COUNTIF(F29:K29,"Si")/COUNTA(F29:K29)))),0),0)</f>
        <v>0</v>
      </c>
    </row>
    <row r="30" spans="2:13" ht="20.100000000000001" customHeight="1" x14ac:dyDescent="0.25">
      <c r="B30" s="121"/>
      <c r="C30" s="107"/>
      <c r="D30" s="119"/>
      <c r="E30" s="74" t="str">
        <f>+IF(F9&lt;&gt;"",F9,"")</f>
        <v/>
      </c>
      <c r="F30" s="43"/>
      <c r="G30" s="43"/>
      <c r="H30" s="43"/>
      <c r="I30" s="43"/>
      <c r="J30" s="43"/>
      <c r="K30" s="43"/>
      <c r="L30" s="53">
        <f>+IFERROR(IF(E30&lt;&gt;"",(IF(C12="Singular",IF(F30="Si",1,0),(COUNTIF(F30:K30,"Si")/COUNTA(F30:K30)))),0),0)</f>
        <v>0</v>
      </c>
    </row>
    <row r="31" spans="2:13" ht="20.100000000000001" customHeight="1" x14ac:dyDescent="0.25">
      <c r="B31" s="121"/>
      <c r="C31" s="107"/>
      <c r="D31" s="119"/>
      <c r="E31" s="74" t="str">
        <f>+IF(G9&lt;&gt;"",G9,"")</f>
        <v/>
      </c>
      <c r="F31" s="43"/>
      <c r="G31" s="43"/>
      <c r="H31" s="43"/>
      <c r="I31" s="43"/>
      <c r="J31" s="43"/>
      <c r="K31" s="43"/>
      <c r="L31" s="53">
        <f>+IFERROR(IF(E31&lt;&gt;"",(IF(C12="Singular",IF(F31="Si",1,0),(COUNTIF(F31:K31,"Si")/COUNTA(F31:K31)))),0),0)</f>
        <v>0</v>
      </c>
    </row>
    <row r="32" spans="2:13" ht="20.100000000000001" customHeight="1" x14ac:dyDescent="0.25">
      <c r="B32" s="121"/>
      <c r="C32" s="107"/>
      <c r="D32" s="119"/>
      <c r="E32" s="74" t="str">
        <f>+IF(H9&lt;&gt;"",H9,"")</f>
        <v/>
      </c>
      <c r="F32" s="43"/>
      <c r="G32" s="43"/>
      <c r="H32" s="43"/>
      <c r="I32" s="43"/>
      <c r="J32" s="43"/>
      <c r="K32" s="43"/>
      <c r="L32" s="53">
        <f>+IFERROR(IF(E32&lt;&gt;"",(IF(C12="Singular",IF(F32="Si",1,0),(COUNTIF(F32:K32,"Si")/COUNTA(F32:K32)))),0),0)</f>
        <v>0</v>
      </c>
    </row>
    <row r="33" spans="2:12" ht="20.100000000000001" customHeight="1" x14ac:dyDescent="0.25">
      <c r="B33" s="121"/>
      <c r="C33" s="107"/>
      <c r="D33" s="119"/>
      <c r="E33" s="74" t="str">
        <f>+IF(I9&lt;&gt;"",I9,"")</f>
        <v/>
      </c>
      <c r="F33" s="43"/>
      <c r="G33" s="43"/>
      <c r="H33" s="43"/>
      <c r="I33" s="43"/>
      <c r="J33" s="43"/>
      <c r="K33" s="43"/>
      <c r="L33" s="53">
        <f>+IFERROR(IF(E33&lt;&gt;"",(IF(C12="Singular",IF(F33="Si",1,0),(COUNTIF(F33:K33,"Si")/COUNTA(F33:K33)))),0),0)</f>
        <v>0</v>
      </c>
    </row>
    <row r="34" spans="2:12" ht="20.100000000000001" customHeight="1" x14ac:dyDescent="0.25">
      <c r="B34" s="121"/>
      <c r="C34" s="107"/>
      <c r="D34" s="119"/>
      <c r="E34" s="74" t="str">
        <f>+IF(J9&lt;&gt;"",J9,"")</f>
        <v/>
      </c>
      <c r="F34" s="43"/>
      <c r="G34" s="43"/>
      <c r="H34" s="43"/>
      <c r="I34" s="43"/>
      <c r="J34" s="43"/>
      <c r="K34" s="43"/>
      <c r="L34" s="53">
        <f>+IFERROR(IF(E34&lt;&gt;"",(IF(C12="Singular",IF(F34="Si",1,0),(COUNTIF(F34:K34,"Si")/COUNTA(F34:K34)))),0),0)</f>
        <v>0</v>
      </c>
    </row>
    <row r="35" spans="2:12" x14ac:dyDescent="0.25">
      <c r="B35" s="121"/>
      <c r="C35" s="107"/>
      <c r="D35" s="119"/>
      <c r="E35" s="73" t="s">
        <v>47</v>
      </c>
      <c r="F35" s="43">
        <v>0</v>
      </c>
      <c r="G35" s="43"/>
      <c r="H35" s="43"/>
      <c r="I35" s="43"/>
      <c r="J35" s="43"/>
      <c r="K35" s="43"/>
      <c r="L35" s="53">
        <f>IF(AND(C12="Singular",SUM(L19:L34)=0,F35&gt;1),(15/(COUNTA(F19:F34))*F35),IF(AND(C12="Plural",SUM(L19:L34)=0,SUM(F35:K35)&gt;0),SUM(IF(F35&gt;1,IF((15/(COUNTA(F19:F34)))/(COUNT(F35:K35))*F35&gt;((15/(COUNTA(F19:F34)))/(COUNT(F35:K35))*COUNTA(F19:F34)),((15/(COUNTA(F19:F34)))/(COUNT(F35:K35))*COUNTA(F19:F34)),(15/(COUNTA(F19:F34)))/(COUNT(F35:K35))*F35),0))+(IF(G35&gt;1,IF((15/(COUNTA(F19:F34)))/(COUNT(F35:K35))*G35&gt;((15/(COUNTA(F19:F34)))/(COUNT(F35:K35))*COUNTA(F19:F34)),((15/(COUNTA(F19:F34)))/(COUNT(F35:K35))*COUNTA(F19:F34)),(15/(COUNTA(F19:F34)))/(COUNT(F35:K35))*G35),0))+(IF(H35&gt;1,IF((15/(COUNTA(F19:F34)))/(COUNT(F35:K35))*H35&gt;((15/(COUNTA(F19:F34)))/(COUNT(F35:K35))*COUNTA(F19:F34)),((15/(COUNTA(F19:F34)))/(COUNT(F35:K35))*COUNTA(F19:F34)),(15/(COUNTA(F19:F34)))/(COUNT(F35:K35))*H35),0))+(IF(I35&gt;1,IF((15/(COUNTA(F19:F34)))/(COUNT(F35:K35))*I35&gt;((15/(COUNTA(F19:F34)))/(COUNT(F35:K35))*COUNTA(F19:F34)),((15/(COUNTA(F19:F34)))/(COUNT(F35:K35))*COUNTA(F19:F34)),(15/(COUNTA(F19:F34)))/(COUNT(F35:K35))*I35),0)+(IF(J35&gt;1,IF((15/(COUNTA(F19:F34)))/(COUNT(F35:K35))*J35&gt;((15/(COUNTA(F19:F34)))/(COUNT(F35:K35))*COUNTA(F19:F34)),((15/(COUNTA(F19:F34)))/(COUNT(F35:K35))*COUNTA(F19:F34)),(15/(COUNTA(F19:F34)))/(COUNT(F35:K35))*J35),0)+(IF(K35&gt;1,IF((15/(COUNTA(F19:F34)))/(COUNT(F35:K35))*K35&gt;((15/(COUNTA(F19:F34)))/(COUNT(F35:K35))*COUNTA(F19:F34)),((15/(COUNTA(F19:F34)))/(COUNT(F35:K35))*COUNTA(F19:F34)),(15/(COUNTA(F19:F34)))/(COUNT(F35:K35))*K35),0)))),0))</f>
        <v>0</v>
      </c>
    </row>
    <row r="36" spans="2:12" x14ac:dyDescent="0.25">
      <c r="B36" s="121"/>
      <c r="C36" s="107"/>
      <c r="D36" s="119"/>
      <c r="E36" s="73" t="s">
        <v>48</v>
      </c>
      <c r="F36" s="43">
        <v>0</v>
      </c>
      <c r="G36" s="43"/>
      <c r="H36" s="43"/>
      <c r="I36" s="43"/>
      <c r="J36" s="43"/>
      <c r="K36" s="43"/>
      <c r="L36" s="53">
        <f>IF(AND(C12="Singular",SUM(L19:L34)=0,F35&lt;2,F36&gt;1),(5/(COUNTA(F19:F34))*F36),IF(AND(C12="Plural",SUM(L19:L34)=0,L35=0,SUM(F36:K36)&gt;0),SUM(IF(F36&gt;1,IF((5/(COUNTA(F19:F34)))/(COUNT(F36:K36))*F36&gt;((5/(COUNTA(F19:F34)))/(COUNT(F36:K36))*COUNTA(F19:F34)),((5/(COUNTA(F19:F34)))/(COUNT(F36:K36))*COUNTA(F19:F34)),(5/(COUNTA(F19:F34)))/(COUNT(F36:K36))*F36),0))+(IF(G36&gt;1,IF((5/(COUNTA(F19:F34)))/(COUNT(F36:K36))*G36&gt;((5/(COUNTA(F19:F34)))/(COUNT(F36:K36))*COUNTA(F19:F34)),((5/(COUNTA(F19:F34)))/(COUNT(F36:K36))*COUNTA(F19:F34)),(5/(COUNTA(F19:F34)))/(COUNT(F36:K36))*G36),0))+(IF(H36&gt;1,IF((5/(COUNTA(F19:F34)))/(COUNT(F36:K36))*H36&gt;((5/(COUNTA(F19:F34)))/(COUNT(F36:K36))*COUNTA(F19:F34)),((5/(COUNTA(F19:F34)))/(COUNT(F36:K36))*COUNTA(F19:F34)),(5/(COUNTA(F19:F34)))/(COUNT(F36:K36))*H36),0))+(IF(I36&gt;1,IF((5/(COUNTA(F19:F34)))/(COUNT(F36:K36))*I36&gt;((5/(COUNTA(F19:F34)))/(COUNT(F36:K36))*COUNTA(F19:F34)),((5/(COUNTA(F19:F34)))/(COUNT(F36:K36))*COUNTA(F19:F34)),(5/(COUNTA(F19:F34)))/(COUNT(F36:K36))*I36),0)+(IF(J36&gt;1,IF((5/(COUNTA(F19:F34)))/(COUNT(F36:K36))*J36&gt;((5/(COUNTA(F19:F34)))/(COUNT(F36:K36))*COUNTA(F19:F34)),((5/(COUNTA(F19:F34)))/(COUNT(F36:K36))*COUNTA(F19:F34)),(5/(COUNTA(F19:F34)))/(COUNT(F36:K36))*J36),0)+(IF(K36&gt;1,IF((5/(COUNTA(F19:F34)))/(COUNT(F36:K36))*K36&gt;((5/(COUNTA(F19:F34)))/(COUNT(F36:K36))*COUNTA(F19:F34)),((5/(COUNTA(F19:F34)))/(COUNT(F36:K36))*COUNTA(F19:F34)),(5/(COUNTA(F19:F34)))/(COUNT(F36:K36))*K36),0)))),0))</f>
        <v>0</v>
      </c>
    </row>
    <row r="37" spans="2:12" ht="20.100000000000001" customHeight="1" x14ac:dyDescent="0.25">
      <c r="B37" s="121"/>
      <c r="C37" s="107"/>
      <c r="D37" s="119" t="s">
        <v>49</v>
      </c>
      <c r="E37" s="74" t="str">
        <f>+IF(B7&lt;&gt;"",B7,"")</f>
        <v>LOS PALMITOS</v>
      </c>
      <c r="F37" s="43">
        <v>33</v>
      </c>
      <c r="G37" s="43"/>
      <c r="H37" s="43"/>
      <c r="I37" s="43"/>
      <c r="J37" s="43"/>
      <c r="K37" s="43"/>
      <c r="L37" s="53">
        <f>+IFERROR(IF(E37&lt;&gt;"",IF(C12="Singular",F37,(((F37+G37+H37+I37+J37+K37))/COUNTA(F37:K37))),0),0)</f>
        <v>33</v>
      </c>
    </row>
    <row r="38" spans="2:12" ht="20.100000000000001" customHeight="1" x14ac:dyDescent="0.25">
      <c r="B38" s="121"/>
      <c r="C38" s="107"/>
      <c r="D38" s="119"/>
      <c r="E38" s="74" t="str">
        <f>+IF(D7&lt;&gt;"",D7,"")</f>
        <v/>
      </c>
      <c r="F38" s="46"/>
      <c r="G38" s="46"/>
      <c r="H38" s="46"/>
      <c r="I38" s="46"/>
      <c r="J38" s="46"/>
      <c r="K38" s="46"/>
      <c r="L38" s="53">
        <f>+IFERROR(IF(E38&lt;&gt;"",IF(C12="Singular",F38,(((F38+G38+H38+I38+J38+K38))/COUNTA(F38:K38))),0),0)</f>
        <v>0</v>
      </c>
    </row>
    <row r="39" spans="2:12" ht="20.100000000000001" customHeight="1" x14ac:dyDescent="0.25">
      <c r="B39" s="121"/>
      <c r="C39" s="107"/>
      <c r="D39" s="119"/>
      <c r="E39" s="74" t="str">
        <f>+IF(E7&lt;&gt;"",E7,"")</f>
        <v/>
      </c>
      <c r="F39" s="46"/>
      <c r="G39" s="46"/>
      <c r="H39" s="46"/>
      <c r="I39" s="46"/>
      <c r="J39" s="46"/>
      <c r="K39" s="46"/>
      <c r="L39" s="53">
        <f>+IFERROR(IF(E39&lt;&gt;"",IF(C12="Singular",F39,(((F39+G39+H39+I39+J39+K39))/COUNTA(F39:K39))),0),0)</f>
        <v>0</v>
      </c>
    </row>
    <row r="40" spans="2:12" ht="20.100000000000001" customHeight="1" x14ac:dyDescent="0.25">
      <c r="B40" s="121"/>
      <c r="C40" s="107"/>
      <c r="D40" s="119"/>
      <c r="E40" s="74" t="str">
        <f>+IF(F7&lt;&gt;"",F7,"")</f>
        <v/>
      </c>
      <c r="F40" s="46"/>
      <c r="G40" s="46"/>
      <c r="H40" s="46"/>
      <c r="I40" s="46"/>
      <c r="J40" s="46"/>
      <c r="K40" s="46"/>
      <c r="L40" s="53">
        <f>+IFERROR(IF(E40&lt;&gt;"",IF(C12="Singular",F40,(((F40+G40+H40+I40+J40+K40))/COUNTA(F40:K40))),0),0)</f>
        <v>0</v>
      </c>
    </row>
    <row r="41" spans="2:12" ht="20.100000000000001" customHeight="1" x14ac:dyDescent="0.25">
      <c r="B41" s="121"/>
      <c r="C41" s="107"/>
      <c r="D41" s="119"/>
      <c r="E41" s="74" t="str">
        <f>+IF(G7&lt;&gt;"",G7,"")</f>
        <v/>
      </c>
      <c r="F41" s="46"/>
      <c r="G41" s="46"/>
      <c r="H41" s="46"/>
      <c r="I41" s="46"/>
      <c r="J41" s="46"/>
      <c r="K41" s="46"/>
      <c r="L41" s="53">
        <f>+IFERROR(IF(E41&lt;&gt;"",IF(C12="Singular",F41,(((F41+G41+H41+I41+J41+K41))/COUNTA(F41:K41))),0),0)</f>
        <v>0</v>
      </c>
    </row>
    <row r="42" spans="2:12" ht="20.100000000000001" customHeight="1" x14ac:dyDescent="0.25">
      <c r="B42" s="121"/>
      <c r="C42" s="107"/>
      <c r="D42" s="119"/>
      <c r="E42" s="74" t="str">
        <f>+IF(H7&lt;&gt;"",H7,"")</f>
        <v/>
      </c>
      <c r="F42" s="46"/>
      <c r="G42" s="46"/>
      <c r="H42" s="46"/>
      <c r="I42" s="46"/>
      <c r="J42" s="46"/>
      <c r="K42" s="46"/>
      <c r="L42" s="53">
        <f>+IFERROR(IF(E42&lt;&gt;"",IF(C12="Singular",F42,(((F42+G42+H42+I42+J42+K42))/COUNTA(F42:K42))),0),0)</f>
        <v>0</v>
      </c>
    </row>
    <row r="43" spans="2:12" ht="20.100000000000001" customHeight="1" x14ac:dyDescent="0.25">
      <c r="B43" s="121"/>
      <c r="C43" s="107"/>
      <c r="D43" s="119"/>
      <c r="E43" s="74" t="str">
        <f>+IF(I7&lt;&gt;"",I7,"")</f>
        <v/>
      </c>
      <c r="F43" s="46"/>
      <c r="G43" s="46"/>
      <c r="H43" s="46"/>
      <c r="I43" s="46"/>
      <c r="J43" s="46"/>
      <c r="K43" s="46"/>
      <c r="L43" s="53">
        <f>+IFERROR(IF(E43&lt;&gt;"",IF(C12="Singular",F43,(((F43+G43+H43+I43+J43+K43))/COUNTA(F43:K43))),0),0)</f>
        <v>0</v>
      </c>
    </row>
    <row r="44" spans="2:12" ht="20.100000000000001" customHeight="1" x14ac:dyDescent="0.25">
      <c r="B44" s="121"/>
      <c r="C44" s="107"/>
      <c r="D44" s="119"/>
      <c r="E44" s="74" t="str">
        <f>+IF(J7&lt;&gt;"",J7,"")</f>
        <v/>
      </c>
      <c r="F44" s="46"/>
      <c r="G44" s="46"/>
      <c r="H44" s="46"/>
      <c r="I44" s="46"/>
      <c r="J44" s="46"/>
      <c r="K44" s="46"/>
      <c r="L44" s="53">
        <f>+IFERROR(IF(E44&lt;&gt;"",IF(C12="Singular",F44,(((F44+G44+H44+I44+J44+K44))/COUNTA(F44:K44))),0),0)</f>
        <v>0</v>
      </c>
    </row>
    <row r="45" spans="2:12" ht="20.100000000000001" customHeight="1" x14ac:dyDescent="0.25">
      <c r="B45" s="121"/>
      <c r="C45" s="107"/>
      <c r="D45" s="119"/>
      <c r="E45" s="74" t="str">
        <f>+IF(K7&lt;&gt;"",K7,"")</f>
        <v/>
      </c>
      <c r="F45" s="46"/>
      <c r="G45" s="46"/>
      <c r="H45" s="46"/>
      <c r="I45" s="46"/>
      <c r="J45" s="46"/>
      <c r="K45" s="46"/>
      <c r="L45" s="53">
        <f>+IFERROR(IF(E45&lt;&gt;"",IF(C12="Singular",F45,(((F45+G45+H45+I45+J45+K45))/COUNTA(F45:K45))),0),0)</f>
        <v>0</v>
      </c>
    </row>
    <row r="46" spans="2:12" ht="20.100000000000001" customHeight="1" x14ac:dyDescent="0.25">
      <c r="B46" s="121"/>
      <c r="C46" s="107"/>
      <c r="D46" s="119"/>
      <c r="E46" s="74" t="str">
        <f>+IF(L7&lt;&gt;"",L7,"")</f>
        <v/>
      </c>
      <c r="F46" s="46"/>
      <c r="G46" s="46"/>
      <c r="H46" s="46"/>
      <c r="I46" s="46"/>
      <c r="J46" s="46"/>
      <c r="K46" s="46"/>
      <c r="L46" s="53">
        <f>+IFERROR(IF(E46&lt;&gt;"",IF(C12="Singular",F46,(((F46+G46+H46+I46+J46+K46))/COUNTA(F46:K46))),0),0)</f>
        <v>0</v>
      </c>
    </row>
    <row r="47" spans="2:12" ht="20.100000000000001" customHeight="1" x14ac:dyDescent="0.25">
      <c r="B47" s="121"/>
      <c r="C47" s="107"/>
      <c r="D47" s="119"/>
      <c r="E47" s="74" t="str">
        <f>+IF(E9&lt;&gt;"",E9,"")</f>
        <v/>
      </c>
      <c r="F47" s="46"/>
      <c r="G47" s="46"/>
      <c r="H47" s="46"/>
      <c r="I47" s="46"/>
      <c r="J47" s="46"/>
      <c r="K47" s="46"/>
      <c r="L47" s="53">
        <f>+IFERROR(IF(E47&lt;&gt;"",IF(C12="Singular",F47,(((F47+G47+H47+I47+J47+K47))/COUNTA(F47:K47))),0),0)</f>
        <v>0</v>
      </c>
    </row>
    <row r="48" spans="2:12" ht="20.100000000000001" customHeight="1" x14ac:dyDescent="0.25">
      <c r="B48" s="121"/>
      <c r="C48" s="107"/>
      <c r="D48" s="119"/>
      <c r="E48" s="74" t="str">
        <f>+IF(F9&lt;&gt;"",F9,"")</f>
        <v/>
      </c>
      <c r="F48" s="46"/>
      <c r="G48" s="46"/>
      <c r="H48" s="46"/>
      <c r="I48" s="46"/>
      <c r="J48" s="46"/>
      <c r="K48" s="46"/>
      <c r="L48" s="53">
        <f>+IFERROR(IF(E48&lt;&gt;"",IF(C12="Singular",F48,(((F48+G48+H48+I48+J48+K48))/COUNTA(F48:K48))),0),0)</f>
        <v>0</v>
      </c>
    </row>
    <row r="49" spans="2:12" ht="20.100000000000001" customHeight="1" x14ac:dyDescent="0.25">
      <c r="B49" s="121"/>
      <c r="C49" s="107"/>
      <c r="D49" s="119"/>
      <c r="E49" s="74" t="str">
        <f>+IF(G9&lt;&gt;"",G9,"")</f>
        <v/>
      </c>
      <c r="F49" s="46"/>
      <c r="G49" s="46"/>
      <c r="H49" s="46"/>
      <c r="I49" s="46"/>
      <c r="J49" s="46"/>
      <c r="K49" s="46"/>
      <c r="L49" s="53">
        <f>+IFERROR(IF(E49&lt;&gt;"",IF(C12="Singular",F49,(((F49+G49+H49+I49+J49+K49))/COUNTA(F49:K49))),0),0)</f>
        <v>0</v>
      </c>
    </row>
    <row r="50" spans="2:12" ht="20.100000000000001" customHeight="1" x14ac:dyDescent="0.25">
      <c r="B50" s="121"/>
      <c r="C50" s="107"/>
      <c r="D50" s="119"/>
      <c r="E50" s="74" t="str">
        <f>+IF(H9&lt;&gt;"",H9,"")</f>
        <v/>
      </c>
      <c r="F50" s="46"/>
      <c r="G50" s="46"/>
      <c r="H50" s="46"/>
      <c r="I50" s="46"/>
      <c r="J50" s="46"/>
      <c r="K50" s="46"/>
      <c r="L50" s="53">
        <f>+IFERROR(IF(E50&lt;&gt;"",IF(C12="Singular",F50,(((F50+G50+H50+I50+J50+K50))/COUNTA(F50:K50))),0),0)</f>
        <v>0</v>
      </c>
    </row>
    <row r="51" spans="2:12" ht="20.100000000000001" customHeight="1" x14ac:dyDescent="0.25">
      <c r="B51" s="121"/>
      <c r="C51" s="107"/>
      <c r="D51" s="119"/>
      <c r="E51" s="74" t="str">
        <f>+IF(I9&lt;&gt;"",I9,"")</f>
        <v/>
      </c>
      <c r="F51" s="46"/>
      <c r="G51" s="46"/>
      <c r="H51" s="46"/>
      <c r="I51" s="46"/>
      <c r="J51" s="46"/>
      <c r="K51" s="46"/>
      <c r="L51" s="53">
        <f>+IFERROR(IF(E51&lt;&gt;"",IF(C12="Singular",F51,(((F51+G51+H51+I51+J51+K51))/COUNTA(F51:K51))),0),0)</f>
        <v>0</v>
      </c>
    </row>
    <row r="52" spans="2:12" ht="20.100000000000001" customHeight="1" x14ac:dyDescent="0.25">
      <c r="B52" s="121"/>
      <c r="C52" s="107"/>
      <c r="D52" s="119"/>
      <c r="E52" s="74" t="str">
        <f>+IF(J9&lt;&gt;"",J9,"")</f>
        <v/>
      </c>
      <c r="F52" s="46"/>
      <c r="G52" s="46"/>
      <c r="H52" s="46"/>
      <c r="I52" s="46"/>
      <c r="J52" s="46"/>
      <c r="K52" s="46"/>
      <c r="L52" s="53">
        <f>+IFERROR(IF(E52&lt;&gt;"",IF(C12="Singular",F52,(((F52+G52+H52+I52+J52+K52))/COUNTA(F52:K52))),0),0)</f>
        <v>0</v>
      </c>
    </row>
    <row r="53" spans="2:12" x14ac:dyDescent="0.25">
      <c r="B53" s="121"/>
      <c r="C53" s="107"/>
      <c r="D53" s="119"/>
      <c r="E53" s="73" t="s">
        <v>47</v>
      </c>
      <c r="F53" s="46">
        <v>0</v>
      </c>
      <c r="G53" s="46"/>
      <c r="H53" s="46"/>
      <c r="I53" s="46"/>
      <c r="J53" s="46"/>
      <c r="K53" s="46"/>
      <c r="L53" s="53">
        <f>IFERROR(IF(AND(C12="Singular",SUM(L37:L52)=0),F53,IF(AND(C12="Plural",SUM(L37:L52)=0),(F53+G53+H53+I53+J53+K53)/COUNTA(F53:K53),0)),0)</f>
        <v>0</v>
      </c>
    </row>
    <row r="54" spans="2:12" x14ac:dyDescent="0.25">
      <c r="B54" s="121"/>
      <c r="C54" s="107"/>
      <c r="D54" s="119"/>
      <c r="E54" s="73" t="s">
        <v>48</v>
      </c>
      <c r="F54" s="46">
        <v>0</v>
      </c>
      <c r="G54" s="46"/>
      <c r="H54" s="46"/>
      <c r="I54" s="46"/>
      <c r="J54" s="46"/>
      <c r="K54" s="46"/>
      <c r="L54" s="53">
        <f>IFERROR(IF(AND(C12="Singular",SUM(L37:L52)=0,F53=0),F54,IF(AND(C12="Plural",SUM(L37:L52)=0,L53=0),(F54+G54+H54+I54+J54+K54)/COUNTA(F54:K54),0)),0)</f>
        <v>0</v>
      </c>
    </row>
    <row r="55" spans="2:12" x14ac:dyDescent="0.25">
      <c r="B55" s="121"/>
      <c r="C55" s="107"/>
      <c r="D55" s="117" t="s">
        <v>50</v>
      </c>
      <c r="E55" s="118"/>
      <c r="F55" s="46">
        <v>1266</v>
      </c>
      <c r="G55" s="46"/>
      <c r="H55" s="46"/>
      <c r="I55" s="46"/>
      <c r="J55" s="46"/>
      <c r="K55" s="46"/>
      <c r="L55" s="53">
        <f>+IF(C12="Singular",F55,SUM((F55*F15),(G55*G15)+(H55*H15)+(I55*I15)+(J55*J15)+(K55*K15)))</f>
        <v>1266</v>
      </c>
    </row>
    <row r="56" spans="2:12" x14ac:dyDescent="0.25">
      <c r="B56" s="121"/>
      <c r="C56" s="107"/>
      <c r="D56" s="117" t="s">
        <v>51</v>
      </c>
      <c r="E56" s="118"/>
      <c r="F56" s="43" t="s">
        <v>46</v>
      </c>
      <c r="G56" s="43"/>
      <c r="H56" s="43"/>
      <c r="I56" s="43"/>
      <c r="J56" s="43"/>
      <c r="K56" s="43"/>
      <c r="L56" s="51" t="str">
        <f>+IF(C12="Singular",F56,IF(COUNTIF(F56:K56,"Si")&gt;=1,"Si","No"))</f>
        <v>Si</v>
      </c>
    </row>
    <row r="57" spans="2:12" x14ac:dyDescent="0.25">
      <c r="B57" s="121"/>
      <c r="C57" s="107"/>
      <c r="D57" s="117" t="s">
        <v>52</v>
      </c>
      <c r="E57" s="118"/>
      <c r="F57" s="43" t="s">
        <v>46</v>
      </c>
      <c r="G57" s="43"/>
      <c r="H57" s="43"/>
      <c r="I57" s="43"/>
      <c r="J57" s="43"/>
      <c r="K57" s="43"/>
      <c r="L57" s="51" t="str">
        <f>+IF(C12="Singular",F57,IF(COUNTIF(F57:K57,"Si")&gt;=1,"Si",IF(COUNTIF(F57:K57,"N/A")&gt;=1,"Si","No")))</f>
        <v>Si</v>
      </c>
    </row>
    <row r="58" spans="2:12" x14ac:dyDescent="0.25">
      <c r="B58" s="121"/>
      <c r="C58" s="107"/>
      <c r="D58" s="117" t="s">
        <v>53</v>
      </c>
      <c r="E58" s="118"/>
      <c r="F58" s="43" t="s">
        <v>54</v>
      </c>
      <c r="G58" s="43"/>
      <c r="H58" s="43"/>
      <c r="I58" s="43"/>
      <c r="J58" s="43"/>
      <c r="K58" s="43"/>
      <c r="L58" s="51" t="str">
        <f>+IF(C12="Singular",F58,IF(COUNTIF(F58:K58,"Si")&gt;=1,"Si","No"))</f>
        <v>No</v>
      </c>
    </row>
    <row r="59" spans="2:12" x14ac:dyDescent="0.25">
      <c r="B59" s="121"/>
      <c r="C59" s="107"/>
      <c r="D59" s="117" t="s">
        <v>55</v>
      </c>
      <c r="E59" s="118"/>
      <c r="F59" s="47">
        <v>0</v>
      </c>
      <c r="G59" s="47"/>
      <c r="H59" s="47"/>
      <c r="I59" s="47"/>
      <c r="J59" s="47"/>
      <c r="K59" s="47"/>
      <c r="L59" s="52">
        <f>+IF(C12="Singular",F59,SUM(F59:K59))</f>
        <v>0</v>
      </c>
    </row>
    <row r="60" spans="2:12" x14ac:dyDescent="0.25">
      <c r="B60" s="121"/>
      <c r="C60" s="107"/>
      <c r="D60" s="117" t="s">
        <v>56</v>
      </c>
      <c r="E60" s="118"/>
      <c r="F60" s="47">
        <v>0.03</v>
      </c>
      <c r="G60" s="47"/>
      <c r="H60" s="47"/>
      <c r="I60" s="47"/>
      <c r="J60" s="47"/>
      <c r="K60" s="47"/>
      <c r="L60" s="52">
        <f>+IF(C12="Singular",F60,SUM(F60:K60))</f>
        <v>0.03</v>
      </c>
    </row>
    <row r="61" spans="2:12" ht="15.75" thickBot="1" x14ac:dyDescent="0.3">
      <c r="B61" s="122"/>
      <c r="C61" s="108"/>
      <c r="D61" s="105" t="s">
        <v>57</v>
      </c>
      <c r="E61" s="106"/>
      <c r="F61" s="48">
        <v>42033</v>
      </c>
      <c r="G61" s="48"/>
      <c r="H61" s="48"/>
      <c r="I61" s="48"/>
      <c r="J61" s="48"/>
      <c r="K61" s="48"/>
      <c r="L61" s="64">
        <f ca="1">+IF(F61&lt;&gt;"",IF(C12="Singular",((TODAY()-F61)/30),(TODAY()-MIN(F61:K61))/30),0)</f>
        <v>75.766666666666666</v>
      </c>
    </row>
    <row r="62" spans="2:12" ht="6" customHeight="1" thickBot="1" x14ac:dyDescent="0.3"/>
    <row r="63" spans="2:12" ht="24" customHeight="1" x14ac:dyDescent="0.25">
      <c r="B63" s="120" t="s">
        <v>58</v>
      </c>
      <c r="C63" s="36" t="s">
        <v>29</v>
      </c>
      <c r="D63" s="98"/>
      <c r="E63" s="99"/>
      <c r="F63" s="100" t="s">
        <v>59</v>
      </c>
      <c r="G63" s="100" t="s">
        <v>60</v>
      </c>
      <c r="H63" s="100" t="s">
        <v>61</v>
      </c>
      <c r="I63" s="100" t="s">
        <v>62</v>
      </c>
      <c r="J63" s="100" t="s">
        <v>63</v>
      </c>
      <c r="K63" s="100" t="s">
        <v>64</v>
      </c>
      <c r="L63" s="102" t="s">
        <v>36</v>
      </c>
    </row>
    <row r="64" spans="2:12" ht="20.25" customHeight="1" x14ac:dyDescent="0.25">
      <c r="B64" s="121"/>
      <c r="C64" s="107" t="s">
        <v>37</v>
      </c>
      <c r="D64" s="109" t="s">
        <v>38</v>
      </c>
      <c r="E64" s="110"/>
      <c r="F64" s="101"/>
      <c r="G64" s="101"/>
      <c r="H64" s="101"/>
      <c r="I64" s="101"/>
      <c r="J64" s="101"/>
      <c r="K64" s="101"/>
      <c r="L64" s="103"/>
    </row>
    <row r="65" spans="2:12" x14ac:dyDescent="0.25">
      <c r="B65" s="121"/>
      <c r="C65" s="107"/>
      <c r="D65" s="111" t="s">
        <v>39</v>
      </c>
      <c r="E65" s="112"/>
      <c r="F65" s="43"/>
      <c r="G65" s="43"/>
      <c r="H65" s="43"/>
      <c r="I65" s="43"/>
      <c r="J65" s="43"/>
      <c r="K65" s="43"/>
      <c r="L65" s="103"/>
    </row>
    <row r="66" spans="2:12" ht="66" customHeight="1" thickBot="1" x14ac:dyDescent="0.3">
      <c r="B66" s="121"/>
      <c r="C66" s="107"/>
      <c r="D66" s="113" t="s">
        <v>40</v>
      </c>
      <c r="E66" s="114"/>
      <c r="F66" s="37" t="str">
        <f>IFERROR(VLOOKUP(F65,EAS!$A$2:$B$1518,2,0),"")</f>
        <v/>
      </c>
      <c r="G66" s="37" t="str">
        <f>IFERROR(VLOOKUP(G65,EAS!$A$2:$B$1518,2,0),"")</f>
        <v/>
      </c>
      <c r="H66" s="37" t="str">
        <f>IFERROR(VLOOKUP(H65,EAS!$A$2:$B$1518,2,0),"")</f>
        <v/>
      </c>
      <c r="I66" s="37" t="str">
        <f>IFERROR(VLOOKUP(I65,EAS!$A$2:$B$1518,2,0),"")</f>
        <v/>
      </c>
      <c r="J66" s="37" t="str">
        <f>IFERROR(VLOOKUP(J65,EAS!$A$2:$B$1518,2,0),"")</f>
        <v/>
      </c>
      <c r="K66" s="37" t="str">
        <f>IFERROR(VLOOKUP(K65,EAS!$A$2:$B$1518,2,0),"")</f>
        <v/>
      </c>
      <c r="L66" s="104"/>
    </row>
    <row r="67" spans="2:12" x14ac:dyDescent="0.25">
      <c r="B67" s="121"/>
      <c r="C67" s="107"/>
      <c r="D67" s="115" t="s">
        <v>41</v>
      </c>
      <c r="E67" s="116"/>
      <c r="F67" s="44"/>
      <c r="G67" s="44"/>
      <c r="H67" s="44"/>
      <c r="I67" s="44"/>
      <c r="J67" s="44"/>
      <c r="K67" s="45"/>
      <c r="L67" s="49">
        <f>+IF(C64="Singular",1,IF(SUM(F67:K67)&lt;&gt;1,"Verifique % participación",SUM(F67:K67)))</f>
        <v>1</v>
      </c>
    </row>
    <row r="68" spans="2:12" x14ac:dyDescent="0.25">
      <c r="B68" s="121"/>
      <c r="C68" s="107"/>
      <c r="D68" s="111" t="s">
        <v>42</v>
      </c>
      <c r="E68" s="112"/>
      <c r="F68" s="38" t="str">
        <f>IFERROR(VLOOKUP(F65,EAS!$A$2:$G$1427,3,0),"0")</f>
        <v>0</v>
      </c>
      <c r="G68" s="38" t="str">
        <f>IFERROR(VLOOKUP(G65,EAS!$A$2:$G$1427,3,0),"0")</f>
        <v>0</v>
      </c>
      <c r="H68" s="38" t="str">
        <f>IFERROR(VLOOKUP(H65,EAS!$A$2:$G$1427,3,0),"0")</f>
        <v>0</v>
      </c>
      <c r="I68" s="38" t="str">
        <f>IFERROR(VLOOKUP(I65,EAS!$A$2:$G$1427,3,0),"0")</f>
        <v>0</v>
      </c>
      <c r="J68" s="38" t="str">
        <f>IFERROR(VLOOKUP(J65,EAS!$A$2:$G$1427,3,0),"0")</f>
        <v>0</v>
      </c>
      <c r="K68" s="38" t="str">
        <f>IFERROR(VLOOKUP(K65,EAS!$A$2:$G$1427,3,0),"0")</f>
        <v>0</v>
      </c>
      <c r="L68" s="50" t="str">
        <f>+IF(C64="Singular",F68,SUM((F68*F67),(G68*G67)+(H68*H67)+(I68*I67)+(J68*J67)+(K68*K67)))</f>
        <v>0</v>
      </c>
    </row>
    <row r="69" spans="2:12" x14ac:dyDescent="0.25">
      <c r="B69" s="121"/>
      <c r="C69" s="107"/>
      <c r="D69" s="111" t="s">
        <v>43</v>
      </c>
      <c r="E69" s="112"/>
      <c r="F69" s="39" t="str">
        <f>IFERROR(VLOOKUP(F65,EAS!$A$2:$G$1427,5,0),"")</f>
        <v/>
      </c>
      <c r="G69" s="39" t="str">
        <f>IFERROR(VLOOKUP(G65,EAS!$A$2:$G$1427,5,0),"")</f>
        <v/>
      </c>
      <c r="H69" s="39" t="str">
        <f>IFERROR(VLOOKUP(H65,EAS!$A$2:$G$1427,5,0),"")</f>
        <v/>
      </c>
      <c r="I69" s="39" t="str">
        <f>IFERROR(VLOOKUP(I65,EAS!$A$2:$G$1427,5,0),"")</f>
        <v/>
      </c>
      <c r="J69" s="39" t="str">
        <f>IFERROR(VLOOKUP(J65,EAS!$A$2:$G$1427,5,0),"")</f>
        <v/>
      </c>
      <c r="K69" s="39" t="str">
        <f>IFERROR(VLOOKUP(K65,EAS!$A$2:$G$1427,5,0),"")</f>
        <v/>
      </c>
      <c r="L69" s="51" t="str">
        <f>+IF(C64="Singular",F69,IF(COUNTIF(F69:K69,"Bajo")&gt;=1,"Bajo",IF(COUNTIF(F69:K69,"Aceptable")&gt;=1,"Aceptable",IF(COUNTIF(F69:K69,"Bueno")&gt;=1,"Bueno",IF(COUNTIF(F69:K69,"Sobresaliente")&gt;=1,"Sobresaliente",IF(COUNTIF(F69:K69,"Nueva EAS")&gt;=1,"Nueva EAS","-"))))))</f>
        <v/>
      </c>
    </row>
    <row r="70" spans="2:12" x14ac:dyDescent="0.25">
      <c r="B70" s="121"/>
      <c r="C70" s="107"/>
      <c r="D70" s="117" t="s">
        <v>44</v>
      </c>
      <c r="E70" s="118"/>
      <c r="F70" s="65" t="str">
        <f>IFERROR(VLOOKUP(F65,EAS!$A$2:$H$1427,8,0),"")</f>
        <v/>
      </c>
      <c r="G70" s="65" t="str">
        <f>IFERROR(VLOOKUP(G65,EAS!$A$2:$H$1427,8,0),"")</f>
        <v/>
      </c>
      <c r="H70" s="65" t="str">
        <f>IFERROR(VLOOKUP(H65,EAS!$A$2:$H$1427,8,0),"")</f>
        <v/>
      </c>
      <c r="I70" s="65" t="str">
        <f>IFERROR(VLOOKUP(I65,EAS!$A$2:$H$1427,8,0),"")</f>
        <v/>
      </c>
      <c r="J70" s="65" t="str">
        <f>IFERROR(VLOOKUP(J65,EAS!$A$2:$H$1427,8,0),"")</f>
        <v/>
      </c>
      <c r="K70" s="65" t="str">
        <f>IFERROR(VLOOKUP(K65,EAS!$A$2:$H$1427,8,0),"")</f>
        <v/>
      </c>
      <c r="L70" s="53">
        <f>+IF(AND(C64="Singular",F70&lt;&gt;""),1,(COUNT("",F70:K70)))</f>
        <v>0</v>
      </c>
    </row>
    <row r="71" spans="2:12" ht="20.100000000000001" customHeight="1" x14ac:dyDescent="0.25">
      <c r="B71" s="121"/>
      <c r="C71" s="107"/>
      <c r="D71" s="119" t="s">
        <v>45</v>
      </c>
      <c r="E71" s="74" t="str">
        <f>+IF(B7&lt;&gt;"",B7,"")</f>
        <v>LOS PALMITOS</v>
      </c>
      <c r="F71" s="43"/>
      <c r="G71" s="43"/>
      <c r="H71" s="43"/>
      <c r="I71" s="43"/>
      <c r="J71" s="43"/>
      <c r="K71" s="43"/>
      <c r="L71" s="53">
        <f>+IFERROR(IF(E71&lt;&gt;"",(IF(C64="Singular",IF(F71="Si",1,0),(COUNTIF(F71:K71,"Si")/COUNTA(F71:K71)))),0),0)</f>
        <v>0</v>
      </c>
    </row>
    <row r="72" spans="2:12" ht="20.100000000000001" customHeight="1" x14ac:dyDescent="0.25">
      <c r="B72" s="121"/>
      <c r="C72" s="107"/>
      <c r="D72" s="119"/>
      <c r="E72" s="74" t="str">
        <f>+IF(D7&lt;&gt;"",D7,"")</f>
        <v/>
      </c>
      <c r="F72" s="43"/>
      <c r="G72" s="43"/>
      <c r="H72" s="43"/>
      <c r="I72" s="43"/>
      <c r="J72" s="43"/>
      <c r="K72" s="43"/>
      <c r="L72" s="53">
        <f>+IFERROR(IF(E72&lt;&gt;"",(IF(C64="Singular",IF(F72="Si",1,0),(COUNTIF(F72:K72,"Si")/COUNTA(F72:K72)))),0),0)</f>
        <v>0</v>
      </c>
    </row>
    <row r="73" spans="2:12" ht="20.100000000000001" customHeight="1" x14ac:dyDescent="0.25">
      <c r="B73" s="121"/>
      <c r="C73" s="107"/>
      <c r="D73" s="119"/>
      <c r="E73" s="74" t="str">
        <f>+IF(E7&lt;&gt;"",E7,"")</f>
        <v/>
      </c>
      <c r="F73" s="43"/>
      <c r="G73" s="43"/>
      <c r="H73" s="43"/>
      <c r="I73" s="43"/>
      <c r="J73" s="43"/>
      <c r="K73" s="43"/>
      <c r="L73" s="53">
        <f>+IFERROR(IF(E73&lt;&gt;"",(IF(C64="Singular",IF(F73="Si",1,0),(COUNTIF(F73:K73,"Si")/COUNTA(F73:K73)))),0),0)</f>
        <v>0</v>
      </c>
    </row>
    <row r="74" spans="2:12" ht="20.100000000000001" customHeight="1" x14ac:dyDescent="0.25">
      <c r="B74" s="121"/>
      <c r="C74" s="107"/>
      <c r="D74" s="119"/>
      <c r="E74" s="74" t="str">
        <f>+IF(F7&lt;&gt;"",F7,"")</f>
        <v/>
      </c>
      <c r="F74" s="43"/>
      <c r="G74" s="43"/>
      <c r="H74" s="43"/>
      <c r="I74" s="43"/>
      <c r="J74" s="43"/>
      <c r="K74" s="43"/>
      <c r="L74" s="53">
        <f>+IFERROR(IF(E74&lt;&gt;"",(IF(C64="Singular",IF(F74="Si",1,0),(COUNTIF(F74:K74,"Si")/COUNTA(F74:K74)))),0),0)</f>
        <v>0</v>
      </c>
    </row>
    <row r="75" spans="2:12" ht="20.100000000000001" customHeight="1" x14ac:dyDescent="0.25">
      <c r="B75" s="121"/>
      <c r="C75" s="107"/>
      <c r="D75" s="119"/>
      <c r="E75" s="74" t="str">
        <f>+IF(G7&lt;&gt;"",G7,"")</f>
        <v/>
      </c>
      <c r="F75" s="43"/>
      <c r="G75" s="43"/>
      <c r="H75" s="43"/>
      <c r="I75" s="43"/>
      <c r="J75" s="43"/>
      <c r="K75" s="43"/>
      <c r="L75" s="53">
        <f>+IFERROR(IF(E75&lt;&gt;"",(IF(C64="Singular",IF(F75="Si",1,0),(COUNTIF(F75:K75,"Si")/COUNTA(F75:K75)))),0),0)</f>
        <v>0</v>
      </c>
    </row>
    <row r="76" spans="2:12" ht="20.100000000000001" customHeight="1" x14ac:dyDescent="0.25">
      <c r="B76" s="121"/>
      <c r="C76" s="107"/>
      <c r="D76" s="119"/>
      <c r="E76" s="74" t="str">
        <f>+IF(H7&lt;&gt;"",H7,"")</f>
        <v/>
      </c>
      <c r="F76" s="43"/>
      <c r="G76" s="43"/>
      <c r="H76" s="43"/>
      <c r="I76" s="43"/>
      <c r="J76" s="43"/>
      <c r="K76" s="43"/>
      <c r="L76" s="53">
        <f>+IFERROR(IF(E76&lt;&gt;"",(IF(C64="Singular",IF(F76="Si",1,0),(COUNTIF(F76:K76,"Si")/COUNTA(F76:K76)))),0),0)</f>
        <v>0</v>
      </c>
    </row>
    <row r="77" spans="2:12" ht="20.100000000000001" customHeight="1" x14ac:dyDescent="0.25">
      <c r="B77" s="121"/>
      <c r="C77" s="107"/>
      <c r="D77" s="119"/>
      <c r="E77" s="74" t="str">
        <f>+IF(I7&lt;&gt;"",I7,"")</f>
        <v/>
      </c>
      <c r="F77" s="43"/>
      <c r="G77" s="43"/>
      <c r="H77" s="43"/>
      <c r="I77" s="43"/>
      <c r="J77" s="43"/>
      <c r="K77" s="43"/>
      <c r="L77" s="53">
        <f>+IFERROR(IF(E77&lt;&gt;"",(IF(C64="Singular",IF(F77="Si",1,0),(COUNTIF(F77:K77,"Si")/COUNTA(F77:K77)))),0),0)</f>
        <v>0</v>
      </c>
    </row>
    <row r="78" spans="2:12" ht="20.100000000000001" customHeight="1" x14ac:dyDescent="0.25">
      <c r="B78" s="121"/>
      <c r="C78" s="107"/>
      <c r="D78" s="119"/>
      <c r="E78" s="74" t="str">
        <f>+IF(J7&lt;&gt;"",J7,"")</f>
        <v/>
      </c>
      <c r="F78" s="43"/>
      <c r="G78" s="43"/>
      <c r="H78" s="43"/>
      <c r="I78" s="43"/>
      <c r="J78" s="43"/>
      <c r="K78" s="43"/>
      <c r="L78" s="53">
        <f>+IFERROR(IF(E78&lt;&gt;"",(IF(C64="Singular",IF(F78="Si",1,0),(COUNTIF(F78:K78,"Si")/COUNTA(F78:K78)))),0),0)</f>
        <v>0</v>
      </c>
    </row>
    <row r="79" spans="2:12" ht="20.100000000000001" customHeight="1" x14ac:dyDescent="0.25">
      <c r="B79" s="121"/>
      <c r="C79" s="107"/>
      <c r="D79" s="119"/>
      <c r="E79" s="74" t="str">
        <f>+IF(K7&lt;&gt;"",K7,"")</f>
        <v/>
      </c>
      <c r="F79" s="43"/>
      <c r="G79" s="43"/>
      <c r="H79" s="43"/>
      <c r="I79" s="43"/>
      <c r="J79" s="43"/>
      <c r="K79" s="43"/>
      <c r="L79" s="53">
        <f>+IFERROR(IF(E79&lt;&gt;"",(IF(C64="Singular",IF(F79="Si",1,0),(COUNTIF(F79:K79,"Si")/COUNTA(F79:K79)))),0),0)</f>
        <v>0</v>
      </c>
    </row>
    <row r="80" spans="2:12" ht="20.100000000000001" customHeight="1" x14ac:dyDescent="0.25">
      <c r="B80" s="121"/>
      <c r="C80" s="107"/>
      <c r="D80" s="119"/>
      <c r="E80" s="74" t="str">
        <f>+IF(L7&lt;&gt;"",L7,"")</f>
        <v/>
      </c>
      <c r="F80" s="43"/>
      <c r="G80" s="43"/>
      <c r="H80" s="43"/>
      <c r="I80" s="43"/>
      <c r="J80" s="43"/>
      <c r="K80" s="43"/>
      <c r="L80" s="53">
        <f>+IFERROR(IF(E80&lt;&gt;"",(IF(C64="Singular",IF(F80="Si",1,0),(COUNTIF(F80:K80,"Si")/COUNTA(F80:K80)))),0),0)</f>
        <v>0</v>
      </c>
    </row>
    <row r="81" spans="2:12" ht="20.100000000000001" customHeight="1" x14ac:dyDescent="0.25">
      <c r="B81" s="121"/>
      <c r="C81" s="107"/>
      <c r="D81" s="119"/>
      <c r="E81" s="74" t="str">
        <f>+IF(E9&lt;&gt;"",E9,"")</f>
        <v/>
      </c>
      <c r="F81" s="43"/>
      <c r="G81" s="43"/>
      <c r="H81" s="43"/>
      <c r="I81" s="43"/>
      <c r="J81" s="43"/>
      <c r="K81" s="43"/>
      <c r="L81" s="53">
        <f>+IFERROR(IF(E81&lt;&gt;"",(IF(C64="Singular",IF(F81="Si",1,0),(COUNTIF(F81:K81,"Si")/COUNTA(F81:K81)))),0),0)</f>
        <v>0</v>
      </c>
    </row>
    <row r="82" spans="2:12" ht="20.100000000000001" customHeight="1" x14ac:dyDescent="0.25">
      <c r="B82" s="121"/>
      <c r="C82" s="107"/>
      <c r="D82" s="119"/>
      <c r="E82" s="74" t="str">
        <f>+IF(F9&lt;&gt;"",F9,"")</f>
        <v/>
      </c>
      <c r="F82" s="43"/>
      <c r="G82" s="43"/>
      <c r="H82" s="43"/>
      <c r="I82" s="43"/>
      <c r="J82" s="43"/>
      <c r="K82" s="43"/>
      <c r="L82" s="53">
        <f>+IFERROR(IF(E82&lt;&gt;"",(IF(C64="Singular",IF(F82="Si",1,0),(COUNTIF(F82:K82,"Si")/COUNTA(F82:K82)))),0),0)</f>
        <v>0</v>
      </c>
    </row>
    <row r="83" spans="2:12" ht="20.100000000000001" customHeight="1" x14ac:dyDescent="0.25">
      <c r="B83" s="121"/>
      <c r="C83" s="107"/>
      <c r="D83" s="119"/>
      <c r="E83" s="74" t="str">
        <f>+IF(G9&lt;&gt;"",G9,"")</f>
        <v/>
      </c>
      <c r="F83" s="43"/>
      <c r="G83" s="43"/>
      <c r="H83" s="43"/>
      <c r="I83" s="43"/>
      <c r="J83" s="43"/>
      <c r="K83" s="43"/>
      <c r="L83" s="53">
        <f>+IFERROR(IF(E83&lt;&gt;"",(IF(C64="Singular",IF(F83="Si",1,0),(COUNTIF(F83:K83,"Si")/COUNTA(F83:K83)))),0),0)</f>
        <v>0</v>
      </c>
    </row>
    <row r="84" spans="2:12" ht="20.100000000000001" customHeight="1" x14ac:dyDescent="0.25">
      <c r="B84" s="121"/>
      <c r="C84" s="107"/>
      <c r="D84" s="119"/>
      <c r="E84" s="74" t="str">
        <f>+IF(H9&lt;&gt;"",H9,"")</f>
        <v/>
      </c>
      <c r="F84" s="43"/>
      <c r="G84" s="43"/>
      <c r="H84" s="43"/>
      <c r="I84" s="43"/>
      <c r="J84" s="43"/>
      <c r="K84" s="43"/>
      <c r="L84" s="53">
        <f>+IFERROR(IF(E84&lt;&gt;"",(IF(C64="Singular",IF(F84="Si",1,0),(COUNTIF(F84:K84,"Si")/COUNTA(F84:K84)))),0),0)</f>
        <v>0</v>
      </c>
    </row>
    <row r="85" spans="2:12" ht="20.100000000000001" customHeight="1" x14ac:dyDescent="0.25">
      <c r="B85" s="121"/>
      <c r="C85" s="107"/>
      <c r="D85" s="119"/>
      <c r="E85" s="74" t="str">
        <f>+IF(I9&lt;&gt;"",I9,"")</f>
        <v/>
      </c>
      <c r="F85" s="43"/>
      <c r="G85" s="43"/>
      <c r="H85" s="43"/>
      <c r="I85" s="43"/>
      <c r="J85" s="43"/>
      <c r="K85" s="43"/>
      <c r="L85" s="53">
        <f>+IFERROR(IF(E85&lt;&gt;"",(IF(C64="Singular",IF(F85="Si",1,0),(COUNTIF(F85:K85,"Si")/COUNTA(F85:K85)))),0),0)</f>
        <v>0</v>
      </c>
    </row>
    <row r="86" spans="2:12" ht="20.100000000000001" customHeight="1" x14ac:dyDescent="0.25">
      <c r="B86" s="121"/>
      <c r="C86" s="107"/>
      <c r="D86" s="119"/>
      <c r="E86" s="74" t="str">
        <f>+IF(J9&lt;&gt;"",J9,"")</f>
        <v/>
      </c>
      <c r="F86" s="43"/>
      <c r="G86" s="43"/>
      <c r="H86" s="43"/>
      <c r="I86" s="43"/>
      <c r="J86" s="43"/>
      <c r="K86" s="43"/>
      <c r="L86" s="53">
        <f>+IFERROR(IF(E86&lt;&gt;"",(IF(C64="Singular",IF(F86="Si",1,0),(COUNTIF(F86:K86,"Si")/COUNTA(F86:K86)))),0),0)</f>
        <v>0</v>
      </c>
    </row>
    <row r="87" spans="2:12" x14ac:dyDescent="0.25">
      <c r="B87" s="121"/>
      <c r="C87" s="107"/>
      <c r="D87" s="119"/>
      <c r="E87" s="73" t="s">
        <v>47</v>
      </c>
      <c r="F87" s="43"/>
      <c r="G87" s="43"/>
      <c r="H87" s="43"/>
      <c r="I87" s="43"/>
      <c r="J87" s="43"/>
      <c r="K87" s="43"/>
      <c r="L87" s="53">
        <f>IF(AND(C64="Singular",SUM(L71:L86)=0,F87&gt;1),(15/(COUNTA(F71:F86))*F87),IF(AND(C64="Plural",SUM(L71:L86)=0,SUM(F87:K87)&gt;0),SUM(IF(F87&gt;1,IF((15/(COUNTA(F71:F86)))/(COUNT(F87:K87))*F87&gt;((15/(COUNTA(F71:F86)))/(COUNT(F87:K87))*COUNTA(F71:F86)),((15/(COUNTA(F71:F86)))/(COUNT(F87:K87))*COUNTA(F71:F86)),(15/(COUNTA(F71:F86)))/(COUNT(F87:K87))*F87),0))+(IF(G87&gt;1,IF((15/(COUNTA(F71:F86)))/(COUNT(F87:K87))*G87&gt;((15/(COUNTA(F71:F86)))/(COUNT(F87:K87))*COUNTA(F71:F86)),((15/(COUNTA(F71:F86)))/(COUNT(F87:K87))*COUNTA(F71:F86)),(15/(COUNTA(F71:F86)))/(COUNT(F87:K87))*G87),0))+(IF(H87&gt;1,IF((15/(COUNTA(F71:F86)))/(COUNT(F87:K87))*H87&gt;((15/(COUNTA(F71:F86)))/(COUNT(F87:K87))*COUNTA(F71:F86)),((15/(COUNTA(F71:F86)))/(COUNT(F87:K87))*COUNTA(F71:F86)),(15/(COUNTA(F71:F86)))/(COUNT(F87:K87))*H87),0))+(IF(I87&gt;1,IF((15/(COUNTA(F71:F86)))/(COUNT(F87:K87))*I87&gt;((15/(COUNTA(F71:F86)))/(COUNT(F87:K87))*COUNTA(F71:F86)),((15/(COUNTA(F71:F86)))/(COUNT(F87:K87))*COUNTA(F71:F86)),(15/(COUNTA(F71:F86)))/(COUNT(F87:K87))*I87),0)+(IF(J87&gt;1,IF((15/(COUNTA(F71:F86)))/(COUNT(F87:K87))*J87&gt;((15/(COUNTA(F71:F86)))/(COUNT(F87:K87))*COUNTA(F71:F86)),((15/(COUNTA(F71:F86)))/(COUNT(F87:K87))*COUNTA(F71:F86)),(15/(COUNTA(F71:F86)))/(COUNT(F87:K87))*J87),0)+(IF(K87&gt;1,IF((15/(COUNTA(F71:F86)))/(COUNT(F87:K87))*K87&gt;((15/(COUNTA(F71:F86)))/(COUNT(F87:K87))*COUNTA(F71:F86)),((15/(COUNTA(F71:F86)))/(COUNT(F87:K87))*COUNTA(F71:F86)),(15/(COUNTA(F71:F86)))/(COUNT(F87:K87))*K87),0)))),0))</f>
        <v>0</v>
      </c>
    </row>
    <row r="88" spans="2:12" x14ac:dyDescent="0.25">
      <c r="B88" s="121"/>
      <c r="C88" s="107"/>
      <c r="D88" s="119"/>
      <c r="E88" s="73" t="s">
        <v>48</v>
      </c>
      <c r="F88" s="43"/>
      <c r="G88" s="43"/>
      <c r="H88" s="43"/>
      <c r="I88" s="43"/>
      <c r="J88" s="43"/>
      <c r="K88" s="43"/>
      <c r="L88" s="53">
        <f>IF(AND(C64="Singular",SUM(L71:L86)=0,F87&lt;2,F88&gt;1),(5/(COUNTA(F71:F86))*F88),IF(AND(C64="Plural",SUM(L71:L86)=0,L87=0,SUM(F88:K88)&gt;0),SUM(IF(F88&gt;1,IF((5/(COUNTA(F71:F86)))/(COUNT(F88:K88))*F88&gt;((5/(COUNTA(F71:F86)))/(COUNT(F88:K88))*COUNTA(F71:F86)),((5/(COUNTA(F71:F86)))/(COUNT(F88:K88))*COUNTA(F71:F86)),(5/(COUNTA(F71:F86)))/(COUNT(F88:K88))*F88),0))+(IF(G88&gt;1,IF((5/(COUNTA(F71:F86)))/(COUNT(F88:K88))*G88&gt;((5/(COUNTA(F71:F86)))/(COUNT(F88:K88))*COUNTA(F71:F86)),((5/(COUNTA(F71:F86)))/(COUNT(F88:K88))*COUNTA(F71:F86)),(5/(COUNTA(F71:F86)))/(COUNT(F88:K88))*G88),0))+(IF(H88&gt;1,IF((5/(COUNTA(F71:F86)))/(COUNT(F88:K88))*H88&gt;((5/(COUNTA(F71:F86)))/(COUNT(F88:K88))*COUNTA(F71:F86)),((5/(COUNTA(F71:F86)))/(COUNT(F88:K88))*COUNTA(F71:F86)),(5/(COUNTA(F71:F86)))/(COUNT(F88:K88))*H88),0))+(IF(I88&gt;1,IF((5/(COUNTA(F71:F86)))/(COUNT(F88:K88))*I88&gt;((5/(COUNTA(F71:F86)))/(COUNT(F88:K88))*COUNTA(F71:F86)),((5/(COUNTA(F71:F86)))/(COUNT(F88:K88))*COUNTA(F71:F86)),(5/(COUNTA(F71:F86)))/(COUNT(F88:K88))*I88),0)+(IF(J88&gt;1,IF((5/(COUNTA(F71:F86)))/(COUNT(F88:K88))*J88&gt;((5/(COUNTA(F71:F86)))/(COUNT(F88:K88))*COUNTA(F71:F86)),((5/(COUNTA(F71:F86)))/(COUNT(F88:K88))*COUNTA(F71:F86)),(5/(COUNTA(F71:F86)))/(COUNT(F88:K88))*J88),0)+(IF(K88&gt;1,IF((5/(COUNTA(F71:F86)))/(COUNT(F88:K88))*K88&gt;((5/(COUNTA(F71:F86)))/(COUNT(F88:K88))*COUNTA(F71:F86)),((5/(COUNTA(F71:F86)))/(COUNT(F88:K88))*COUNTA(F71:F86)),(5/(COUNTA(F71:F86)))/(COUNT(F88:K88))*K88),0)))),0))</f>
        <v>0</v>
      </c>
    </row>
    <row r="89" spans="2:12" ht="20.100000000000001" customHeight="1" x14ac:dyDescent="0.25">
      <c r="B89" s="121"/>
      <c r="C89" s="107"/>
      <c r="D89" s="119" t="s">
        <v>49</v>
      </c>
      <c r="E89" s="74" t="str">
        <f>+IF(B7&lt;&gt;"",B7,"")</f>
        <v>LOS PALMITOS</v>
      </c>
      <c r="F89" s="43"/>
      <c r="G89" s="43"/>
      <c r="H89" s="43"/>
      <c r="I89" s="43"/>
      <c r="J89" s="43"/>
      <c r="K89" s="43"/>
      <c r="L89" s="53">
        <f>+IFERROR(IF(E89&lt;&gt;"",IF(C64="Singular",F89,(((F89+G89+H89+I89+J89+K89))/COUNTA(F89:K89))),0),0)</f>
        <v>0</v>
      </c>
    </row>
    <row r="90" spans="2:12" ht="20.100000000000001" customHeight="1" x14ac:dyDescent="0.25">
      <c r="B90" s="121"/>
      <c r="C90" s="107"/>
      <c r="D90" s="119"/>
      <c r="E90" s="74" t="str">
        <f>+IF(D7&lt;&gt;"",D7,"")</f>
        <v/>
      </c>
      <c r="F90" s="46"/>
      <c r="G90" s="46"/>
      <c r="H90" s="46"/>
      <c r="I90" s="46"/>
      <c r="J90" s="46"/>
      <c r="K90" s="46"/>
      <c r="L90" s="53">
        <f>+IFERROR(IF(E90&lt;&gt;"",IF(C64="Singular",F90,(((F90+G90+H90+I90+J90+K90))/COUNTA(F90:K90))),0),0)</f>
        <v>0</v>
      </c>
    </row>
    <row r="91" spans="2:12" ht="20.100000000000001" customHeight="1" x14ac:dyDescent="0.25">
      <c r="B91" s="121"/>
      <c r="C91" s="107"/>
      <c r="D91" s="119"/>
      <c r="E91" s="74" t="str">
        <f>+IF(E7&lt;&gt;"",E7,"")</f>
        <v/>
      </c>
      <c r="F91" s="46"/>
      <c r="G91" s="46"/>
      <c r="H91" s="46"/>
      <c r="I91" s="46"/>
      <c r="J91" s="46"/>
      <c r="K91" s="46"/>
      <c r="L91" s="53">
        <f>+IFERROR(IF(E91&lt;&gt;"",IF(C64="Singular",F91,(((F91+G91+H91+I91+J91+K91))/COUNTA(F91:K91))),0),0)</f>
        <v>0</v>
      </c>
    </row>
    <row r="92" spans="2:12" ht="20.100000000000001" customHeight="1" x14ac:dyDescent="0.25">
      <c r="B92" s="121"/>
      <c r="C92" s="107"/>
      <c r="D92" s="119"/>
      <c r="E92" s="74" t="str">
        <f>+IF(F7&lt;&gt;"",F7,"")</f>
        <v/>
      </c>
      <c r="F92" s="43"/>
      <c r="G92" s="43"/>
      <c r="H92" s="43"/>
      <c r="I92" s="46"/>
      <c r="J92" s="46"/>
      <c r="K92" s="46"/>
      <c r="L92" s="53">
        <f>+IFERROR(IF(E92&lt;&gt;"",IF(C64="Singular",F92,(((F92+G92+H92+I92+J92+K92))/COUNTA(F92:K92))),0),0)</f>
        <v>0</v>
      </c>
    </row>
    <row r="93" spans="2:12" ht="20.100000000000001" customHeight="1" x14ac:dyDescent="0.25">
      <c r="B93" s="121"/>
      <c r="C93" s="107"/>
      <c r="D93" s="119"/>
      <c r="E93" s="74" t="str">
        <f>+IF(G7&lt;&gt;"",G7,"")</f>
        <v/>
      </c>
      <c r="F93" s="46"/>
      <c r="G93" s="46"/>
      <c r="H93" s="46"/>
      <c r="I93" s="46"/>
      <c r="J93" s="46"/>
      <c r="K93" s="46"/>
      <c r="L93" s="53">
        <f>+IFERROR(IF(E93&lt;&gt;"",IF(C64="Singular",F93,(((F93+G93+H93+I93+J93+K93))/COUNTA(F93:K93))),0),0)</f>
        <v>0</v>
      </c>
    </row>
    <row r="94" spans="2:12" ht="20.100000000000001" customHeight="1" x14ac:dyDescent="0.25">
      <c r="B94" s="121"/>
      <c r="C94" s="107"/>
      <c r="D94" s="119"/>
      <c r="E94" s="74" t="str">
        <f>+IF(H7&lt;&gt;"",H7,"")</f>
        <v/>
      </c>
      <c r="F94" s="46"/>
      <c r="G94" s="43"/>
      <c r="H94" s="43"/>
      <c r="I94" s="46"/>
      <c r="J94" s="46"/>
      <c r="K94" s="46"/>
      <c r="L94" s="53">
        <f>+IFERROR(IF(E94&lt;&gt;"",IF(C64="Singular",F94,(((F94+G94+H94+I94+J94+K94))/COUNTA(F94:K94))),0),0)</f>
        <v>0</v>
      </c>
    </row>
    <row r="95" spans="2:12" ht="20.100000000000001" customHeight="1" x14ac:dyDescent="0.25">
      <c r="B95" s="121"/>
      <c r="C95" s="107"/>
      <c r="D95" s="119"/>
      <c r="E95" s="74" t="str">
        <f>+IF(I7&lt;&gt;"",I7,"")</f>
        <v/>
      </c>
      <c r="F95" s="46"/>
      <c r="G95" s="46"/>
      <c r="H95" s="46"/>
      <c r="I95" s="46"/>
      <c r="J95" s="46"/>
      <c r="K95" s="46"/>
      <c r="L95" s="53">
        <f>+IFERROR(IF(E95&lt;&gt;"",IF(C64="Singular",F95,(((F95+G95+H95+I95+J95+K95))/COUNTA(F95:K95))),0),0)</f>
        <v>0</v>
      </c>
    </row>
    <row r="96" spans="2:12" ht="20.100000000000001" customHeight="1" x14ac:dyDescent="0.25">
      <c r="B96" s="121"/>
      <c r="C96" s="107"/>
      <c r="D96" s="119"/>
      <c r="E96" s="74" t="str">
        <f>+IF(J7&lt;&gt;"",J7,"")</f>
        <v/>
      </c>
      <c r="F96" s="43"/>
      <c r="G96" s="46"/>
      <c r="H96" s="43"/>
      <c r="I96" s="46"/>
      <c r="J96" s="46"/>
      <c r="K96" s="46"/>
      <c r="L96" s="53">
        <f>+IFERROR(IF(E96&lt;&gt;"",IF(C64="Singular",F96,(((F96+G96+H96+I96+J96+K96))/COUNTA(F96:K96))),0),0)</f>
        <v>0</v>
      </c>
    </row>
    <row r="97" spans="2:12" ht="20.100000000000001" customHeight="1" x14ac:dyDescent="0.25">
      <c r="B97" s="121"/>
      <c r="C97" s="107"/>
      <c r="D97" s="119"/>
      <c r="E97" s="74" t="str">
        <f>+IF(K7&lt;&gt;"",K7,"")</f>
        <v/>
      </c>
      <c r="F97" s="46"/>
      <c r="G97" s="46"/>
      <c r="H97" s="46"/>
      <c r="I97" s="46"/>
      <c r="J97" s="46"/>
      <c r="K97" s="46"/>
      <c r="L97" s="53">
        <f>+IFERROR(IF(E97&lt;&gt;"",IF(C64="Singular",F97,(((F97+G97+H97+I97+J97+K97))/COUNTA(F97:K97))),0),0)</f>
        <v>0</v>
      </c>
    </row>
    <row r="98" spans="2:12" ht="20.100000000000001" customHeight="1" x14ac:dyDescent="0.25">
      <c r="B98" s="121"/>
      <c r="C98" s="107"/>
      <c r="D98" s="119"/>
      <c r="E98" s="74" t="str">
        <f>+IF(L7&lt;&gt;"",L7,"")</f>
        <v/>
      </c>
      <c r="F98" s="46"/>
      <c r="G98" s="46"/>
      <c r="H98" s="46"/>
      <c r="I98" s="46"/>
      <c r="J98" s="46"/>
      <c r="K98" s="46"/>
      <c r="L98" s="53">
        <f>+IFERROR(IF(E98&lt;&gt;"",IF(C64="Singular",F98,(((F98+G98+H98+I98+J98+K98))/COUNTA(F98:K98))),0),0)</f>
        <v>0</v>
      </c>
    </row>
    <row r="99" spans="2:12" ht="20.100000000000001" customHeight="1" x14ac:dyDescent="0.25">
      <c r="B99" s="121"/>
      <c r="C99" s="107"/>
      <c r="D99" s="119"/>
      <c r="E99" s="74" t="str">
        <f>+IF(E9&lt;&gt;"",E9,"")</f>
        <v/>
      </c>
      <c r="F99" s="46"/>
      <c r="G99" s="46"/>
      <c r="H99" s="46"/>
      <c r="I99" s="46"/>
      <c r="J99" s="46"/>
      <c r="K99" s="46"/>
      <c r="L99" s="53">
        <f>+IFERROR(IF(E99&lt;&gt;"",IF(C64="Singular",F99,(((F99+G99+H99+I99+J99+K99))/COUNTA(F99:K99))),0),0)</f>
        <v>0</v>
      </c>
    </row>
    <row r="100" spans="2:12" ht="20.100000000000001" customHeight="1" x14ac:dyDescent="0.25">
      <c r="B100" s="121"/>
      <c r="C100" s="107"/>
      <c r="D100" s="119"/>
      <c r="E100" s="74" t="str">
        <f>+IF(F9&lt;&gt;"",F9,"")</f>
        <v/>
      </c>
      <c r="F100" s="46"/>
      <c r="G100" s="46"/>
      <c r="H100" s="46"/>
      <c r="I100" s="46"/>
      <c r="J100" s="46"/>
      <c r="K100" s="46"/>
      <c r="L100" s="53">
        <f>+IFERROR(IF(E100&lt;&gt;"",IF(C64="Singular",F100,(((F100+G100+H100+I100+J100+K100))/COUNTA(F100:K100))),0),0)</f>
        <v>0</v>
      </c>
    </row>
    <row r="101" spans="2:12" ht="20.100000000000001" customHeight="1" x14ac:dyDescent="0.25">
      <c r="B101" s="121"/>
      <c r="C101" s="107"/>
      <c r="D101" s="119"/>
      <c r="E101" s="74" t="str">
        <f>+IF(G9&lt;&gt;"",G9,"")</f>
        <v/>
      </c>
      <c r="F101" s="46"/>
      <c r="G101" s="46"/>
      <c r="H101" s="46"/>
      <c r="I101" s="46"/>
      <c r="J101" s="46"/>
      <c r="K101" s="46"/>
      <c r="L101" s="53">
        <f>+IFERROR(IF(E101&lt;&gt;"",IF(C64="Singular",F101,(((F101+G101+H101+I101+J101+K101))/COUNTA(F101:K101))),0),0)</f>
        <v>0</v>
      </c>
    </row>
    <row r="102" spans="2:12" ht="20.100000000000001" customHeight="1" x14ac:dyDescent="0.25">
      <c r="B102" s="121"/>
      <c r="C102" s="107"/>
      <c r="D102" s="119"/>
      <c r="E102" s="74" t="str">
        <f>+IF(H9&lt;&gt;"",H9,"")</f>
        <v/>
      </c>
      <c r="F102" s="46"/>
      <c r="G102" s="46"/>
      <c r="H102" s="46"/>
      <c r="I102" s="46"/>
      <c r="J102" s="46"/>
      <c r="K102" s="46"/>
      <c r="L102" s="53">
        <f>+IFERROR(IF(E102&lt;&gt;"",IF(C64="Singular",F102,(((F102+G102+H102+I102+J102+K102))/COUNTA(F102:K102))),0),0)</f>
        <v>0</v>
      </c>
    </row>
    <row r="103" spans="2:12" ht="20.100000000000001" customHeight="1" x14ac:dyDescent="0.25">
      <c r="B103" s="121"/>
      <c r="C103" s="107"/>
      <c r="D103" s="119"/>
      <c r="E103" s="74" t="str">
        <f>+IF(I9&lt;&gt;"",I9,"")</f>
        <v/>
      </c>
      <c r="F103" s="46"/>
      <c r="G103" s="46"/>
      <c r="H103" s="46"/>
      <c r="I103" s="46"/>
      <c r="J103" s="46"/>
      <c r="K103" s="46"/>
      <c r="L103" s="53">
        <f>+IFERROR(IF(E103&lt;&gt;"",IF(C64="Singular",F103,(((F103+G103+H103+I103+J103+K103))/COUNTA(F103:K103))),0),0)</f>
        <v>0</v>
      </c>
    </row>
    <row r="104" spans="2:12" ht="20.100000000000001" customHeight="1" x14ac:dyDescent="0.25">
      <c r="B104" s="121"/>
      <c r="C104" s="107"/>
      <c r="D104" s="119"/>
      <c r="E104" s="74" t="str">
        <f>+IF(J9&lt;&gt;"",J9,"")</f>
        <v/>
      </c>
      <c r="F104" s="43"/>
      <c r="G104" s="43"/>
      <c r="H104" s="46"/>
      <c r="I104" s="46"/>
      <c r="J104" s="46"/>
      <c r="K104" s="46"/>
      <c r="L104" s="53">
        <f>+IFERROR(IF(E104&lt;&gt;"",IF(C64="Singular",F104,(((F104+G104+H104+I104+J104+K104))/COUNTA(F104:K104))),0),0)</f>
        <v>0</v>
      </c>
    </row>
    <row r="105" spans="2:12" x14ac:dyDescent="0.25">
      <c r="B105" s="121"/>
      <c r="C105" s="107"/>
      <c r="D105" s="119"/>
      <c r="E105" s="73" t="s">
        <v>47</v>
      </c>
      <c r="F105" s="46"/>
      <c r="G105" s="46"/>
      <c r="H105" s="46"/>
      <c r="I105" s="46"/>
      <c r="J105" s="46"/>
      <c r="K105" s="46"/>
      <c r="L105" s="53">
        <f>IFERROR(IF(AND(C64="Singular",SUM(L89:L104)=0),F105,IF(AND(C64="Plural",SUM(L89:L104)=0),(F105+G105+H105+I105+J105+K105)/COUNTA(F105:K105),0)),0)</f>
        <v>0</v>
      </c>
    </row>
    <row r="106" spans="2:12" x14ac:dyDescent="0.25">
      <c r="B106" s="121"/>
      <c r="C106" s="107"/>
      <c r="D106" s="119"/>
      <c r="E106" s="73" t="s">
        <v>48</v>
      </c>
      <c r="F106" s="46"/>
      <c r="G106" s="46"/>
      <c r="H106" s="46"/>
      <c r="I106" s="46"/>
      <c r="J106" s="46"/>
      <c r="K106" s="46"/>
      <c r="L106" s="53">
        <f>IFERROR(IF(AND(C64="Singular",SUM(L89:L104)=0,F105=0),F106,IF(AND(C64="Plural",SUM(L89:L104)=0,L105=0),(F106+G106+H106+I106+J106+K106)/COUNTA(F106:K106),0)),0)</f>
        <v>0</v>
      </c>
    </row>
    <row r="107" spans="2:12" x14ac:dyDescent="0.25">
      <c r="B107" s="121"/>
      <c r="C107" s="107"/>
      <c r="D107" s="117" t="s">
        <v>50</v>
      </c>
      <c r="E107" s="118"/>
      <c r="F107" s="46"/>
      <c r="G107" s="46"/>
      <c r="H107" s="46"/>
      <c r="I107" s="46"/>
      <c r="J107" s="46"/>
      <c r="K107" s="46"/>
      <c r="L107" s="53">
        <f>+IF(C64="Singular",F107,SUM((F107*F67),(G107*G67)+(H107*H67)+(I107*I67)+(J107*J67)+(K107*K67)))</f>
        <v>0</v>
      </c>
    </row>
    <row r="108" spans="2:12" x14ac:dyDescent="0.25">
      <c r="B108" s="121"/>
      <c r="C108" s="107"/>
      <c r="D108" s="117" t="s">
        <v>51</v>
      </c>
      <c r="E108" s="118"/>
      <c r="F108" s="43"/>
      <c r="G108" s="43"/>
      <c r="H108" s="43"/>
      <c r="I108" s="43"/>
      <c r="J108" s="43"/>
      <c r="K108" s="43"/>
      <c r="L108" s="51">
        <f>+IF(C64="Singular",F108,IF(COUNTIF(F108:K108,"Si")&gt;=1,"Si","No"))</f>
        <v>0</v>
      </c>
    </row>
    <row r="109" spans="2:12" x14ac:dyDescent="0.25">
      <c r="B109" s="121"/>
      <c r="C109" s="107"/>
      <c r="D109" s="117" t="s">
        <v>52</v>
      </c>
      <c r="E109" s="118"/>
      <c r="F109" s="43"/>
      <c r="G109" s="43"/>
      <c r="H109" s="43"/>
      <c r="I109" s="43"/>
      <c r="J109" s="43"/>
      <c r="K109" s="43"/>
      <c r="L109" s="51">
        <f>+IF(C64="Singular",F109,IF(COUNTIF(F109:K109,"Si")&gt;=1,"Si",IF(COUNTIF(F109:K109,"N/A")&gt;=1,"Si","No")))</f>
        <v>0</v>
      </c>
    </row>
    <row r="110" spans="2:12" x14ac:dyDescent="0.25">
      <c r="B110" s="121"/>
      <c r="C110" s="107"/>
      <c r="D110" s="117" t="s">
        <v>53</v>
      </c>
      <c r="E110" s="118"/>
      <c r="F110" s="43"/>
      <c r="G110" s="43"/>
      <c r="H110" s="43"/>
      <c r="I110" s="43"/>
      <c r="J110" s="43"/>
      <c r="K110" s="43"/>
      <c r="L110" s="51">
        <f>+IF(C64="Singular",F110,IF(COUNTIF(F110:K110,"Si")&gt;=1,"Si","No"))</f>
        <v>0</v>
      </c>
    </row>
    <row r="111" spans="2:12" x14ac:dyDescent="0.25">
      <c r="B111" s="121"/>
      <c r="C111" s="107"/>
      <c r="D111" s="117" t="s">
        <v>55</v>
      </c>
      <c r="E111" s="118"/>
      <c r="F111" s="47"/>
      <c r="G111" s="47"/>
      <c r="H111" s="47"/>
      <c r="I111" s="47"/>
      <c r="J111" s="47"/>
      <c r="K111" s="47"/>
      <c r="L111" s="52">
        <f>+IF(C64="Singular",F111,SUM(F111:K111))</f>
        <v>0</v>
      </c>
    </row>
    <row r="112" spans="2:12" x14ac:dyDescent="0.25">
      <c r="B112" s="121"/>
      <c r="C112" s="107"/>
      <c r="D112" s="117" t="s">
        <v>56</v>
      </c>
      <c r="E112" s="118"/>
      <c r="F112" s="47"/>
      <c r="G112" s="47"/>
      <c r="H112" s="47"/>
      <c r="I112" s="47"/>
      <c r="J112" s="47"/>
      <c r="K112" s="47"/>
      <c r="L112" s="52">
        <f>+IF(C64="Singular",F112,SUM(F112:K112))</f>
        <v>0</v>
      </c>
    </row>
    <row r="113" spans="2:12" ht="15.75" thickBot="1" x14ac:dyDescent="0.3">
      <c r="B113" s="122"/>
      <c r="C113" s="108"/>
      <c r="D113" s="105" t="s">
        <v>57</v>
      </c>
      <c r="E113" s="106"/>
      <c r="F113" s="48"/>
      <c r="G113" s="48"/>
      <c r="H113" s="48"/>
      <c r="I113" s="48"/>
      <c r="J113" s="48"/>
      <c r="K113" s="48"/>
      <c r="L113" s="64">
        <f ca="1">+IF(F113&lt;&gt;"",IF(C64="Singular",((TODAY()-F113)/30),(TODAY()-MIN(F113:K113))/30),0)</f>
        <v>0</v>
      </c>
    </row>
    <row r="114" spans="2:12" ht="6" customHeight="1" thickBot="1" x14ac:dyDescent="0.3"/>
    <row r="115" spans="2:12" ht="24" customHeight="1" x14ac:dyDescent="0.25">
      <c r="B115" s="120" t="s">
        <v>65</v>
      </c>
      <c r="C115" s="36" t="s">
        <v>29</v>
      </c>
      <c r="D115" s="98"/>
      <c r="E115" s="99"/>
      <c r="F115" s="100" t="s">
        <v>66</v>
      </c>
      <c r="G115" s="100" t="s">
        <v>67</v>
      </c>
      <c r="H115" s="100" t="s">
        <v>68</v>
      </c>
      <c r="I115" s="100" t="s">
        <v>69</v>
      </c>
      <c r="J115" s="100" t="s">
        <v>70</v>
      </c>
      <c r="K115" s="100" t="s">
        <v>71</v>
      </c>
      <c r="L115" s="102" t="s">
        <v>36</v>
      </c>
    </row>
    <row r="116" spans="2:12" ht="20.25" customHeight="1" x14ac:dyDescent="0.25">
      <c r="B116" s="121"/>
      <c r="C116" s="107" t="s">
        <v>37</v>
      </c>
      <c r="D116" s="109" t="s">
        <v>38</v>
      </c>
      <c r="E116" s="110"/>
      <c r="F116" s="101"/>
      <c r="G116" s="101"/>
      <c r="H116" s="101"/>
      <c r="I116" s="101"/>
      <c r="J116" s="101"/>
      <c r="K116" s="101"/>
      <c r="L116" s="103"/>
    </row>
    <row r="117" spans="2:12" x14ac:dyDescent="0.25">
      <c r="B117" s="121"/>
      <c r="C117" s="107"/>
      <c r="D117" s="111" t="s">
        <v>39</v>
      </c>
      <c r="E117" s="112"/>
      <c r="F117" s="43"/>
      <c r="G117" s="43"/>
      <c r="H117" s="43"/>
      <c r="I117" s="43"/>
      <c r="J117" s="43"/>
      <c r="K117" s="43"/>
      <c r="L117" s="103"/>
    </row>
    <row r="118" spans="2:12" ht="66" customHeight="1" thickBot="1" x14ac:dyDescent="0.3">
      <c r="B118" s="121"/>
      <c r="C118" s="107"/>
      <c r="D118" s="113" t="s">
        <v>40</v>
      </c>
      <c r="E118" s="114"/>
      <c r="F118" s="37" t="str">
        <f>IFERROR(VLOOKUP(F117,EAS!$A$2:$B$1518,2,0),"")</f>
        <v/>
      </c>
      <c r="G118" s="37" t="str">
        <f>IFERROR(VLOOKUP(G117,EAS!$A$2:$B$1518,2,0),"")</f>
        <v/>
      </c>
      <c r="H118" s="37" t="str">
        <f>IFERROR(VLOOKUP(H117,EAS!$A$2:$B$1518,2,0),"")</f>
        <v/>
      </c>
      <c r="I118" s="37" t="str">
        <f>IFERROR(VLOOKUP(I117,EAS!$A$2:$B$1518,2,0),"")</f>
        <v/>
      </c>
      <c r="J118" s="37" t="str">
        <f>IFERROR(VLOOKUP(J117,EAS!$A$2:$B$1518,2,0),"")</f>
        <v/>
      </c>
      <c r="K118" s="37" t="str">
        <f>IFERROR(VLOOKUP(K117,EAS!$A$2:$B$1518,2,0),"")</f>
        <v/>
      </c>
      <c r="L118" s="104"/>
    </row>
    <row r="119" spans="2:12" x14ac:dyDescent="0.25">
      <c r="B119" s="121"/>
      <c r="C119" s="107"/>
      <c r="D119" s="115" t="s">
        <v>41</v>
      </c>
      <c r="E119" s="116"/>
      <c r="F119" s="44">
        <v>1</v>
      </c>
      <c r="G119" s="44"/>
      <c r="H119" s="44"/>
      <c r="I119" s="44"/>
      <c r="J119" s="44"/>
      <c r="K119" s="45"/>
      <c r="L119" s="49">
        <f>+IF(C116="Singular",1,IF(SUM(F119:K119)&lt;&gt;1,"Verifique % participación",SUM(F119:K119)))</f>
        <v>1</v>
      </c>
    </row>
    <row r="120" spans="2:12" x14ac:dyDescent="0.25">
      <c r="B120" s="121"/>
      <c r="C120" s="107"/>
      <c r="D120" s="111" t="s">
        <v>42</v>
      </c>
      <c r="E120" s="112"/>
      <c r="F120" s="38" t="str">
        <f>IFERROR(VLOOKUP(F117,EAS!$A$2:$G$1427,3,0),"0")</f>
        <v>0</v>
      </c>
      <c r="G120" s="38" t="str">
        <f>IFERROR(VLOOKUP(G117,EAS!$A$2:$G$1427,3,0),"0")</f>
        <v>0</v>
      </c>
      <c r="H120" s="38" t="str">
        <f>IFERROR(VLOOKUP(H117,EAS!$A$2:$G$1427,3,0),"0")</f>
        <v>0</v>
      </c>
      <c r="I120" s="38" t="str">
        <f>IFERROR(VLOOKUP(I117,EAS!$A$2:$G$1427,3,0),"0")</f>
        <v>0</v>
      </c>
      <c r="J120" s="38" t="str">
        <f>IFERROR(VLOOKUP(J117,EAS!$A$2:$G$1427,3,0),"0")</f>
        <v>0</v>
      </c>
      <c r="K120" s="38" t="str">
        <f>IFERROR(VLOOKUP(K117,EAS!$A$2:$G$1427,3,0),"0")</f>
        <v>0</v>
      </c>
      <c r="L120" s="50" t="str">
        <f>+IF(C116="Singular",F120,SUM((F120*F119),(G120*G119)+(H120*H119)+(I120*I119)+(J120*J119)+(K120*K119)))</f>
        <v>0</v>
      </c>
    </row>
    <row r="121" spans="2:12" x14ac:dyDescent="0.25">
      <c r="B121" s="121"/>
      <c r="C121" s="107"/>
      <c r="D121" s="111" t="s">
        <v>43</v>
      </c>
      <c r="E121" s="112"/>
      <c r="F121" s="39" t="str">
        <f>IFERROR(VLOOKUP(F117,EAS!$A$2:$G$1427,5,0),"")</f>
        <v/>
      </c>
      <c r="G121" s="39" t="str">
        <f>IFERROR(VLOOKUP(G117,EAS!$A$2:$G$1427,5,0),"")</f>
        <v/>
      </c>
      <c r="H121" s="39" t="str">
        <f>IFERROR(VLOOKUP(H117,EAS!$A$2:$G$1427,5,0),"")</f>
        <v/>
      </c>
      <c r="I121" s="39" t="str">
        <f>IFERROR(VLOOKUP(I117,EAS!$A$2:$G$1427,5,0),"")</f>
        <v/>
      </c>
      <c r="J121" s="39" t="str">
        <f>IFERROR(VLOOKUP(J117,EAS!$A$2:$G$1427,5,0),"")</f>
        <v/>
      </c>
      <c r="K121" s="39" t="str">
        <f>IFERROR(VLOOKUP(K117,EAS!$A$2:$G$1427,5,0),"")</f>
        <v/>
      </c>
      <c r="L121" s="51" t="str">
        <f>+IF(C116="Singular",F121,IF(COUNTIF(F121:K121,"Bajo")&gt;=1,"Bajo",IF(COUNTIF(F121:K121,"Aceptable")&gt;=1,"Aceptable",IF(COUNTIF(F121:K121,"Bueno")&gt;=1,"Bueno",IF(COUNTIF(F121:K121,"Sobresaliente")&gt;=1,"Sobresaliente",IF(COUNTIF(F121:K121,"Nueva EAS")&gt;=1,"Nueva EAS","-"))))))</f>
        <v/>
      </c>
    </row>
    <row r="122" spans="2:12" x14ac:dyDescent="0.25">
      <c r="B122" s="121"/>
      <c r="C122" s="107"/>
      <c r="D122" s="117" t="s">
        <v>44</v>
      </c>
      <c r="E122" s="118"/>
      <c r="F122" s="65" t="str">
        <f>IFERROR(VLOOKUP(F117,EAS!$A$2:$H$1427,8,0),"")</f>
        <v/>
      </c>
      <c r="G122" s="65" t="str">
        <f>IFERROR(VLOOKUP(G117,EAS!$A$2:$H$1427,8,0),"")</f>
        <v/>
      </c>
      <c r="H122" s="65" t="str">
        <f>IFERROR(VLOOKUP(H117,EAS!$A$2:$H$1427,8,0),"")</f>
        <v/>
      </c>
      <c r="I122" s="65" t="str">
        <f>IFERROR(VLOOKUP(I117,EAS!$A$2:$H$1427,8,0),"")</f>
        <v/>
      </c>
      <c r="J122" s="65" t="str">
        <f>IFERROR(VLOOKUP(J117,EAS!$A$2:$H$1427,8,0),"")</f>
        <v/>
      </c>
      <c r="K122" s="65" t="str">
        <f>IFERROR(VLOOKUP(K117,EAS!$A$2:$H$1427,8,0),"")</f>
        <v/>
      </c>
      <c r="L122" s="53">
        <f>+IF(AND(C116="Singular",F122&lt;&gt;""),1,(COUNT("",F122:K122)))</f>
        <v>0</v>
      </c>
    </row>
    <row r="123" spans="2:12" ht="20.100000000000001" customHeight="1" x14ac:dyDescent="0.25">
      <c r="B123" s="121"/>
      <c r="C123" s="107"/>
      <c r="D123" s="119" t="s">
        <v>45</v>
      </c>
      <c r="E123" s="74" t="str">
        <f>+IF(B7&lt;&gt;"",B7,"")</f>
        <v>LOS PALMITOS</v>
      </c>
      <c r="F123" s="43"/>
      <c r="G123" s="43"/>
      <c r="H123" s="43"/>
      <c r="I123" s="43"/>
      <c r="J123" s="43"/>
      <c r="K123" s="43"/>
      <c r="L123" s="53">
        <f>+IFERROR(IF(E123&lt;&gt;"",(IF(C116="Singular",IF(F123="Si",1,0),(COUNTIF(F123:K123,"Si")/COUNTA(F123:K123)))),0),0)</f>
        <v>0</v>
      </c>
    </row>
    <row r="124" spans="2:12" ht="20.100000000000001" customHeight="1" x14ac:dyDescent="0.25">
      <c r="B124" s="121"/>
      <c r="C124" s="107"/>
      <c r="D124" s="119"/>
      <c r="E124" s="74" t="str">
        <f>+IF(D7&lt;&gt;"",D7,"")</f>
        <v/>
      </c>
      <c r="F124" s="43"/>
      <c r="G124" s="43"/>
      <c r="H124" s="43"/>
      <c r="I124" s="43"/>
      <c r="J124" s="43"/>
      <c r="K124" s="43"/>
      <c r="L124" s="53">
        <f>+IFERROR(IF(E124&lt;&gt;"",(IF(C116="Singular",IF(F124="Si",1,0),(COUNTIF(F124:K124,"Si")/COUNTA(F124:K124)))),0),0)</f>
        <v>0</v>
      </c>
    </row>
    <row r="125" spans="2:12" ht="20.100000000000001" customHeight="1" x14ac:dyDescent="0.25">
      <c r="B125" s="121"/>
      <c r="C125" s="107"/>
      <c r="D125" s="119"/>
      <c r="E125" s="74" t="str">
        <f>+IF(E7&lt;&gt;"",E7,"")</f>
        <v/>
      </c>
      <c r="F125" s="43"/>
      <c r="G125" s="43"/>
      <c r="H125" s="43"/>
      <c r="I125" s="43"/>
      <c r="J125" s="43"/>
      <c r="K125" s="43"/>
      <c r="L125" s="53">
        <f>+IFERROR(IF(E125&lt;&gt;"",(IF(C116="Singular",IF(F125="Si",1,0),(COUNTIF(F125:K125,"Si")/COUNTA(F125:K125)))),0),0)</f>
        <v>0</v>
      </c>
    </row>
    <row r="126" spans="2:12" ht="20.100000000000001" customHeight="1" x14ac:dyDescent="0.25">
      <c r="B126" s="121"/>
      <c r="C126" s="107"/>
      <c r="D126" s="119"/>
      <c r="E126" s="74" t="str">
        <f>+IF(F7&lt;&gt;"",F7,"")</f>
        <v/>
      </c>
      <c r="F126" s="43"/>
      <c r="G126" s="43"/>
      <c r="H126" s="43"/>
      <c r="I126" s="43"/>
      <c r="J126" s="43"/>
      <c r="K126" s="43"/>
      <c r="L126" s="53">
        <f>+IFERROR(IF(E126&lt;&gt;"",(IF(C116="Singular",IF(F126="Si",1,0),(COUNTIF(F126:K126,"Si")/COUNTA(F126:K126)))),0),0)</f>
        <v>0</v>
      </c>
    </row>
    <row r="127" spans="2:12" ht="20.100000000000001" customHeight="1" x14ac:dyDescent="0.25">
      <c r="B127" s="121"/>
      <c r="C127" s="107"/>
      <c r="D127" s="119"/>
      <c r="E127" s="74" t="str">
        <f>+IF(G7&lt;&gt;"",G7,"")</f>
        <v/>
      </c>
      <c r="F127" s="43"/>
      <c r="G127" s="43"/>
      <c r="H127" s="43"/>
      <c r="I127" s="43"/>
      <c r="J127" s="43"/>
      <c r="K127" s="43"/>
      <c r="L127" s="53">
        <f>+IFERROR(IF(E127&lt;&gt;"",(IF(C116="Singular",IF(F127="Si",1,0),(COUNTIF(F127:K127,"Si")/COUNTA(F127:K127)))),0),0)</f>
        <v>0</v>
      </c>
    </row>
    <row r="128" spans="2:12" ht="20.100000000000001" customHeight="1" x14ac:dyDescent="0.25">
      <c r="B128" s="121"/>
      <c r="C128" s="107"/>
      <c r="D128" s="119"/>
      <c r="E128" s="74" t="str">
        <f>+IF(H7&lt;&gt;"",H7,"")</f>
        <v/>
      </c>
      <c r="F128" s="43"/>
      <c r="G128" s="43"/>
      <c r="H128" s="43"/>
      <c r="I128" s="43"/>
      <c r="J128" s="43"/>
      <c r="K128" s="43"/>
      <c r="L128" s="53">
        <f>+IFERROR(IF(E128&lt;&gt;"",(IF(C116="Singular",IF(F128="Si",1,0),(COUNTIF(F128:K128,"Si")/COUNTA(F128:K128)))),0),0)</f>
        <v>0</v>
      </c>
    </row>
    <row r="129" spans="2:12" ht="20.100000000000001" customHeight="1" x14ac:dyDescent="0.25">
      <c r="B129" s="121"/>
      <c r="C129" s="107"/>
      <c r="D129" s="119"/>
      <c r="E129" s="74" t="str">
        <f>+IF(I7&lt;&gt;"",I7,"")</f>
        <v/>
      </c>
      <c r="F129" s="43"/>
      <c r="G129" s="43"/>
      <c r="H129" s="43"/>
      <c r="I129" s="43"/>
      <c r="J129" s="43"/>
      <c r="K129" s="43"/>
      <c r="L129" s="53">
        <f>+IFERROR(IF(E129&lt;&gt;"",(IF(C116="Singular",IF(F129="Si",1,0),(COUNTIF(F129:K129,"Si")/COUNTA(F129:K129)))),0),0)</f>
        <v>0</v>
      </c>
    </row>
    <row r="130" spans="2:12" ht="20.100000000000001" customHeight="1" x14ac:dyDescent="0.25">
      <c r="B130" s="121"/>
      <c r="C130" s="107"/>
      <c r="D130" s="119"/>
      <c r="E130" s="74" t="str">
        <f>+IF(J7&lt;&gt;"",J7,"")</f>
        <v/>
      </c>
      <c r="F130" s="43"/>
      <c r="G130" s="43"/>
      <c r="H130" s="43"/>
      <c r="I130" s="43"/>
      <c r="J130" s="43"/>
      <c r="K130" s="43"/>
      <c r="L130" s="53">
        <f>+IFERROR(IF(E130&lt;&gt;"",(IF(C116="Singular",IF(F130="Si",1,0),(COUNTIF(F130:K130,"Si")/COUNTA(F130:K130)))),0),0)</f>
        <v>0</v>
      </c>
    </row>
    <row r="131" spans="2:12" ht="20.100000000000001" customHeight="1" x14ac:dyDescent="0.25">
      <c r="B131" s="121"/>
      <c r="C131" s="107"/>
      <c r="D131" s="119"/>
      <c r="E131" s="74" t="str">
        <f>+IF(K7&lt;&gt;"",K7,"")</f>
        <v/>
      </c>
      <c r="F131" s="43"/>
      <c r="G131" s="43"/>
      <c r="H131" s="43"/>
      <c r="I131" s="43"/>
      <c r="J131" s="43"/>
      <c r="K131" s="43"/>
      <c r="L131" s="53">
        <f>+IFERROR(IF(E131&lt;&gt;"",(IF(C116="Singular",IF(F131="Si",1,0),(COUNTIF(F131:K131,"Si")/COUNTA(F131:K131)))),0),0)</f>
        <v>0</v>
      </c>
    </row>
    <row r="132" spans="2:12" ht="20.100000000000001" customHeight="1" x14ac:dyDescent="0.25">
      <c r="B132" s="121"/>
      <c r="C132" s="107"/>
      <c r="D132" s="119"/>
      <c r="E132" s="74" t="str">
        <f>+IF(L7&lt;&gt;"",L7,"")</f>
        <v/>
      </c>
      <c r="F132" s="43"/>
      <c r="G132" s="43"/>
      <c r="H132" s="43"/>
      <c r="I132" s="43"/>
      <c r="J132" s="43"/>
      <c r="K132" s="43"/>
      <c r="L132" s="53">
        <f>+IFERROR(IF(E132&lt;&gt;"",(IF(C116="Singular",IF(F132="Si",1,0),(COUNTIF(F132:K132,"Si")/COUNTA(F132:K132)))),0),0)</f>
        <v>0</v>
      </c>
    </row>
    <row r="133" spans="2:12" ht="20.100000000000001" customHeight="1" x14ac:dyDescent="0.25">
      <c r="B133" s="121"/>
      <c r="C133" s="107"/>
      <c r="D133" s="119"/>
      <c r="E133" s="74" t="str">
        <f>+IF(E9&lt;&gt;"",E9,"")</f>
        <v/>
      </c>
      <c r="F133" s="43"/>
      <c r="G133" s="43"/>
      <c r="H133" s="43"/>
      <c r="I133" s="43"/>
      <c r="J133" s="43"/>
      <c r="K133" s="43"/>
      <c r="L133" s="53">
        <f>+IFERROR(IF(E133&lt;&gt;"",(IF(C116="Singular",IF(F133="Si",1,0),(COUNTIF(F133:K133,"Si")/COUNTA(F133:K133)))),0),0)</f>
        <v>0</v>
      </c>
    </row>
    <row r="134" spans="2:12" ht="20.100000000000001" customHeight="1" x14ac:dyDescent="0.25">
      <c r="B134" s="121"/>
      <c r="C134" s="107"/>
      <c r="D134" s="119"/>
      <c r="E134" s="74" t="str">
        <f>+IF(F9&lt;&gt;"",F9,"")</f>
        <v/>
      </c>
      <c r="F134" s="43"/>
      <c r="G134" s="43"/>
      <c r="H134" s="43"/>
      <c r="I134" s="43"/>
      <c r="J134" s="43"/>
      <c r="K134" s="43"/>
      <c r="L134" s="53">
        <f>+IFERROR(IF(E134&lt;&gt;"",(IF(C116="Singular",IF(F134="Si",1,0),(COUNTIF(F134:K134,"Si")/COUNTA(F134:K134)))),0),0)</f>
        <v>0</v>
      </c>
    </row>
    <row r="135" spans="2:12" ht="20.100000000000001" customHeight="1" x14ac:dyDescent="0.25">
      <c r="B135" s="121"/>
      <c r="C135" s="107"/>
      <c r="D135" s="119"/>
      <c r="E135" s="74" t="str">
        <f>+IF(G9&lt;&gt;"",G9,"")</f>
        <v/>
      </c>
      <c r="F135" s="43"/>
      <c r="G135" s="43"/>
      <c r="H135" s="43"/>
      <c r="I135" s="43"/>
      <c r="J135" s="43"/>
      <c r="K135" s="43"/>
      <c r="L135" s="53">
        <f>+IFERROR(IF(E135&lt;&gt;"",(IF(C116="Singular",IF(F135="Si",1,0),(COUNTIF(F135:K135,"Si")/COUNTA(F135:K135)))),0),0)</f>
        <v>0</v>
      </c>
    </row>
    <row r="136" spans="2:12" ht="20.100000000000001" customHeight="1" x14ac:dyDescent="0.25">
      <c r="B136" s="121"/>
      <c r="C136" s="107"/>
      <c r="D136" s="119"/>
      <c r="E136" s="74" t="str">
        <f>+IF(H9&lt;&gt;"",H9,"")</f>
        <v/>
      </c>
      <c r="F136" s="43"/>
      <c r="G136" s="43"/>
      <c r="H136" s="43"/>
      <c r="I136" s="43"/>
      <c r="J136" s="43"/>
      <c r="K136" s="43"/>
      <c r="L136" s="53">
        <f>+IFERROR(IF(E136&lt;&gt;"",(IF(C116="Singular",IF(F136="Si",1,0),(COUNTIF(F136:K136,"Si")/COUNTA(F136:K136)))),0),0)</f>
        <v>0</v>
      </c>
    </row>
    <row r="137" spans="2:12" ht="20.100000000000001" customHeight="1" x14ac:dyDescent="0.25">
      <c r="B137" s="121"/>
      <c r="C137" s="107"/>
      <c r="D137" s="119"/>
      <c r="E137" s="74" t="str">
        <f>+IF(I9&lt;&gt;"",I9,"")</f>
        <v/>
      </c>
      <c r="F137" s="43"/>
      <c r="G137" s="43"/>
      <c r="H137" s="43"/>
      <c r="I137" s="43"/>
      <c r="J137" s="43"/>
      <c r="K137" s="43"/>
      <c r="L137" s="53">
        <f>+IFERROR(IF(E137&lt;&gt;"",(IF(C116="Singular",IF(F137="Si",1,0),(COUNTIF(F137:K137,"Si")/COUNTA(F137:K137)))),0),0)</f>
        <v>0</v>
      </c>
    </row>
    <row r="138" spans="2:12" ht="20.100000000000001" customHeight="1" x14ac:dyDescent="0.25">
      <c r="B138" s="121"/>
      <c r="C138" s="107"/>
      <c r="D138" s="119"/>
      <c r="E138" s="74" t="str">
        <f>+IF(J9&lt;&gt;"",J9,"")</f>
        <v/>
      </c>
      <c r="F138" s="43"/>
      <c r="G138" s="43"/>
      <c r="H138" s="43"/>
      <c r="I138" s="43"/>
      <c r="J138" s="43"/>
      <c r="K138" s="43"/>
      <c r="L138" s="53">
        <f>+IFERROR(IF(E138&lt;&gt;"",(IF(C116="Singular",IF(F138="Si",1,0),(COUNTIF(F138:K138,"Si")/COUNTA(F138:K138)))),0),0)</f>
        <v>0</v>
      </c>
    </row>
    <row r="139" spans="2:12" x14ac:dyDescent="0.25">
      <c r="B139" s="121"/>
      <c r="C139" s="107"/>
      <c r="D139" s="119"/>
      <c r="E139" s="73" t="s">
        <v>47</v>
      </c>
      <c r="F139" s="43"/>
      <c r="G139" s="43"/>
      <c r="H139" s="43"/>
      <c r="I139" s="43"/>
      <c r="J139" s="43"/>
      <c r="K139" s="43"/>
      <c r="L139" s="53">
        <f>IF(AND(C116="Singular",SUM(L123:L138)=0,F139&gt;1),(15/(COUNTA(F123:F138))*F139),IF(AND(C116="Plural",SUM(L123:L138)=0,SUM(F139:K139)&gt;0),SUM(IF(F139&gt;1,IF((15/(COUNTA(F123:F138)))/(COUNT(F139:K139))*F139&gt;((15/(COUNTA(F123:F138)))/(COUNT(F139:K139))*COUNTA(F123:F138)),((15/(COUNTA(F123:F138)))/(COUNT(F139:K139))*COUNTA(F123:F138)),(15/(COUNTA(F123:F138)))/(COUNT(F139:K139))*F139),0))+(IF(G139&gt;1,IF((15/(COUNTA(F123:F138)))/(COUNT(F139:K139))*G139&gt;((15/(COUNTA(F123:F138)))/(COUNT(F139:K139))*COUNTA(F123:F138)),((15/(COUNTA(F123:F138)))/(COUNT(F139:K139))*COUNTA(F123:F138)),(15/(COUNTA(F123:F138)))/(COUNT(F139:K139))*G139),0))+(IF(H139&gt;1,IF((15/(COUNTA(F123:F138)))/(COUNT(F139:K139))*H139&gt;((15/(COUNTA(F123:F138)))/(COUNT(F139:K139))*COUNTA(F123:F138)),((15/(COUNTA(F123:F138)))/(COUNT(F139:K139))*COUNTA(F123:F138)),(15/(COUNTA(F123:F138)))/(COUNT(F139:K139))*H139),0))+(IF(I139&gt;1,IF((15/(COUNTA(F123:F138)))/(COUNT(F139:K139))*I139&gt;((15/(COUNTA(F123:F138)))/(COUNT(F139:K139))*COUNTA(F123:F138)),((15/(COUNTA(F123:F138)))/(COUNT(F139:K139))*COUNTA(F123:F138)),(15/(COUNTA(F123:F138)))/(COUNT(F139:K139))*I139),0)+(IF(J139&gt;1,IF((15/(COUNTA(F123:F138)))/(COUNT(F139:K139))*J139&gt;((15/(COUNTA(F123:F138)))/(COUNT(F139:K139))*COUNTA(F123:F138)),((15/(COUNTA(F123:F138)))/(COUNT(F139:K139))*COUNTA(F123:F138)),(15/(COUNTA(F123:F138)))/(COUNT(F139:K139))*J139),0)+(IF(K139&gt;1,IF((15/(COUNTA(F123:F138)))/(COUNT(F139:K139))*K139&gt;((15/(COUNTA(F123:F138)))/(COUNT(F139:K139))*COUNTA(F123:F138)),((15/(COUNTA(F123:F138)))/(COUNT(F139:K139))*COUNTA(F123:F138)),(15/(COUNTA(F123:F138)))/(COUNT(F139:K139))*K139),0)))),0))</f>
        <v>0</v>
      </c>
    </row>
    <row r="140" spans="2:12" x14ac:dyDescent="0.25">
      <c r="B140" s="121"/>
      <c r="C140" s="107"/>
      <c r="D140" s="119"/>
      <c r="E140" s="73" t="s">
        <v>48</v>
      </c>
      <c r="F140" s="43"/>
      <c r="G140" s="43"/>
      <c r="H140" s="43"/>
      <c r="I140" s="43"/>
      <c r="J140" s="43"/>
      <c r="K140" s="43"/>
      <c r="L140" s="53">
        <f>IF(AND(C116="Singular",SUM(L123:L138)=0,F139&lt;2,F140&gt;1),(5/(COUNTA(F123:F138))*F140),IF(AND(C116="Plural",SUM(L123:L138)=0,L139=0,SUM(F140:K140)&gt;0),SUM(IF(F140&gt;1,IF((5/(COUNTA(F123:F138)))/(COUNT(F140:K140))*F140&gt;((5/(COUNTA(F123:F138)))/(COUNT(F140:K140))*COUNTA(F123:F138)),((5/(COUNTA(F123:F138)))/(COUNT(F140:K140))*COUNTA(F123:F138)),(5/(COUNTA(F123:F138)))/(COUNT(F140:K140))*F140),0))+(IF(G140&gt;1,IF((5/(COUNTA(F123:F138)))/(COUNT(F140:K140))*G140&gt;((5/(COUNTA(F123:F138)))/(COUNT(F140:K140))*COUNTA(F123:F138)),((5/(COUNTA(F123:F138)))/(COUNT(F140:K140))*COUNTA(F123:F138)),(5/(COUNTA(F123:F138)))/(COUNT(F140:K140))*G140),0))+(IF(H140&gt;1,IF((5/(COUNTA(F123:F138)))/(COUNT(F140:K140))*H140&gt;((5/(COUNTA(F123:F138)))/(COUNT(F140:K140))*COUNTA(F123:F138)),((5/(COUNTA(F123:F138)))/(COUNT(F140:K140))*COUNTA(F123:F138)),(5/(COUNTA(F123:F138)))/(COUNT(F140:K140))*H140),0))+(IF(I140&gt;1,IF((5/(COUNTA(F123:F138)))/(COUNT(F140:K140))*I140&gt;((5/(COUNTA(F123:F138)))/(COUNT(F140:K140))*COUNTA(F123:F138)),((5/(COUNTA(F123:F138)))/(COUNT(F140:K140))*COUNTA(F123:F138)),(5/(COUNTA(F123:F138)))/(COUNT(F140:K140))*I140),0)+(IF(J140&gt;1,IF((5/(COUNTA(F123:F138)))/(COUNT(F140:K140))*J140&gt;((5/(COUNTA(F123:F138)))/(COUNT(F140:K140))*COUNTA(F123:F138)),((5/(COUNTA(F123:F138)))/(COUNT(F140:K140))*COUNTA(F123:F138)),(5/(COUNTA(F123:F138)))/(COUNT(F140:K140))*J140),0)+(IF(K140&gt;1,IF((5/(COUNTA(F123:F138)))/(COUNT(F140:K140))*K140&gt;((5/(COUNTA(F123:F138)))/(COUNT(F140:K140))*COUNTA(F123:F138)),((5/(COUNTA(F123:F138)))/(COUNT(F140:K140))*COUNTA(F123:F138)),(5/(COUNTA(F123:F138)))/(COUNT(F140:K140))*K140),0)))),0))</f>
        <v>0</v>
      </c>
    </row>
    <row r="141" spans="2:12" ht="20.100000000000001" customHeight="1" x14ac:dyDescent="0.25">
      <c r="B141" s="121"/>
      <c r="C141" s="107"/>
      <c r="D141" s="119" t="s">
        <v>49</v>
      </c>
      <c r="E141" s="74" t="str">
        <f>+IF(B7&lt;&gt;"",B7,"")</f>
        <v>LOS PALMITOS</v>
      </c>
      <c r="F141" s="43"/>
      <c r="G141" s="43"/>
      <c r="H141" s="43"/>
      <c r="I141" s="43"/>
      <c r="J141" s="43"/>
      <c r="K141" s="43"/>
      <c r="L141" s="53">
        <f>+IFERROR(IF(E141&lt;&gt;"",IF(C116="Singular",F141,(((F141+G141+H141+I141+J141+K141))/COUNTA(F141:K141))),0),0)</f>
        <v>0</v>
      </c>
    </row>
    <row r="142" spans="2:12" ht="20.100000000000001" customHeight="1" x14ac:dyDescent="0.25">
      <c r="B142" s="121"/>
      <c r="C142" s="107"/>
      <c r="D142" s="119"/>
      <c r="E142" s="74" t="str">
        <f>+IF(D7&lt;&gt;"",D7,"")</f>
        <v/>
      </c>
      <c r="F142" s="46"/>
      <c r="G142" s="46"/>
      <c r="H142" s="46"/>
      <c r="I142" s="46"/>
      <c r="J142" s="46"/>
      <c r="K142" s="46"/>
      <c r="L142" s="53">
        <f>+IFERROR(IF(E142&lt;&gt;"",IF(C116="Singular",F142,(((F142+G142+H142+I142+J142+K142))/COUNTA(F142:K142))),0),0)</f>
        <v>0</v>
      </c>
    </row>
    <row r="143" spans="2:12" ht="20.100000000000001" customHeight="1" x14ac:dyDescent="0.25">
      <c r="B143" s="121"/>
      <c r="C143" s="107"/>
      <c r="D143" s="119"/>
      <c r="E143" s="74" t="str">
        <f>+IF(E7&lt;&gt;"",E7,"")</f>
        <v/>
      </c>
      <c r="F143" s="46"/>
      <c r="G143" s="46"/>
      <c r="H143" s="46"/>
      <c r="I143" s="46"/>
      <c r="J143" s="46"/>
      <c r="K143" s="46"/>
      <c r="L143" s="53">
        <f>+IFERROR(IF(E143&lt;&gt;"",IF(C116="Singular",F143,(((F143+G143+H143+I143+J143+K143))/COUNTA(F143:K143))),0),0)</f>
        <v>0</v>
      </c>
    </row>
    <row r="144" spans="2:12" ht="20.100000000000001" customHeight="1" x14ac:dyDescent="0.25">
      <c r="B144" s="121"/>
      <c r="C144" s="107"/>
      <c r="D144" s="119"/>
      <c r="E144" s="74" t="str">
        <f>+IF(F7&lt;&gt;"",F7,"")</f>
        <v/>
      </c>
      <c r="F144" s="46"/>
      <c r="G144" s="46"/>
      <c r="H144" s="46"/>
      <c r="I144" s="46"/>
      <c r="J144" s="46"/>
      <c r="K144" s="46"/>
      <c r="L144" s="53">
        <f>+IFERROR(IF(E144&lt;&gt;"",IF(C116="Singular",F144,(((F144+G144+H144+I144+J144+K144))/COUNTA(F144:K144))),0),0)</f>
        <v>0</v>
      </c>
    </row>
    <row r="145" spans="2:12" ht="20.100000000000001" customHeight="1" x14ac:dyDescent="0.25">
      <c r="B145" s="121"/>
      <c r="C145" s="107"/>
      <c r="D145" s="119"/>
      <c r="E145" s="74" t="str">
        <f>+IF(G7&lt;&gt;"",G7,"")</f>
        <v/>
      </c>
      <c r="F145" s="46"/>
      <c r="G145" s="46"/>
      <c r="H145" s="46"/>
      <c r="I145" s="46"/>
      <c r="J145" s="46"/>
      <c r="K145" s="46"/>
      <c r="L145" s="53">
        <f>+IFERROR(IF(E145&lt;&gt;"",IF(C116="Singular",F145,(((F145+G145+H145+I145+J145+K145))/COUNTA(F145:K145))),0),0)</f>
        <v>0</v>
      </c>
    </row>
    <row r="146" spans="2:12" ht="20.100000000000001" customHeight="1" x14ac:dyDescent="0.25">
      <c r="B146" s="121"/>
      <c r="C146" s="107"/>
      <c r="D146" s="119"/>
      <c r="E146" s="74" t="str">
        <f>+IF(H7&lt;&gt;"",H7,"")</f>
        <v/>
      </c>
      <c r="F146" s="46"/>
      <c r="G146" s="46"/>
      <c r="H146" s="46"/>
      <c r="I146" s="46"/>
      <c r="J146" s="46"/>
      <c r="K146" s="46"/>
      <c r="L146" s="53">
        <f>+IFERROR(IF(E146&lt;&gt;"",IF(C116="Singular",F146,(((F146+G146+H146+I146+J146+K146))/COUNTA(F146:K146))),0),0)</f>
        <v>0</v>
      </c>
    </row>
    <row r="147" spans="2:12" ht="20.100000000000001" customHeight="1" x14ac:dyDescent="0.25">
      <c r="B147" s="121"/>
      <c r="C147" s="107"/>
      <c r="D147" s="119"/>
      <c r="E147" s="74" t="str">
        <f>+IF(I7&lt;&gt;"",I7,"")</f>
        <v/>
      </c>
      <c r="F147" s="46"/>
      <c r="G147" s="46"/>
      <c r="H147" s="46"/>
      <c r="I147" s="46"/>
      <c r="J147" s="46"/>
      <c r="K147" s="46"/>
      <c r="L147" s="53">
        <f>+IFERROR(IF(E147&lt;&gt;"",IF(C116="Singular",F147,(((F147+G147+H147+I147+J147+K147))/COUNTA(F147:K147))),0),0)</f>
        <v>0</v>
      </c>
    </row>
    <row r="148" spans="2:12" ht="20.100000000000001" customHeight="1" x14ac:dyDescent="0.25">
      <c r="B148" s="121"/>
      <c r="C148" s="107"/>
      <c r="D148" s="119"/>
      <c r="E148" s="74" t="str">
        <f>+IF(J7&lt;&gt;"",J7,"")</f>
        <v/>
      </c>
      <c r="F148" s="46"/>
      <c r="G148" s="46"/>
      <c r="H148" s="46"/>
      <c r="I148" s="46"/>
      <c r="J148" s="46"/>
      <c r="K148" s="46"/>
      <c r="L148" s="53">
        <f>+IFERROR(IF(E148&lt;&gt;"",IF(C116="Singular",F148,(((F148+G148+H148+I148+J148+K148))/COUNTA(F148:K148))),0),0)</f>
        <v>0</v>
      </c>
    </row>
    <row r="149" spans="2:12" ht="20.100000000000001" customHeight="1" x14ac:dyDescent="0.25">
      <c r="B149" s="121"/>
      <c r="C149" s="107"/>
      <c r="D149" s="119"/>
      <c r="E149" s="74" t="str">
        <f>+IF(K7&lt;&gt;"",K7,"")</f>
        <v/>
      </c>
      <c r="F149" s="46"/>
      <c r="G149" s="46"/>
      <c r="H149" s="46"/>
      <c r="I149" s="46"/>
      <c r="J149" s="46"/>
      <c r="K149" s="46"/>
      <c r="L149" s="53">
        <f>+IFERROR(IF(E149&lt;&gt;"",IF(C116="Singular",F149,(((F149+G149+H149+I149+J149+K149))/COUNTA(F149:K149))),0),0)</f>
        <v>0</v>
      </c>
    </row>
    <row r="150" spans="2:12" ht="20.100000000000001" customHeight="1" x14ac:dyDescent="0.25">
      <c r="B150" s="121"/>
      <c r="C150" s="107"/>
      <c r="D150" s="119"/>
      <c r="E150" s="74" t="str">
        <f>+IF(L7&lt;&gt;"",L7,"")</f>
        <v/>
      </c>
      <c r="F150" s="46"/>
      <c r="G150" s="46"/>
      <c r="H150" s="46"/>
      <c r="I150" s="46"/>
      <c r="J150" s="46"/>
      <c r="K150" s="46"/>
      <c r="L150" s="53">
        <f>+IFERROR(IF(E150&lt;&gt;"",IF(C116="Singular",F150,(((F150+G150+H150+I150+J150+K150))/COUNTA(F150:K150))),0),0)</f>
        <v>0</v>
      </c>
    </row>
    <row r="151" spans="2:12" ht="20.100000000000001" customHeight="1" x14ac:dyDescent="0.25">
      <c r="B151" s="121"/>
      <c r="C151" s="107"/>
      <c r="D151" s="119"/>
      <c r="E151" s="74" t="str">
        <f>+IF(E9&lt;&gt;"",E9,"")</f>
        <v/>
      </c>
      <c r="F151" s="46"/>
      <c r="G151" s="46"/>
      <c r="H151" s="46"/>
      <c r="I151" s="46"/>
      <c r="J151" s="46"/>
      <c r="K151" s="46"/>
      <c r="L151" s="53">
        <f>+IFERROR(IF(E151&lt;&gt;"",IF(C116="Singular",F151,(((F151+G151+H151+I151+J151+K151))/COUNTA(F151:K151))),0),0)</f>
        <v>0</v>
      </c>
    </row>
    <row r="152" spans="2:12" ht="20.100000000000001" customHeight="1" x14ac:dyDescent="0.25">
      <c r="B152" s="121"/>
      <c r="C152" s="107"/>
      <c r="D152" s="119"/>
      <c r="E152" s="74" t="str">
        <f>+IF(F9&lt;&gt;"",F9,"")</f>
        <v/>
      </c>
      <c r="F152" s="46"/>
      <c r="G152" s="46"/>
      <c r="H152" s="46"/>
      <c r="I152" s="46"/>
      <c r="J152" s="46"/>
      <c r="K152" s="46"/>
      <c r="L152" s="53">
        <f>+IFERROR(IF(E152&lt;&gt;"",IF(C116="Singular",F152,(((F152+G152+H152+I152+J152+K152))/COUNTA(F152:K152))),0),0)</f>
        <v>0</v>
      </c>
    </row>
    <row r="153" spans="2:12" ht="20.100000000000001" customHeight="1" x14ac:dyDescent="0.25">
      <c r="B153" s="121"/>
      <c r="C153" s="107"/>
      <c r="D153" s="119"/>
      <c r="E153" s="74" t="str">
        <f>+IF(G9&lt;&gt;"",G9,"")</f>
        <v/>
      </c>
      <c r="F153" s="46"/>
      <c r="G153" s="46"/>
      <c r="H153" s="46"/>
      <c r="I153" s="46"/>
      <c r="J153" s="46"/>
      <c r="K153" s="46"/>
      <c r="L153" s="53">
        <f>+IFERROR(IF(E153&lt;&gt;"",IF(C116="Singular",F153,(((F153+G153+H153+I153+J153+K153))/COUNTA(F153:K153))),0),0)</f>
        <v>0</v>
      </c>
    </row>
    <row r="154" spans="2:12" ht="20.100000000000001" customHeight="1" x14ac:dyDescent="0.25">
      <c r="B154" s="121"/>
      <c r="C154" s="107"/>
      <c r="D154" s="119"/>
      <c r="E154" s="74" t="str">
        <f>+IF(H9&lt;&gt;"",H9,"")</f>
        <v/>
      </c>
      <c r="F154" s="46"/>
      <c r="G154" s="46"/>
      <c r="H154" s="46"/>
      <c r="I154" s="46"/>
      <c r="J154" s="46"/>
      <c r="K154" s="46"/>
      <c r="L154" s="53">
        <f>+IFERROR(IF(E154&lt;&gt;"",IF(C116="Singular",F154,(((F154+G154+H154+I154+J154+K154))/COUNTA(F154:K154))),0),0)</f>
        <v>0</v>
      </c>
    </row>
    <row r="155" spans="2:12" ht="20.100000000000001" customHeight="1" x14ac:dyDescent="0.25">
      <c r="B155" s="121"/>
      <c r="C155" s="107"/>
      <c r="D155" s="119"/>
      <c r="E155" s="74" t="str">
        <f>+IF(I9&lt;&gt;"",I9,"")</f>
        <v/>
      </c>
      <c r="F155" s="46"/>
      <c r="G155" s="46"/>
      <c r="H155" s="46"/>
      <c r="I155" s="46"/>
      <c r="J155" s="46"/>
      <c r="K155" s="46"/>
      <c r="L155" s="53">
        <f>+IFERROR(IF(E155&lt;&gt;"",IF(C116="Singular",F155,(((F155+G155+H155+I155+J155+K155))/COUNTA(F155:K155))),0),0)</f>
        <v>0</v>
      </c>
    </row>
    <row r="156" spans="2:12" ht="20.100000000000001" customHeight="1" x14ac:dyDescent="0.25">
      <c r="B156" s="121"/>
      <c r="C156" s="107"/>
      <c r="D156" s="119"/>
      <c r="E156" s="74" t="str">
        <f>+IF(J9&lt;&gt;"",J9,"")</f>
        <v/>
      </c>
      <c r="F156" s="46"/>
      <c r="G156" s="46"/>
      <c r="H156" s="46"/>
      <c r="I156" s="46"/>
      <c r="J156" s="46"/>
      <c r="K156" s="46"/>
      <c r="L156" s="53">
        <f>+IFERROR(IF(E156&lt;&gt;"",IF(C116="Singular",F156,(((F156+G156+H156+I156+J156+K156))/COUNTA(F156:K156))),0),0)</f>
        <v>0</v>
      </c>
    </row>
    <row r="157" spans="2:12" x14ac:dyDescent="0.25">
      <c r="B157" s="121"/>
      <c r="C157" s="107"/>
      <c r="D157" s="119"/>
      <c r="E157" s="73" t="s">
        <v>47</v>
      </c>
      <c r="F157" s="46"/>
      <c r="G157" s="46"/>
      <c r="H157" s="46"/>
      <c r="I157" s="46"/>
      <c r="J157" s="46"/>
      <c r="K157" s="46"/>
      <c r="L157" s="53">
        <f>IFERROR(IF(AND(C116="Singular",SUM(L141:L156)=0),F157,IF(AND(C116="Plural",SUM(L141:L156)=0),(F157+G157+H157+I157+J157+K157)/COUNTA(F157:K157),0)),0)</f>
        <v>0</v>
      </c>
    </row>
    <row r="158" spans="2:12" x14ac:dyDescent="0.25">
      <c r="B158" s="121"/>
      <c r="C158" s="107"/>
      <c r="D158" s="119"/>
      <c r="E158" s="73" t="s">
        <v>48</v>
      </c>
      <c r="F158" s="46"/>
      <c r="G158" s="46"/>
      <c r="H158" s="46"/>
      <c r="I158" s="46"/>
      <c r="J158" s="46"/>
      <c r="K158" s="46"/>
      <c r="L158" s="53">
        <f>IFERROR(IF(AND(C116="Singular",SUM(L141:L156)=0,F157=0),F158,IF(AND(C116="Plural",SUM(L141:L156)=0,L157=0),(F158+G158+H158+I158+J158+K158)/COUNTA(F158:K158),0)),0)</f>
        <v>0</v>
      </c>
    </row>
    <row r="159" spans="2:12" x14ac:dyDescent="0.25">
      <c r="B159" s="121"/>
      <c r="C159" s="107"/>
      <c r="D159" s="117" t="s">
        <v>50</v>
      </c>
      <c r="E159" s="118"/>
      <c r="F159" s="46"/>
      <c r="G159" s="46"/>
      <c r="H159" s="46"/>
      <c r="I159" s="46"/>
      <c r="J159" s="46"/>
      <c r="K159" s="46"/>
      <c r="L159" s="53">
        <f>+IF(C116="Singular",F159,SUM((F159*F119),(G159*G119)+(H159*H119)+(I159*I119)+(J159*J119)+(K159*K119)))</f>
        <v>0</v>
      </c>
    </row>
    <row r="160" spans="2:12" x14ac:dyDescent="0.25">
      <c r="B160" s="121"/>
      <c r="C160" s="107"/>
      <c r="D160" s="117" t="s">
        <v>51</v>
      </c>
      <c r="E160" s="118"/>
      <c r="F160" s="43"/>
      <c r="G160" s="43"/>
      <c r="H160" s="43"/>
      <c r="I160" s="43"/>
      <c r="J160" s="43"/>
      <c r="K160" s="43"/>
      <c r="L160" s="51">
        <f>+IF(C116="Singular",F160,IF(COUNTIF(F160:K160,"Si")&gt;=1,"Si","No"))</f>
        <v>0</v>
      </c>
    </row>
    <row r="161" spans="2:12" x14ac:dyDescent="0.25">
      <c r="B161" s="121"/>
      <c r="C161" s="107"/>
      <c r="D161" s="117" t="s">
        <v>52</v>
      </c>
      <c r="E161" s="118"/>
      <c r="F161" s="43"/>
      <c r="G161" s="43"/>
      <c r="H161" s="43"/>
      <c r="I161" s="43"/>
      <c r="J161" s="43"/>
      <c r="K161" s="43"/>
      <c r="L161" s="51">
        <f>+IF(C116="Singular",F161,IF(COUNTIF(F161:K161,"Si")&gt;=1,"Si",IF(COUNTIF(F161:K161,"N/A")&gt;=1,"Si","No")))</f>
        <v>0</v>
      </c>
    </row>
    <row r="162" spans="2:12" x14ac:dyDescent="0.25">
      <c r="B162" s="121"/>
      <c r="C162" s="107"/>
      <c r="D162" s="117" t="s">
        <v>53</v>
      </c>
      <c r="E162" s="118"/>
      <c r="F162" s="43"/>
      <c r="G162" s="43"/>
      <c r="H162" s="43"/>
      <c r="I162" s="43"/>
      <c r="J162" s="43"/>
      <c r="K162" s="43"/>
      <c r="L162" s="51">
        <f>+IF(C116="Singular",F162,IF(COUNTIF(F162:K162,"Si")&gt;=1,"Si","No"))</f>
        <v>0</v>
      </c>
    </row>
    <row r="163" spans="2:12" x14ac:dyDescent="0.25">
      <c r="B163" s="121"/>
      <c r="C163" s="107"/>
      <c r="D163" s="117" t="s">
        <v>55</v>
      </c>
      <c r="E163" s="118"/>
      <c r="F163" s="47"/>
      <c r="G163" s="47"/>
      <c r="H163" s="47"/>
      <c r="I163" s="47"/>
      <c r="J163" s="47"/>
      <c r="K163" s="47"/>
      <c r="L163" s="52">
        <f>+IF(C116="Singular",F163,SUM(F163:K163))</f>
        <v>0</v>
      </c>
    </row>
    <row r="164" spans="2:12" x14ac:dyDescent="0.25">
      <c r="B164" s="121"/>
      <c r="C164" s="107"/>
      <c r="D164" s="117" t="s">
        <v>56</v>
      </c>
      <c r="E164" s="118"/>
      <c r="F164" s="47"/>
      <c r="G164" s="47"/>
      <c r="H164" s="47"/>
      <c r="I164" s="47"/>
      <c r="J164" s="47"/>
      <c r="K164" s="47"/>
      <c r="L164" s="52">
        <f>+IF(C116="Singular",F164,SUM(F164:K164))</f>
        <v>0</v>
      </c>
    </row>
    <row r="165" spans="2:12" ht="15.75" thickBot="1" x14ac:dyDescent="0.3">
      <c r="B165" s="122"/>
      <c r="C165" s="108"/>
      <c r="D165" s="105" t="s">
        <v>57</v>
      </c>
      <c r="E165" s="106"/>
      <c r="F165" s="48"/>
      <c r="G165" s="48"/>
      <c r="H165" s="48"/>
      <c r="I165" s="48"/>
      <c r="J165" s="48"/>
      <c r="K165" s="48"/>
      <c r="L165" s="64">
        <f ca="1">+IF(F165&lt;&gt;"",IF(C116="Singular",((TODAY()-F165)/30),(TODAY()-MIN(F165:K165))/30),0)</f>
        <v>0</v>
      </c>
    </row>
    <row r="166" spans="2:12" ht="6" customHeight="1" thickBot="1" x14ac:dyDescent="0.3"/>
    <row r="167" spans="2:12" ht="24" customHeight="1" x14ac:dyDescent="0.25">
      <c r="B167" s="120" t="s">
        <v>72</v>
      </c>
      <c r="C167" s="36" t="s">
        <v>29</v>
      </c>
      <c r="D167" s="98"/>
      <c r="E167" s="99"/>
      <c r="F167" s="100" t="s">
        <v>73</v>
      </c>
      <c r="G167" s="100" t="s">
        <v>74</v>
      </c>
      <c r="H167" s="100" t="s">
        <v>75</v>
      </c>
      <c r="I167" s="100" t="s">
        <v>76</v>
      </c>
      <c r="J167" s="100" t="s">
        <v>77</v>
      </c>
      <c r="K167" s="100" t="s">
        <v>78</v>
      </c>
      <c r="L167" s="102" t="s">
        <v>36</v>
      </c>
    </row>
    <row r="168" spans="2:12" ht="20.25" customHeight="1" x14ac:dyDescent="0.25">
      <c r="B168" s="121"/>
      <c r="C168" s="107" t="s">
        <v>37</v>
      </c>
      <c r="D168" s="109" t="s">
        <v>38</v>
      </c>
      <c r="E168" s="110"/>
      <c r="F168" s="101"/>
      <c r="G168" s="101"/>
      <c r="H168" s="101"/>
      <c r="I168" s="101"/>
      <c r="J168" s="101"/>
      <c r="K168" s="101"/>
      <c r="L168" s="103"/>
    </row>
    <row r="169" spans="2:12" x14ac:dyDescent="0.25">
      <c r="B169" s="121"/>
      <c r="C169" s="107"/>
      <c r="D169" s="111" t="s">
        <v>39</v>
      </c>
      <c r="E169" s="112"/>
      <c r="F169" s="43"/>
      <c r="G169" s="43"/>
      <c r="H169" s="43"/>
      <c r="I169" s="43"/>
      <c r="J169" s="43"/>
      <c r="K169" s="43"/>
      <c r="L169" s="103"/>
    </row>
    <row r="170" spans="2:12" ht="66" customHeight="1" thickBot="1" x14ac:dyDescent="0.3">
      <c r="B170" s="121"/>
      <c r="C170" s="107"/>
      <c r="D170" s="113" t="s">
        <v>40</v>
      </c>
      <c r="E170" s="114"/>
      <c r="F170" s="37" t="str">
        <f>IFERROR(VLOOKUP(F169,EAS!$A$2:$B$1518,2,0),"")</f>
        <v/>
      </c>
      <c r="G170" s="37" t="str">
        <f>IFERROR(VLOOKUP(G169,EAS!$A$2:$B$1518,2,0),"")</f>
        <v/>
      </c>
      <c r="H170" s="37" t="str">
        <f>IFERROR(VLOOKUP(H169,EAS!$A$2:$B$1518,2,0),"")</f>
        <v/>
      </c>
      <c r="I170" s="37" t="str">
        <f>IFERROR(VLOOKUP(I169,EAS!$A$2:$B$1518,2,0),"")</f>
        <v/>
      </c>
      <c r="J170" s="37" t="str">
        <f>IFERROR(VLOOKUP(J169,EAS!$A$2:$B$1518,2,0),"")</f>
        <v/>
      </c>
      <c r="K170" s="37" t="str">
        <f>IFERROR(VLOOKUP(K169,EAS!$A$2:$B$1518,2,0),"")</f>
        <v/>
      </c>
      <c r="L170" s="104"/>
    </row>
    <row r="171" spans="2:12" x14ac:dyDescent="0.25">
      <c r="B171" s="121"/>
      <c r="C171" s="107"/>
      <c r="D171" s="115" t="s">
        <v>41</v>
      </c>
      <c r="E171" s="116"/>
      <c r="F171" s="44">
        <v>1</v>
      </c>
      <c r="G171" s="44"/>
      <c r="H171" s="44"/>
      <c r="I171" s="44"/>
      <c r="J171" s="44"/>
      <c r="K171" s="45"/>
      <c r="L171" s="49">
        <f>+IF(C168="Singular",1,IF(SUM(F171:K171)&lt;&gt;1,"Verifique % participación",SUM(F171:K171)))</f>
        <v>1</v>
      </c>
    </row>
    <row r="172" spans="2:12" x14ac:dyDescent="0.25">
      <c r="B172" s="121"/>
      <c r="C172" s="107"/>
      <c r="D172" s="111" t="s">
        <v>42</v>
      </c>
      <c r="E172" s="112"/>
      <c r="F172" s="38" t="str">
        <f>IFERROR(VLOOKUP(F169,EAS!$A$2:$G$1427,3,0),"0")</f>
        <v>0</v>
      </c>
      <c r="G172" s="38" t="str">
        <f>IFERROR(VLOOKUP(G169,EAS!$A$2:$G$1427,3,0),"0")</f>
        <v>0</v>
      </c>
      <c r="H172" s="38" t="str">
        <f>IFERROR(VLOOKUP(H169,EAS!$A$2:$G$1427,3,0),"0")</f>
        <v>0</v>
      </c>
      <c r="I172" s="38" t="str">
        <f>IFERROR(VLOOKUP(I169,EAS!$A$2:$G$1427,3,0),"0")</f>
        <v>0</v>
      </c>
      <c r="J172" s="38" t="str">
        <f>IFERROR(VLOOKUP(J169,EAS!$A$2:$G$1427,3,0),"0")</f>
        <v>0</v>
      </c>
      <c r="K172" s="38" t="str">
        <f>IFERROR(VLOOKUP(K169,EAS!$A$2:$G$1427,3,0),"0")</f>
        <v>0</v>
      </c>
      <c r="L172" s="50" t="str">
        <f>+IF(C168="Singular",F172,SUM((F172*F171),(G172*G171)+(H172*H171)+(I172*I171)+(J172*J171)+(K172*K171)))</f>
        <v>0</v>
      </c>
    </row>
    <row r="173" spans="2:12" x14ac:dyDescent="0.25">
      <c r="B173" s="121"/>
      <c r="C173" s="107"/>
      <c r="D173" s="111" t="s">
        <v>43</v>
      </c>
      <c r="E173" s="112"/>
      <c r="F173" s="39" t="str">
        <f>IFERROR(VLOOKUP(F169,EAS!$A$2:$G$1427,5,0),"")</f>
        <v/>
      </c>
      <c r="G173" s="39" t="str">
        <f>IFERROR(VLOOKUP(G169,EAS!$A$2:$G$1427,5,0),"")</f>
        <v/>
      </c>
      <c r="H173" s="39" t="str">
        <f>IFERROR(VLOOKUP(H169,EAS!$A$2:$G$1427,5,0),"")</f>
        <v/>
      </c>
      <c r="I173" s="39" t="str">
        <f>IFERROR(VLOOKUP(I169,EAS!$A$2:$G$1427,5,0),"")</f>
        <v/>
      </c>
      <c r="J173" s="39" t="str">
        <f>IFERROR(VLOOKUP(J169,EAS!$A$2:$G$1427,5,0),"")</f>
        <v/>
      </c>
      <c r="K173" s="39" t="str">
        <f>IFERROR(VLOOKUP(K169,EAS!$A$2:$G$1427,5,0),"")</f>
        <v/>
      </c>
      <c r="L173" s="51" t="str">
        <f>+IF(C168="Singular",F173,IF(COUNTIF(F173:K173,"Bajo")&gt;=1,"Bajo",IF(COUNTIF(F173:K173,"Aceptable")&gt;=1,"Aceptable",IF(COUNTIF(F173:K173,"Bueno")&gt;=1,"Bueno",IF(COUNTIF(F173:K173,"Sobresaliente")&gt;=1,"Sobresaliente",IF(COUNTIF(F173:K173,"Nueva EAS")&gt;=1,"Nueva EAS","-"))))))</f>
        <v/>
      </c>
    </row>
    <row r="174" spans="2:12" x14ac:dyDescent="0.25">
      <c r="B174" s="121"/>
      <c r="C174" s="107"/>
      <c r="D174" s="117" t="s">
        <v>44</v>
      </c>
      <c r="E174" s="118"/>
      <c r="F174" s="65" t="str">
        <f>IFERROR(VLOOKUP(F169,EAS!$A$2:$H$1427,8,0),"")</f>
        <v/>
      </c>
      <c r="G174" s="65" t="str">
        <f>IFERROR(VLOOKUP(G169,EAS!$A$2:$H$1427,8,0),"")</f>
        <v/>
      </c>
      <c r="H174" s="65" t="str">
        <f>IFERROR(VLOOKUP(H169,EAS!$A$2:$H$1427,8,0),"")</f>
        <v/>
      </c>
      <c r="I174" s="65" t="str">
        <f>IFERROR(VLOOKUP(I169,EAS!$A$2:$H$1427,8,0),"")</f>
        <v/>
      </c>
      <c r="J174" s="65" t="str">
        <f>IFERROR(VLOOKUP(J169,EAS!$A$2:$H$1427,8,0),"")</f>
        <v/>
      </c>
      <c r="K174" s="65" t="str">
        <f>IFERROR(VLOOKUP(K169,EAS!$A$2:$H$1427,8,0),"")</f>
        <v/>
      </c>
      <c r="L174" s="53">
        <f>+IF(AND(C168="Singular",F174&lt;&gt;""),1,(COUNT("",F174:K174)))</f>
        <v>0</v>
      </c>
    </row>
    <row r="175" spans="2:12" ht="20.100000000000001" customHeight="1" x14ac:dyDescent="0.25">
      <c r="B175" s="121"/>
      <c r="C175" s="107"/>
      <c r="D175" s="119" t="s">
        <v>45</v>
      </c>
      <c r="E175" s="74" t="str">
        <f>+IF(B7&lt;&gt;"",B7,"")</f>
        <v>LOS PALMITOS</v>
      </c>
      <c r="F175" s="43"/>
      <c r="G175" s="43"/>
      <c r="H175" s="43"/>
      <c r="I175" s="43"/>
      <c r="J175" s="43"/>
      <c r="K175" s="43"/>
      <c r="L175" s="53">
        <f>+IFERROR(IF(E175&lt;&gt;"",(IF(C168="Singular",IF(F175="Si",1,0),(COUNTIF(F175:K175,"Si")/COUNTA(F175:K175)))),0),0)</f>
        <v>0</v>
      </c>
    </row>
    <row r="176" spans="2:12" ht="20.100000000000001" customHeight="1" x14ac:dyDescent="0.25">
      <c r="B176" s="121"/>
      <c r="C176" s="107"/>
      <c r="D176" s="119"/>
      <c r="E176" s="74" t="str">
        <f>+IF(D7&lt;&gt;"",D7,"")</f>
        <v/>
      </c>
      <c r="F176" s="43"/>
      <c r="G176" s="43"/>
      <c r="H176" s="43"/>
      <c r="I176" s="43"/>
      <c r="J176" s="43"/>
      <c r="K176" s="43"/>
      <c r="L176" s="53">
        <f>+IFERROR(IF(E176&lt;&gt;"",(IF(C168="Singular",IF(F176="Si",1,0),(COUNTIF(F176:K176,"Si")/COUNTA(F176:K176)))),0),0)</f>
        <v>0</v>
      </c>
    </row>
    <row r="177" spans="2:12" ht="20.100000000000001" customHeight="1" x14ac:dyDescent="0.25">
      <c r="B177" s="121"/>
      <c r="C177" s="107"/>
      <c r="D177" s="119"/>
      <c r="E177" s="74" t="str">
        <f>+IF(E7&lt;&gt;"",E7,"")</f>
        <v/>
      </c>
      <c r="F177" s="43"/>
      <c r="G177" s="43"/>
      <c r="H177" s="43"/>
      <c r="I177" s="43"/>
      <c r="J177" s="43"/>
      <c r="K177" s="43"/>
      <c r="L177" s="53">
        <f>+IFERROR(IF(E177&lt;&gt;"",(IF(C168="Singular",IF(F177="Si",1,0),(COUNTIF(F177:K177,"Si")/COUNTA(F177:K177)))),0),0)</f>
        <v>0</v>
      </c>
    </row>
    <row r="178" spans="2:12" ht="20.100000000000001" customHeight="1" x14ac:dyDescent="0.25">
      <c r="B178" s="121"/>
      <c r="C178" s="107"/>
      <c r="D178" s="119"/>
      <c r="E178" s="74" t="str">
        <f>+IF(F7&lt;&gt;"",F7,"")</f>
        <v/>
      </c>
      <c r="F178" s="43"/>
      <c r="G178" s="43"/>
      <c r="H178" s="43"/>
      <c r="I178" s="43"/>
      <c r="J178" s="43"/>
      <c r="K178" s="43"/>
      <c r="L178" s="53">
        <f>+IFERROR(IF(E178&lt;&gt;"",(IF(C168="Singular",IF(F178="Si",1,0),(COUNTIF(F178:K178,"Si")/COUNTA(F178:K178)))),0),0)</f>
        <v>0</v>
      </c>
    </row>
    <row r="179" spans="2:12" ht="20.100000000000001" customHeight="1" x14ac:dyDescent="0.25">
      <c r="B179" s="121"/>
      <c r="C179" s="107"/>
      <c r="D179" s="119"/>
      <c r="E179" s="74" t="str">
        <f>+IF(G7&lt;&gt;"",G7,"")</f>
        <v/>
      </c>
      <c r="F179" s="43"/>
      <c r="G179" s="43"/>
      <c r="H179" s="43"/>
      <c r="I179" s="43"/>
      <c r="J179" s="43"/>
      <c r="K179" s="43"/>
      <c r="L179" s="53">
        <f>+IFERROR(IF(E179&lt;&gt;"",(IF(C168="Singular",IF(F179="Si",1,0),(COUNTIF(F179:K179,"Si")/COUNTA(F179:K179)))),0),0)</f>
        <v>0</v>
      </c>
    </row>
    <row r="180" spans="2:12" ht="20.100000000000001" customHeight="1" x14ac:dyDescent="0.25">
      <c r="B180" s="121"/>
      <c r="C180" s="107"/>
      <c r="D180" s="119"/>
      <c r="E180" s="74" t="str">
        <f>+IF(H7&lt;&gt;"",H7,"")</f>
        <v/>
      </c>
      <c r="F180" s="43"/>
      <c r="G180" s="43"/>
      <c r="H180" s="43"/>
      <c r="I180" s="43"/>
      <c r="J180" s="43"/>
      <c r="K180" s="43"/>
      <c r="L180" s="53">
        <f>+IFERROR(IF(E180&lt;&gt;"",(IF(C168="Singular",IF(F180="Si",1,0),(COUNTIF(F180:K180,"Si")/COUNTA(F180:K180)))),0),0)</f>
        <v>0</v>
      </c>
    </row>
    <row r="181" spans="2:12" ht="20.100000000000001" customHeight="1" x14ac:dyDescent="0.25">
      <c r="B181" s="121"/>
      <c r="C181" s="107"/>
      <c r="D181" s="119"/>
      <c r="E181" s="74" t="str">
        <f>+IF(I7&lt;&gt;"",I7,"")</f>
        <v/>
      </c>
      <c r="F181" s="43"/>
      <c r="G181" s="43"/>
      <c r="H181" s="43"/>
      <c r="I181" s="43"/>
      <c r="J181" s="43"/>
      <c r="K181" s="43"/>
      <c r="L181" s="53">
        <f>+IFERROR(IF(E181&lt;&gt;"",(IF(C168="Singular",IF(F181="Si",1,0),(COUNTIF(F181:K181,"Si")/COUNTA(F181:K181)))),0),0)</f>
        <v>0</v>
      </c>
    </row>
    <row r="182" spans="2:12" ht="20.100000000000001" customHeight="1" x14ac:dyDescent="0.25">
      <c r="B182" s="121"/>
      <c r="C182" s="107"/>
      <c r="D182" s="119"/>
      <c r="E182" s="74" t="str">
        <f>+IF(J7&lt;&gt;"",J7,"")</f>
        <v/>
      </c>
      <c r="F182" s="43"/>
      <c r="G182" s="43"/>
      <c r="H182" s="43"/>
      <c r="I182" s="43"/>
      <c r="J182" s="43"/>
      <c r="K182" s="43"/>
      <c r="L182" s="53">
        <f>+IFERROR(IF(E182&lt;&gt;"",(IF(C168="Singular",IF(F182="Si",1,0),(COUNTIF(F182:K182,"Si")/COUNTA(F182:K182)))),0),0)</f>
        <v>0</v>
      </c>
    </row>
    <row r="183" spans="2:12" ht="20.100000000000001" customHeight="1" x14ac:dyDescent="0.25">
      <c r="B183" s="121"/>
      <c r="C183" s="107"/>
      <c r="D183" s="119"/>
      <c r="E183" s="74" t="str">
        <f>+IF(K7&lt;&gt;"",K7,"")</f>
        <v/>
      </c>
      <c r="F183" s="43"/>
      <c r="G183" s="43"/>
      <c r="H183" s="43"/>
      <c r="I183" s="43"/>
      <c r="J183" s="43"/>
      <c r="K183" s="43"/>
      <c r="L183" s="53">
        <f>+IFERROR(IF(E183&lt;&gt;"",(IF(C168="Singular",IF(F183="Si",1,0),(COUNTIF(F183:K183,"Si")/COUNTA(F183:K183)))),0),0)</f>
        <v>0</v>
      </c>
    </row>
    <row r="184" spans="2:12" ht="20.100000000000001" customHeight="1" x14ac:dyDescent="0.25">
      <c r="B184" s="121"/>
      <c r="C184" s="107"/>
      <c r="D184" s="119"/>
      <c r="E184" s="74" t="str">
        <f>+IF(L7&lt;&gt;"",L7,"")</f>
        <v/>
      </c>
      <c r="F184" s="43"/>
      <c r="G184" s="43"/>
      <c r="H184" s="43"/>
      <c r="I184" s="43"/>
      <c r="J184" s="43"/>
      <c r="K184" s="43"/>
      <c r="L184" s="53">
        <f>+IFERROR(IF(E184&lt;&gt;"",(IF(C168="Singular",IF(F184="Si",1,0),(COUNTIF(F184:K184,"Si")/COUNTA(F184:K184)))),0),0)</f>
        <v>0</v>
      </c>
    </row>
    <row r="185" spans="2:12" ht="20.100000000000001" customHeight="1" x14ac:dyDescent="0.25">
      <c r="B185" s="121"/>
      <c r="C185" s="107"/>
      <c r="D185" s="119"/>
      <c r="E185" s="74" t="str">
        <f>+IF(E9&lt;&gt;"",E9,"")</f>
        <v/>
      </c>
      <c r="F185" s="43"/>
      <c r="G185" s="43"/>
      <c r="H185" s="43"/>
      <c r="I185" s="43"/>
      <c r="J185" s="43"/>
      <c r="K185" s="43"/>
      <c r="L185" s="53">
        <f>+IFERROR(IF(E185&lt;&gt;"",(IF(C168="Singular",IF(F185="Si",1,0),(COUNTIF(F185:K185,"Si")/COUNTA(F185:K185)))),0),0)</f>
        <v>0</v>
      </c>
    </row>
    <row r="186" spans="2:12" ht="20.100000000000001" customHeight="1" x14ac:dyDescent="0.25">
      <c r="B186" s="121"/>
      <c r="C186" s="107"/>
      <c r="D186" s="119"/>
      <c r="E186" s="74" t="str">
        <f>+IF(F9&lt;&gt;"",F9,"")</f>
        <v/>
      </c>
      <c r="F186" s="43"/>
      <c r="G186" s="43"/>
      <c r="H186" s="43"/>
      <c r="I186" s="43"/>
      <c r="J186" s="43"/>
      <c r="K186" s="43"/>
      <c r="L186" s="53">
        <f>+IFERROR(IF(E186&lt;&gt;"",(IF(C168="Singular",IF(F186="Si",1,0),(COUNTIF(F186:K186,"Si")/COUNTA(F186:K186)))),0),0)</f>
        <v>0</v>
      </c>
    </row>
    <row r="187" spans="2:12" ht="20.100000000000001" customHeight="1" x14ac:dyDescent="0.25">
      <c r="B187" s="121"/>
      <c r="C187" s="107"/>
      <c r="D187" s="119"/>
      <c r="E187" s="74" t="str">
        <f>+IF(G9&lt;&gt;"",G9,"")</f>
        <v/>
      </c>
      <c r="F187" s="43"/>
      <c r="G187" s="43"/>
      <c r="H187" s="43"/>
      <c r="I187" s="43"/>
      <c r="J187" s="43"/>
      <c r="K187" s="43"/>
      <c r="L187" s="53">
        <f>+IFERROR(IF(E187&lt;&gt;"",(IF(C168="Singular",IF(F187="Si",1,0),(COUNTIF(F187:K187,"Si")/COUNTA(F187:K187)))),0),0)</f>
        <v>0</v>
      </c>
    </row>
    <row r="188" spans="2:12" ht="20.100000000000001" customHeight="1" x14ac:dyDescent="0.25">
      <c r="B188" s="121"/>
      <c r="C188" s="107"/>
      <c r="D188" s="119"/>
      <c r="E188" s="74" t="str">
        <f>+IF(H9&lt;&gt;"",H9,"")</f>
        <v/>
      </c>
      <c r="F188" s="43"/>
      <c r="G188" s="43"/>
      <c r="H188" s="43"/>
      <c r="I188" s="43"/>
      <c r="J188" s="43"/>
      <c r="K188" s="43"/>
      <c r="L188" s="53">
        <f>+IFERROR(IF(E188&lt;&gt;"",(IF(C168="Singular",IF(F188="Si",1,0),(COUNTIF(F188:K188,"Si")/COUNTA(F188:K188)))),0),0)</f>
        <v>0</v>
      </c>
    </row>
    <row r="189" spans="2:12" ht="20.100000000000001" customHeight="1" x14ac:dyDescent="0.25">
      <c r="B189" s="121"/>
      <c r="C189" s="107"/>
      <c r="D189" s="119"/>
      <c r="E189" s="74" t="str">
        <f>+IF(I9&lt;&gt;"",I9,"")</f>
        <v/>
      </c>
      <c r="F189" s="43"/>
      <c r="G189" s="43"/>
      <c r="H189" s="43"/>
      <c r="I189" s="43"/>
      <c r="J189" s="43"/>
      <c r="K189" s="43"/>
      <c r="L189" s="53">
        <f>+IFERROR(IF(E189&lt;&gt;"",(IF(C168="Singular",IF(F189="Si",1,0),(COUNTIF(F189:K189,"Si")/COUNTA(F189:K189)))),0),0)</f>
        <v>0</v>
      </c>
    </row>
    <row r="190" spans="2:12" ht="20.100000000000001" customHeight="1" x14ac:dyDescent="0.25">
      <c r="B190" s="121"/>
      <c r="C190" s="107"/>
      <c r="D190" s="119"/>
      <c r="E190" s="74" t="str">
        <f>+IF(J9&lt;&gt;"",J9,"")</f>
        <v/>
      </c>
      <c r="F190" s="43"/>
      <c r="G190" s="43"/>
      <c r="H190" s="43"/>
      <c r="I190" s="43"/>
      <c r="J190" s="43"/>
      <c r="K190" s="43"/>
      <c r="L190" s="53">
        <f>+IFERROR(IF(E190&lt;&gt;"",(IF(C168="Singular",IF(F190="Si",1,0),(COUNTIF(F190:K190,"Si")/COUNTA(F190:K190)))),0),0)</f>
        <v>0</v>
      </c>
    </row>
    <row r="191" spans="2:12" x14ac:dyDescent="0.25">
      <c r="B191" s="121"/>
      <c r="C191" s="107"/>
      <c r="D191" s="119"/>
      <c r="E191" s="73" t="s">
        <v>47</v>
      </c>
      <c r="F191" s="43"/>
      <c r="G191" s="43"/>
      <c r="H191" s="43"/>
      <c r="I191" s="43"/>
      <c r="J191" s="43"/>
      <c r="K191" s="43"/>
      <c r="L191" s="53">
        <f>IF(AND(C168="Singular",SUM(L175:L190)=0,F191&gt;1),(15/(COUNTA(F175:F190))*F191),IF(AND(C168="Plural",SUM(L175:L190)=0,SUM(F191:K191)&gt;0),SUM(IF(F191&gt;1,IF((15/(COUNTA(F175:F190)))/(COUNT(F191:K191))*F191&gt;((15/(COUNTA(F175:F190)))/(COUNT(F191:K191))*COUNTA(F175:F190)),((15/(COUNTA(F175:F190)))/(COUNT(F191:K191))*COUNTA(F175:F190)),(15/(COUNTA(F175:F190)))/(COUNT(F191:K191))*F191),0))+(IF(G191&gt;1,IF((15/(COUNTA(F175:F190)))/(COUNT(F191:K191))*G191&gt;((15/(COUNTA(F175:F190)))/(COUNT(F191:K191))*COUNTA(F175:F190)),((15/(COUNTA(F175:F190)))/(COUNT(F191:K191))*COUNTA(F175:F190)),(15/(COUNTA(F175:F190)))/(COUNT(F191:K191))*G191),0))+(IF(H191&gt;1,IF((15/(COUNTA(F175:F190)))/(COUNT(F191:K191))*H191&gt;((15/(COUNTA(F175:F190)))/(COUNT(F191:K191))*COUNTA(F175:F190)),((15/(COUNTA(F175:F190)))/(COUNT(F191:K191))*COUNTA(F175:F190)),(15/(COUNTA(F175:F190)))/(COUNT(F191:K191))*H191),0))+(IF(I191&gt;1,IF((15/(COUNTA(F175:F190)))/(COUNT(F191:K191))*I191&gt;((15/(COUNTA(F175:F190)))/(COUNT(F191:K191))*COUNTA(F175:F190)),((15/(COUNTA(F175:F190)))/(COUNT(F191:K191))*COUNTA(F175:F190)),(15/(COUNTA(F175:F190)))/(COUNT(F191:K191))*I191),0)+(IF(J191&gt;1,IF((15/(COUNTA(F175:F190)))/(COUNT(F191:K191))*J191&gt;((15/(COUNTA(F175:F190)))/(COUNT(F191:K191))*COUNTA(F175:F190)),((15/(COUNTA(F175:F190)))/(COUNT(F191:K191))*COUNTA(F175:F190)),(15/(COUNTA(F175:F190)))/(COUNT(F191:K191))*J191),0)+(IF(K191&gt;1,IF((15/(COUNTA(F175:F190)))/(COUNT(F191:K191))*K191&gt;((15/(COUNTA(F175:F190)))/(COUNT(F191:K191))*COUNTA(F175:F190)),((15/(COUNTA(F175:F190)))/(COUNT(F191:K191))*COUNTA(F175:F190)),(15/(COUNTA(F175:F190)))/(COUNT(F191:K191))*K191),0)))),0))</f>
        <v>0</v>
      </c>
    </row>
    <row r="192" spans="2:12" x14ac:dyDescent="0.25">
      <c r="B192" s="121"/>
      <c r="C192" s="107"/>
      <c r="D192" s="119"/>
      <c r="E192" s="73" t="s">
        <v>48</v>
      </c>
      <c r="F192" s="43"/>
      <c r="G192" s="43"/>
      <c r="H192" s="43"/>
      <c r="I192" s="43"/>
      <c r="J192" s="43"/>
      <c r="K192" s="43"/>
      <c r="L192" s="53">
        <f>IF(AND(C168="Singular",SUM(L175:L190)=0,F191&lt;2,F192&gt;1),(5/(COUNTA(F175:F190))*F192),IF(AND(C168="Plural",SUM(L175:L190)=0,L191=0,SUM(F192:K192)&gt;0),SUM(IF(F192&gt;1,IF((5/(COUNTA(F175:F190)))/(COUNT(F192:K192))*F192&gt;((5/(COUNTA(F175:F190)))/(COUNT(F192:K192))*COUNTA(F175:F190)),((5/(COUNTA(F175:F190)))/(COUNT(F192:K192))*COUNTA(F175:F190)),(5/(COUNTA(F175:F190)))/(COUNT(F192:K192))*F192),0))+(IF(G192&gt;1,IF((5/(COUNTA(F175:F190)))/(COUNT(F192:K192))*G192&gt;((5/(COUNTA(F175:F190)))/(COUNT(F192:K192))*COUNTA(F175:F190)),((5/(COUNTA(F175:F190)))/(COUNT(F192:K192))*COUNTA(F175:F190)),(5/(COUNTA(F175:F190)))/(COUNT(F192:K192))*G192),0))+(IF(H192&gt;1,IF((5/(COUNTA(F175:F190)))/(COUNT(F192:K192))*H192&gt;((5/(COUNTA(F175:F190)))/(COUNT(F192:K192))*COUNTA(F175:F190)),((5/(COUNTA(F175:F190)))/(COUNT(F192:K192))*COUNTA(F175:F190)),(5/(COUNTA(F175:F190)))/(COUNT(F192:K192))*H192),0))+(IF(I192&gt;1,IF((5/(COUNTA(F175:F190)))/(COUNT(F192:K192))*I192&gt;((5/(COUNTA(F175:F190)))/(COUNT(F192:K192))*COUNTA(F175:F190)),((5/(COUNTA(F175:F190)))/(COUNT(F192:K192))*COUNTA(F175:F190)),(5/(COUNTA(F175:F190)))/(COUNT(F192:K192))*I192),0)+(IF(J192&gt;1,IF((5/(COUNTA(F175:F190)))/(COUNT(F192:K192))*J192&gt;((5/(COUNTA(F175:F190)))/(COUNT(F192:K192))*COUNTA(F175:F190)),((5/(COUNTA(F175:F190)))/(COUNT(F192:K192))*COUNTA(F175:F190)),(5/(COUNTA(F175:F190)))/(COUNT(F192:K192))*J192),0)+(IF(K192&gt;1,IF((5/(COUNTA(F175:F190)))/(COUNT(F192:K192))*K192&gt;((5/(COUNTA(F175:F190)))/(COUNT(F192:K192))*COUNTA(F175:F190)),((5/(COUNTA(F175:F190)))/(COUNT(F192:K192))*COUNTA(F175:F190)),(5/(COUNTA(F175:F190)))/(COUNT(F192:K192))*K192),0)))),0))</f>
        <v>0</v>
      </c>
    </row>
    <row r="193" spans="2:12" ht="20.100000000000001" customHeight="1" x14ac:dyDescent="0.25">
      <c r="B193" s="121"/>
      <c r="C193" s="107"/>
      <c r="D193" s="119" t="s">
        <v>49</v>
      </c>
      <c r="E193" s="74" t="str">
        <f>+IF(B7&lt;&gt;"",B7,"")</f>
        <v>LOS PALMITOS</v>
      </c>
      <c r="F193" s="43"/>
      <c r="G193" s="43"/>
      <c r="H193" s="43"/>
      <c r="I193" s="43"/>
      <c r="J193" s="43"/>
      <c r="K193" s="43"/>
      <c r="L193" s="53">
        <f>+IFERROR(IF(E193&lt;&gt;"",IF(C168="Singular",F193,(((F193+G193+H193+I193+J193+K193))/COUNTA(F193:K193))),0),0)</f>
        <v>0</v>
      </c>
    </row>
    <row r="194" spans="2:12" ht="20.100000000000001" customHeight="1" x14ac:dyDescent="0.25">
      <c r="B194" s="121"/>
      <c r="C194" s="107"/>
      <c r="D194" s="119"/>
      <c r="E194" s="74" t="str">
        <f>+IF(D7&lt;&gt;"",D7,"")</f>
        <v/>
      </c>
      <c r="F194" s="46"/>
      <c r="G194" s="46"/>
      <c r="H194" s="46"/>
      <c r="I194" s="46"/>
      <c r="J194" s="46"/>
      <c r="K194" s="46"/>
      <c r="L194" s="53">
        <f>+IFERROR(IF(E194&lt;&gt;"",IF(C168="Singular",F194,(((F194+G194+H194+I194+J194+K194))/COUNTA(F194:K194))),0),0)</f>
        <v>0</v>
      </c>
    </row>
    <row r="195" spans="2:12" ht="20.100000000000001" customHeight="1" x14ac:dyDescent="0.25">
      <c r="B195" s="121"/>
      <c r="C195" s="107"/>
      <c r="D195" s="119"/>
      <c r="E195" s="74" t="str">
        <f>+IF(E7&lt;&gt;"",E7,"")</f>
        <v/>
      </c>
      <c r="F195" s="46"/>
      <c r="G195" s="46"/>
      <c r="H195" s="46"/>
      <c r="I195" s="46"/>
      <c r="J195" s="46"/>
      <c r="K195" s="46"/>
      <c r="L195" s="53">
        <f>+IFERROR(IF(E195&lt;&gt;"",IF(C168="Singular",F195,(((F195+G195+H195+I195+J195+K195))/COUNTA(F195:K195))),0),0)</f>
        <v>0</v>
      </c>
    </row>
    <row r="196" spans="2:12" ht="20.100000000000001" customHeight="1" x14ac:dyDescent="0.25">
      <c r="B196" s="121"/>
      <c r="C196" s="107"/>
      <c r="D196" s="119"/>
      <c r="E196" s="74" t="str">
        <f>+IF(F7&lt;&gt;"",F7,"")</f>
        <v/>
      </c>
      <c r="F196" s="46"/>
      <c r="G196" s="46"/>
      <c r="H196" s="46"/>
      <c r="I196" s="46"/>
      <c r="J196" s="46"/>
      <c r="K196" s="46"/>
      <c r="L196" s="53">
        <f>+IFERROR(IF(E196&lt;&gt;"",IF(C168="Singular",F196,(((F196+G196+H196+I196+J196+K196))/COUNTA(F196:K196))),0),0)</f>
        <v>0</v>
      </c>
    </row>
    <row r="197" spans="2:12" ht="20.100000000000001" customHeight="1" x14ac:dyDescent="0.25">
      <c r="B197" s="121"/>
      <c r="C197" s="107"/>
      <c r="D197" s="119"/>
      <c r="E197" s="74" t="str">
        <f>+IF(G7&lt;&gt;"",G7,"")</f>
        <v/>
      </c>
      <c r="F197" s="46"/>
      <c r="G197" s="46"/>
      <c r="H197" s="46"/>
      <c r="I197" s="46"/>
      <c r="J197" s="46"/>
      <c r="K197" s="46"/>
      <c r="L197" s="53">
        <f>+IFERROR(IF(E197&lt;&gt;"",IF(C168="Singular",F197,(((F197+G197+H197+I197+J197+K197))/COUNTA(F197:K197))),0),0)</f>
        <v>0</v>
      </c>
    </row>
    <row r="198" spans="2:12" ht="20.100000000000001" customHeight="1" x14ac:dyDescent="0.25">
      <c r="B198" s="121"/>
      <c r="C198" s="107"/>
      <c r="D198" s="119"/>
      <c r="E198" s="74" t="str">
        <f>+IF(H7&lt;&gt;"",H7,"")</f>
        <v/>
      </c>
      <c r="F198" s="46"/>
      <c r="G198" s="46"/>
      <c r="H198" s="46"/>
      <c r="I198" s="46"/>
      <c r="J198" s="46"/>
      <c r="K198" s="46"/>
      <c r="L198" s="53">
        <f>+IFERROR(IF(E198&lt;&gt;"",IF(C168="Singular",F198,(((F198+G198+H198+I198+J198+K198))/COUNTA(F198:K198))),0),0)</f>
        <v>0</v>
      </c>
    </row>
    <row r="199" spans="2:12" ht="20.100000000000001" customHeight="1" x14ac:dyDescent="0.25">
      <c r="B199" s="121"/>
      <c r="C199" s="107"/>
      <c r="D199" s="119"/>
      <c r="E199" s="74" t="str">
        <f>+IF(I7&lt;&gt;"",I7,"")</f>
        <v/>
      </c>
      <c r="F199" s="46"/>
      <c r="G199" s="46"/>
      <c r="H199" s="46"/>
      <c r="I199" s="46"/>
      <c r="J199" s="46"/>
      <c r="K199" s="46"/>
      <c r="L199" s="53">
        <f>+IFERROR(IF(E199&lt;&gt;"",IF(C168="Singular",F199,(((F199+G199+H199+I199+J199+K199))/COUNTA(F199:K199))),0),0)</f>
        <v>0</v>
      </c>
    </row>
    <row r="200" spans="2:12" ht="20.100000000000001" customHeight="1" x14ac:dyDescent="0.25">
      <c r="B200" s="121"/>
      <c r="C200" s="107"/>
      <c r="D200" s="119"/>
      <c r="E200" s="74" t="str">
        <f>+IF(J7&lt;&gt;"",J7,"")</f>
        <v/>
      </c>
      <c r="F200" s="46"/>
      <c r="G200" s="46"/>
      <c r="H200" s="46"/>
      <c r="I200" s="46"/>
      <c r="J200" s="46"/>
      <c r="K200" s="46"/>
      <c r="L200" s="53">
        <f>+IFERROR(IF(E200&lt;&gt;"",IF(C168="Singular",F200,(((F200+G200+H200+I200+J200+K200))/COUNTA(F200:K200))),0),0)</f>
        <v>0</v>
      </c>
    </row>
    <row r="201" spans="2:12" ht="20.100000000000001" customHeight="1" x14ac:dyDescent="0.25">
      <c r="B201" s="121"/>
      <c r="C201" s="107"/>
      <c r="D201" s="119"/>
      <c r="E201" s="74" t="str">
        <f>+IF(K7&lt;&gt;"",K7,"")</f>
        <v/>
      </c>
      <c r="F201" s="46"/>
      <c r="G201" s="46"/>
      <c r="H201" s="46"/>
      <c r="I201" s="46"/>
      <c r="J201" s="46"/>
      <c r="K201" s="46"/>
      <c r="L201" s="53">
        <f>+IFERROR(IF(E201&lt;&gt;"",IF(C168="Singular",F201,(((F201+G201+H201+I201+J201+K201))/COUNTA(F201:K201))),0),0)</f>
        <v>0</v>
      </c>
    </row>
    <row r="202" spans="2:12" ht="20.100000000000001" customHeight="1" x14ac:dyDescent="0.25">
      <c r="B202" s="121"/>
      <c r="C202" s="107"/>
      <c r="D202" s="119"/>
      <c r="E202" s="74" t="str">
        <f>+IF(L7&lt;&gt;"",L7,"")</f>
        <v/>
      </c>
      <c r="F202" s="46"/>
      <c r="G202" s="46"/>
      <c r="H202" s="46"/>
      <c r="I202" s="46"/>
      <c r="J202" s="46"/>
      <c r="K202" s="46"/>
      <c r="L202" s="53">
        <f>+IFERROR(IF(E202&lt;&gt;"",IF(C168="Singular",F202,(((F202+G202+H202+I202+J202+K202))/COUNTA(F202:K202))),0),0)</f>
        <v>0</v>
      </c>
    </row>
    <row r="203" spans="2:12" ht="20.100000000000001" customHeight="1" x14ac:dyDescent="0.25">
      <c r="B203" s="121"/>
      <c r="C203" s="107"/>
      <c r="D203" s="119"/>
      <c r="E203" s="74" t="str">
        <f>+IF(E9&lt;&gt;"",E9,"")</f>
        <v/>
      </c>
      <c r="F203" s="46"/>
      <c r="G203" s="46"/>
      <c r="H203" s="46"/>
      <c r="I203" s="46"/>
      <c r="J203" s="46"/>
      <c r="K203" s="46"/>
      <c r="L203" s="53">
        <f>+IFERROR(IF(E203&lt;&gt;"",IF(C168="Singular",F203,(((F203+G203+H203+I203+J203+K203))/COUNTA(F203:K203))),0),0)</f>
        <v>0</v>
      </c>
    </row>
    <row r="204" spans="2:12" ht="20.100000000000001" customHeight="1" x14ac:dyDescent="0.25">
      <c r="B204" s="121"/>
      <c r="C204" s="107"/>
      <c r="D204" s="119"/>
      <c r="E204" s="74" t="str">
        <f>+IF(F9&lt;&gt;"",F9,"")</f>
        <v/>
      </c>
      <c r="F204" s="46"/>
      <c r="G204" s="46"/>
      <c r="H204" s="46"/>
      <c r="I204" s="46"/>
      <c r="J204" s="46"/>
      <c r="K204" s="46"/>
      <c r="L204" s="53">
        <f>+IFERROR(IF(E204&lt;&gt;"",IF(C168="Singular",F204,(((F204+G204+H204+I204+J204+K204))/COUNTA(F204:K204))),0),0)</f>
        <v>0</v>
      </c>
    </row>
    <row r="205" spans="2:12" ht="20.100000000000001" customHeight="1" x14ac:dyDescent="0.25">
      <c r="B205" s="121"/>
      <c r="C205" s="107"/>
      <c r="D205" s="119"/>
      <c r="E205" s="74" t="str">
        <f>+IF(G9&lt;&gt;"",G9,"")</f>
        <v/>
      </c>
      <c r="F205" s="46"/>
      <c r="G205" s="46"/>
      <c r="H205" s="46"/>
      <c r="I205" s="46"/>
      <c r="J205" s="46"/>
      <c r="K205" s="46"/>
      <c r="L205" s="53">
        <f>+IFERROR(IF(E205&lt;&gt;"",IF(C168="Singular",F205,(((F205+G205+H205+I205+J205+K205))/COUNTA(F205:K205))),0),0)</f>
        <v>0</v>
      </c>
    </row>
    <row r="206" spans="2:12" ht="20.100000000000001" customHeight="1" x14ac:dyDescent="0.25">
      <c r="B206" s="121"/>
      <c r="C206" s="107"/>
      <c r="D206" s="119"/>
      <c r="E206" s="74" t="str">
        <f>+IF(H9&lt;&gt;"",H9,"")</f>
        <v/>
      </c>
      <c r="F206" s="46"/>
      <c r="G206" s="46"/>
      <c r="H206" s="46"/>
      <c r="I206" s="46"/>
      <c r="J206" s="46"/>
      <c r="K206" s="46"/>
      <c r="L206" s="53">
        <f>+IFERROR(IF(E206&lt;&gt;"",IF(C168="Singular",F206,(((F206+G206+H206+I206+J206+K206))/COUNTA(F206:K206))),0),0)</f>
        <v>0</v>
      </c>
    </row>
    <row r="207" spans="2:12" ht="20.100000000000001" customHeight="1" x14ac:dyDescent="0.25">
      <c r="B207" s="121"/>
      <c r="C207" s="107"/>
      <c r="D207" s="119"/>
      <c r="E207" s="74" t="str">
        <f>+IF(I9&lt;&gt;"",I9,"")</f>
        <v/>
      </c>
      <c r="F207" s="46"/>
      <c r="G207" s="46"/>
      <c r="H207" s="46"/>
      <c r="I207" s="46"/>
      <c r="J207" s="46"/>
      <c r="K207" s="46"/>
      <c r="L207" s="53">
        <f>+IFERROR(IF(E207&lt;&gt;"",IF(C168="Singular",F207,(((F207+G207+H207+I207+J207+K207))/COUNTA(F207:K207))),0),0)</f>
        <v>0</v>
      </c>
    </row>
    <row r="208" spans="2:12" ht="20.100000000000001" customHeight="1" x14ac:dyDescent="0.25">
      <c r="B208" s="121"/>
      <c r="C208" s="107"/>
      <c r="D208" s="119"/>
      <c r="E208" s="74" t="str">
        <f>+IF(J9&lt;&gt;"",J9,"")</f>
        <v/>
      </c>
      <c r="F208" s="46"/>
      <c r="G208" s="46"/>
      <c r="H208" s="46"/>
      <c r="I208" s="46"/>
      <c r="J208" s="46"/>
      <c r="K208" s="46"/>
      <c r="L208" s="53">
        <f>+IFERROR(IF(E208&lt;&gt;"",IF(C168="Singular",F208,(((F208+G208+H208+I208+J208+K208))/COUNTA(F208:K208))),0),0)</f>
        <v>0</v>
      </c>
    </row>
    <row r="209" spans="2:12" x14ac:dyDescent="0.25">
      <c r="B209" s="121"/>
      <c r="C209" s="107"/>
      <c r="D209" s="119"/>
      <c r="E209" s="73" t="s">
        <v>47</v>
      </c>
      <c r="F209" s="46"/>
      <c r="G209" s="46"/>
      <c r="H209" s="46"/>
      <c r="I209" s="46"/>
      <c r="J209" s="46"/>
      <c r="K209" s="46"/>
      <c r="L209" s="53">
        <f>IFERROR(IF(AND(C168="Singular",SUM(L193:L208)=0),F209,IF(AND(C168="Plural",SUM(L193:L208)=0),(F209+G209+H209+I209+J209+K209)/COUNTA(F209:K209),0)),0)</f>
        <v>0</v>
      </c>
    </row>
    <row r="210" spans="2:12" x14ac:dyDescent="0.25">
      <c r="B210" s="121"/>
      <c r="C210" s="107"/>
      <c r="D210" s="119"/>
      <c r="E210" s="73" t="s">
        <v>48</v>
      </c>
      <c r="F210" s="46"/>
      <c r="G210" s="46"/>
      <c r="H210" s="46"/>
      <c r="I210" s="46"/>
      <c r="J210" s="46"/>
      <c r="K210" s="46"/>
      <c r="L210" s="53">
        <f>IFERROR(IF(AND(C168="Singular",SUM(L193:L208)=0,F209=0),F210,IF(AND(C168="Plural",SUM(L193:L208)=0,L209=0),(F210+G210+H210+I210+J210+K210)/COUNTA(F210:K210),0)),0)</f>
        <v>0</v>
      </c>
    </row>
    <row r="211" spans="2:12" x14ac:dyDescent="0.25">
      <c r="B211" s="121"/>
      <c r="C211" s="107"/>
      <c r="D211" s="117" t="s">
        <v>50</v>
      </c>
      <c r="E211" s="118"/>
      <c r="F211" s="46"/>
      <c r="G211" s="46"/>
      <c r="H211" s="46"/>
      <c r="I211" s="46"/>
      <c r="J211" s="46"/>
      <c r="K211" s="46"/>
      <c r="L211" s="53">
        <f>+IF(C168="Singular",F211,SUM((F211*F171),(G211*G171)+(H211*H171)+(I211*I171)+(J211*J171)+(K211*K171)))</f>
        <v>0</v>
      </c>
    </row>
    <row r="212" spans="2:12" x14ac:dyDescent="0.25">
      <c r="B212" s="121"/>
      <c r="C212" s="107"/>
      <c r="D212" s="117" t="s">
        <v>51</v>
      </c>
      <c r="E212" s="118"/>
      <c r="F212" s="43"/>
      <c r="G212" s="43"/>
      <c r="H212" s="43"/>
      <c r="I212" s="43"/>
      <c r="J212" s="43"/>
      <c r="K212" s="43"/>
      <c r="L212" s="51">
        <f>+IF(C168="Singular",F212,IF(COUNTIF(F212:K212,"Si")&gt;=1,"Si","No"))</f>
        <v>0</v>
      </c>
    </row>
    <row r="213" spans="2:12" x14ac:dyDescent="0.25">
      <c r="B213" s="121"/>
      <c r="C213" s="107"/>
      <c r="D213" s="117" t="s">
        <v>52</v>
      </c>
      <c r="E213" s="118"/>
      <c r="F213" s="43"/>
      <c r="G213" s="43"/>
      <c r="H213" s="43"/>
      <c r="I213" s="43"/>
      <c r="J213" s="43"/>
      <c r="K213" s="43"/>
      <c r="L213" s="51">
        <f>+IF(C168="Singular",F213,IF(COUNTIF(F213:K213,"Si")&gt;=1,"Si",IF(COUNTIF(F213:K213,"N/A")&gt;=1,"Si","No")))</f>
        <v>0</v>
      </c>
    </row>
    <row r="214" spans="2:12" x14ac:dyDescent="0.25">
      <c r="B214" s="121"/>
      <c r="C214" s="107"/>
      <c r="D214" s="117" t="s">
        <v>53</v>
      </c>
      <c r="E214" s="118"/>
      <c r="F214" s="43"/>
      <c r="G214" s="43"/>
      <c r="H214" s="43"/>
      <c r="I214" s="43"/>
      <c r="J214" s="43"/>
      <c r="K214" s="43"/>
      <c r="L214" s="51">
        <f>+IF(C168="Singular",F214,IF(COUNTIF(F214:K214,"Si")&gt;=1,"Si","No"))</f>
        <v>0</v>
      </c>
    </row>
    <row r="215" spans="2:12" x14ac:dyDescent="0.25">
      <c r="B215" s="121"/>
      <c r="C215" s="107"/>
      <c r="D215" s="117" t="s">
        <v>55</v>
      </c>
      <c r="E215" s="118"/>
      <c r="F215" s="47"/>
      <c r="G215" s="47"/>
      <c r="H215" s="47"/>
      <c r="I215" s="47"/>
      <c r="J215" s="47"/>
      <c r="K215" s="47"/>
      <c r="L215" s="52">
        <f>+IF(C168="Singular",F215,SUM(F215:K215))</f>
        <v>0</v>
      </c>
    </row>
    <row r="216" spans="2:12" x14ac:dyDescent="0.25">
      <c r="B216" s="121"/>
      <c r="C216" s="107"/>
      <c r="D216" s="117" t="s">
        <v>56</v>
      </c>
      <c r="E216" s="118"/>
      <c r="F216" s="47"/>
      <c r="G216" s="47"/>
      <c r="H216" s="47"/>
      <c r="I216" s="47"/>
      <c r="J216" s="47"/>
      <c r="K216" s="47"/>
      <c r="L216" s="52">
        <f>+IF(C168="Singular",F216,SUM(F216:K216))</f>
        <v>0</v>
      </c>
    </row>
    <row r="217" spans="2:12" ht="15.75" thickBot="1" x14ac:dyDescent="0.3">
      <c r="B217" s="122"/>
      <c r="C217" s="108"/>
      <c r="D217" s="105" t="s">
        <v>57</v>
      </c>
      <c r="E217" s="106"/>
      <c r="F217" s="48"/>
      <c r="G217" s="48"/>
      <c r="H217" s="48"/>
      <c r="I217" s="48"/>
      <c r="J217" s="48"/>
      <c r="K217" s="48"/>
      <c r="L217" s="64">
        <f ca="1">+IF(F217&lt;&gt;"",IF(C168="Singular",((TODAY()-F217)/30),(TODAY()-MIN(F217:K217))/30),0)</f>
        <v>0</v>
      </c>
    </row>
    <row r="218" spans="2:12" ht="6" customHeight="1" thickBot="1" x14ac:dyDescent="0.3"/>
    <row r="219" spans="2:12" ht="24" customHeight="1" x14ac:dyDescent="0.25">
      <c r="B219" s="120" t="s">
        <v>79</v>
      </c>
      <c r="C219" s="36" t="s">
        <v>29</v>
      </c>
      <c r="D219" s="98"/>
      <c r="E219" s="99"/>
      <c r="F219" s="100" t="s">
        <v>80</v>
      </c>
      <c r="G219" s="100" t="s">
        <v>81</v>
      </c>
      <c r="H219" s="100" t="s">
        <v>82</v>
      </c>
      <c r="I219" s="100" t="s">
        <v>83</v>
      </c>
      <c r="J219" s="100" t="s">
        <v>84</v>
      </c>
      <c r="K219" s="100" t="s">
        <v>85</v>
      </c>
      <c r="L219" s="102" t="s">
        <v>36</v>
      </c>
    </row>
    <row r="220" spans="2:12" ht="20.25" customHeight="1" x14ac:dyDescent="0.25">
      <c r="B220" s="121"/>
      <c r="C220" s="107" t="s">
        <v>37</v>
      </c>
      <c r="D220" s="109" t="s">
        <v>38</v>
      </c>
      <c r="E220" s="110"/>
      <c r="F220" s="101"/>
      <c r="G220" s="101"/>
      <c r="H220" s="101"/>
      <c r="I220" s="101"/>
      <c r="J220" s="101"/>
      <c r="K220" s="101"/>
      <c r="L220" s="103"/>
    </row>
    <row r="221" spans="2:12" x14ac:dyDescent="0.25">
      <c r="B221" s="121"/>
      <c r="C221" s="107"/>
      <c r="D221" s="111" t="s">
        <v>39</v>
      </c>
      <c r="E221" s="112"/>
      <c r="F221" s="43"/>
      <c r="G221" s="43"/>
      <c r="H221" s="43"/>
      <c r="I221" s="43"/>
      <c r="J221" s="43"/>
      <c r="K221" s="43"/>
      <c r="L221" s="103"/>
    </row>
    <row r="222" spans="2:12" ht="66" customHeight="1" thickBot="1" x14ac:dyDescent="0.3">
      <c r="B222" s="121"/>
      <c r="C222" s="107"/>
      <c r="D222" s="113" t="s">
        <v>40</v>
      </c>
      <c r="E222" s="114"/>
      <c r="F222" s="37" t="str">
        <f>IFERROR(VLOOKUP(F221,EAS!$A$2:$B$1518,2,0),"")</f>
        <v/>
      </c>
      <c r="G222" s="37" t="str">
        <f>IFERROR(VLOOKUP(G221,EAS!$A$2:$B$1518,2,0),"")</f>
        <v/>
      </c>
      <c r="H222" s="37" t="str">
        <f>IFERROR(VLOOKUP(H221,EAS!$A$2:$B$1518,2,0),"")</f>
        <v/>
      </c>
      <c r="I222" s="37" t="str">
        <f>IFERROR(VLOOKUP(I221,EAS!$A$2:$B$1518,2,0),"")</f>
        <v/>
      </c>
      <c r="J222" s="37" t="str">
        <f>IFERROR(VLOOKUP(J221,EAS!$A$2:$B$1518,2,0),"")</f>
        <v/>
      </c>
      <c r="K222" s="37" t="str">
        <f>IFERROR(VLOOKUP(K221,EAS!$A$2:$B$1518,2,0),"")</f>
        <v/>
      </c>
      <c r="L222" s="104"/>
    </row>
    <row r="223" spans="2:12" x14ac:dyDescent="0.25">
      <c r="B223" s="121"/>
      <c r="C223" s="107"/>
      <c r="D223" s="115" t="s">
        <v>41</v>
      </c>
      <c r="E223" s="116"/>
      <c r="F223" s="44"/>
      <c r="G223" s="44"/>
      <c r="H223" s="44"/>
      <c r="I223" s="44"/>
      <c r="J223" s="44"/>
      <c r="K223" s="45"/>
      <c r="L223" s="49">
        <f>+IF(C220="Singular",1,IF(SUM(F223:K223)&lt;&gt;1,"Verifique % participación",SUM(F223:K223)))</f>
        <v>1</v>
      </c>
    </row>
    <row r="224" spans="2:12" x14ac:dyDescent="0.25">
      <c r="B224" s="121"/>
      <c r="C224" s="107"/>
      <c r="D224" s="111" t="s">
        <v>42</v>
      </c>
      <c r="E224" s="112"/>
      <c r="F224" s="38" t="str">
        <f>IFERROR(VLOOKUP(F221,EAS!$A$2:$G$1427,3,0),"0")</f>
        <v>0</v>
      </c>
      <c r="G224" s="38" t="str">
        <f>IFERROR(VLOOKUP(G221,EAS!$A$2:$G$1427,3,0),"0")</f>
        <v>0</v>
      </c>
      <c r="H224" s="38" t="str">
        <f>IFERROR(VLOOKUP(H221,EAS!$A$2:$G$1427,3,0),"0")</f>
        <v>0</v>
      </c>
      <c r="I224" s="38" t="str">
        <f>IFERROR(VLOOKUP(I221,EAS!$A$2:$G$1427,3,0),"0")</f>
        <v>0</v>
      </c>
      <c r="J224" s="38" t="str">
        <f>IFERROR(VLOOKUP(J221,EAS!$A$2:$G$1427,3,0),"0")</f>
        <v>0</v>
      </c>
      <c r="K224" s="38" t="str">
        <f>IFERROR(VLOOKUP(K221,EAS!$A$2:$G$1427,3,0),"0")</f>
        <v>0</v>
      </c>
      <c r="L224" s="50" t="str">
        <f>+IF(C220="Singular",F224,SUM((F224*F223),(G224*G223)+(H224*H223)+(I224*I223)+(J224*J223)+(K224*K223)))</f>
        <v>0</v>
      </c>
    </row>
    <row r="225" spans="2:12" x14ac:dyDescent="0.25">
      <c r="B225" s="121"/>
      <c r="C225" s="107"/>
      <c r="D225" s="111" t="s">
        <v>43</v>
      </c>
      <c r="E225" s="112"/>
      <c r="F225" s="39" t="str">
        <f>IFERROR(VLOOKUP(F221,EAS!$A$2:$G$1427,5,0),"")</f>
        <v/>
      </c>
      <c r="G225" s="39" t="str">
        <f>IFERROR(VLOOKUP(G221,EAS!$A$2:$G$1427,5,0),"")</f>
        <v/>
      </c>
      <c r="H225" s="39" t="str">
        <f>IFERROR(VLOOKUP(H221,EAS!$A$2:$G$1427,5,0),"")</f>
        <v/>
      </c>
      <c r="I225" s="39" t="str">
        <f>IFERROR(VLOOKUP(I221,EAS!$A$2:$G$1427,5,0),"")</f>
        <v/>
      </c>
      <c r="J225" s="39" t="str">
        <f>IFERROR(VLOOKUP(J221,EAS!$A$2:$G$1427,5,0),"")</f>
        <v/>
      </c>
      <c r="K225" s="39" t="str">
        <f>IFERROR(VLOOKUP(K221,EAS!$A$2:$G$1427,5,0),"")</f>
        <v/>
      </c>
      <c r="L225" s="51" t="str">
        <f>+IF(C220="Singular",F225,IF(COUNTIF(F225:K225,"Bajo")&gt;=1,"Bajo",IF(COUNTIF(F225:K225,"Aceptable")&gt;=1,"Aceptable",IF(COUNTIF(F225:K225,"Bueno")&gt;=1,"Bueno",IF(COUNTIF(F225:K225,"Sobresaliente")&gt;=1,"Sobresaliente",IF(COUNTIF(F225:K225,"Nueva EAS")&gt;=1,"Nueva EAS","-"))))))</f>
        <v/>
      </c>
    </row>
    <row r="226" spans="2:12" x14ac:dyDescent="0.25">
      <c r="B226" s="121"/>
      <c r="C226" s="107"/>
      <c r="D226" s="117" t="s">
        <v>44</v>
      </c>
      <c r="E226" s="118"/>
      <c r="F226" s="65" t="str">
        <f>IFERROR(VLOOKUP(F221,EAS!$A$2:$H$1427,8,0),"")</f>
        <v/>
      </c>
      <c r="G226" s="65" t="str">
        <f>IFERROR(VLOOKUP(G221,EAS!$A$2:$H$1427,8,0),"")</f>
        <v/>
      </c>
      <c r="H226" s="65" t="str">
        <f>IFERROR(VLOOKUP(H221,EAS!$A$2:$H$1427,8,0),"")</f>
        <v/>
      </c>
      <c r="I226" s="65" t="str">
        <f>IFERROR(VLOOKUP(I221,EAS!$A$2:$H$1427,8,0),"")</f>
        <v/>
      </c>
      <c r="J226" s="65" t="str">
        <f>IFERROR(VLOOKUP(J221,EAS!$A$2:$H$1427,8,0),"")</f>
        <v/>
      </c>
      <c r="K226" s="65" t="str">
        <f>IFERROR(VLOOKUP(K221,EAS!$A$2:$H$1427,8,0),"")</f>
        <v/>
      </c>
      <c r="L226" s="53">
        <f>+IF(AND(C220="Singular",F226&lt;&gt;""),1,(COUNT("",F226:K226)))</f>
        <v>0</v>
      </c>
    </row>
    <row r="227" spans="2:12" ht="20.100000000000001" customHeight="1" x14ac:dyDescent="0.25">
      <c r="B227" s="121"/>
      <c r="C227" s="107"/>
      <c r="D227" s="119" t="s">
        <v>45</v>
      </c>
      <c r="E227" s="74" t="str">
        <f>+IF(B7&lt;&gt;"",B7,"")</f>
        <v>LOS PALMITOS</v>
      </c>
      <c r="F227" s="43"/>
      <c r="G227" s="43"/>
      <c r="H227" s="43"/>
      <c r="I227" s="43"/>
      <c r="J227" s="43"/>
      <c r="K227" s="43"/>
      <c r="L227" s="53">
        <f>+IFERROR(IF(E227&lt;&gt;"",(IF(C220="Singular",IF(F227="Si",1,0),(COUNTIF(F227:K227,"Si")/COUNTA(F227:K227)))),0),0)</f>
        <v>0</v>
      </c>
    </row>
    <row r="228" spans="2:12" ht="20.100000000000001" customHeight="1" x14ac:dyDescent="0.25">
      <c r="B228" s="121"/>
      <c r="C228" s="107"/>
      <c r="D228" s="119"/>
      <c r="E228" s="74" t="str">
        <f>+IF(D7&lt;&gt;"",D7,"")</f>
        <v/>
      </c>
      <c r="F228" s="43"/>
      <c r="G228" s="43"/>
      <c r="H228" s="43"/>
      <c r="I228" s="43"/>
      <c r="J228" s="43"/>
      <c r="K228" s="43"/>
      <c r="L228" s="53">
        <f>+IFERROR(IF(E228&lt;&gt;"",(IF(C220="Singular",IF(F228="Si",1,0),(COUNTIF(F228:K228,"Si")/COUNTA(F228:K228)))),0),0)</f>
        <v>0</v>
      </c>
    </row>
    <row r="229" spans="2:12" ht="20.100000000000001" customHeight="1" x14ac:dyDescent="0.25">
      <c r="B229" s="121"/>
      <c r="C229" s="107"/>
      <c r="D229" s="119"/>
      <c r="E229" s="74" t="str">
        <f>+IF(E7&lt;&gt;"",E7,"")</f>
        <v/>
      </c>
      <c r="F229" s="43"/>
      <c r="G229" s="43"/>
      <c r="H229" s="43"/>
      <c r="I229" s="43"/>
      <c r="J229" s="43"/>
      <c r="K229" s="43"/>
      <c r="L229" s="53">
        <f>+IFERROR(IF(E229&lt;&gt;"",(IF(C220="Singular",IF(F229="Si",1,0),(COUNTIF(F229:K229,"Si")/COUNTA(F229:K229)))),0),0)</f>
        <v>0</v>
      </c>
    </row>
    <row r="230" spans="2:12" ht="20.100000000000001" customHeight="1" x14ac:dyDescent="0.25">
      <c r="B230" s="121"/>
      <c r="C230" s="107"/>
      <c r="D230" s="119"/>
      <c r="E230" s="74" t="str">
        <f>+IF(F7&lt;&gt;"",F7,"")</f>
        <v/>
      </c>
      <c r="F230" s="43"/>
      <c r="G230" s="43"/>
      <c r="H230" s="43"/>
      <c r="I230" s="43"/>
      <c r="J230" s="43"/>
      <c r="K230" s="43"/>
      <c r="L230" s="53">
        <f>+IFERROR(IF(E230&lt;&gt;"",(IF(C220="Singular",IF(F230="Si",1,0),(COUNTIF(F230:K230,"Si")/COUNTA(F230:K230)))),0),0)</f>
        <v>0</v>
      </c>
    </row>
    <row r="231" spans="2:12" ht="20.100000000000001" customHeight="1" x14ac:dyDescent="0.25">
      <c r="B231" s="121"/>
      <c r="C231" s="107"/>
      <c r="D231" s="119"/>
      <c r="E231" s="74" t="str">
        <f>+IF(G7&lt;&gt;"",G7,"")</f>
        <v/>
      </c>
      <c r="F231" s="43"/>
      <c r="G231" s="43"/>
      <c r="H231" s="43"/>
      <c r="I231" s="43"/>
      <c r="J231" s="43"/>
      <c r="K231" s="43"/>
      <c r="L231" s="53">
        <f>+IFERROR(IF(E231&lt;&gt;"",(IF(C220="Singular",IF(F231="Si",1,0),(COUNTIF(F231:K231,"Si")/COUNTA(F231:K231)))),0),0)</f>
        <v>0</v>
      </c>
    </row>
    <row r="232" spans="2:12" ht="20.100000000000001" customHeight="1" x14ac:dyDescent="0.25">
      <c r="B232" s="121"/>
      <c r="C232" s="107"/>
      <c r="D232" s="119"/>
      <c r="E232" s="74" t="str">
        <f>+IF(H7&lt;&gt;"",H7,"")</f>
        <v/>
      </c>
      <c r="F232" s="43"/>
      <c r="G232" s="43"/>
      <c r="H232" s="43"/>
      <c r="I232" s="43"/>
      <c r="J232" s="43"/>
      <c r="K232" s="43"/>
      <c r="L232" s="53">
        <f>+IFERROR(IF(E232&lt;&gt;"",(IF(C220="Singular",IF(F232="Si",1,0),(COUNTIF(F232:K232,"Si")/COUNTA(F232:K232)))),0),0)</f>
        <v>0</v>
      </c>
    </row>
    <row r="233" spans="2:12" ht="20.100000000000001" customHeight="1" x14ac:dyDescent="0.25">
      <c r="B233" s="121"/>
      <c r="C233" s="107"/>
      <c r="D233" s="119"/>
      <c r="E233" s="74" t="str">
        <f>+IF(I7&lt;&gt;"",I7,"")</f>
        <v/>
      </c>
      <c r="F233" s="43"/>
      <c r="G233" s="43"/>
      <c r="H233" s="43"/>
      <c r="I233" s="43"/>
      <c r="J233" s="43"/>
      <c r="K233" s="43"/>
      <c r="L233" s="53">
        <f>+IFERROR(IF(E233&lt;&gt;"",(IF(C220="Singular",IF(F233="Si",1,0),(COUNTIF(F233:K233,"Si")/COUNTA(F233:K233)))),0),0)</f>
        <v>0</v>
      </c>
    </row>
    <row r="234" spans="2:12" ht="20.100000000000001" customHeight="1" x14ac:dyDescent="0.25">
      <c r="B234" s="121"/>
      <c r="C234" s="107"/>
      <c r="D234" s="119"/>
      <c r="E234" s="74" t="str">
        <f>+IF(J7&lt;&gt;"",J7,"")</f>
        <v/>
      </c>
      <c r="F234" s="43"/>
      <c r="G234" s="43"/>
      <c r="H234" s="43"/>
      <c r="I234" s="43"/>
      <c r="J234" s="43"/>
      <c r="K234" s="43"/>
      <c r="L234" s="53">
        <f>+IFERROR(IF(E234&lt;&gt;"",(IF(C220="Singular",IF(F234="Si",1,0),(COUNTIF(F234:K234,"Si")/COUNTA(F234:K234)))),0),0)</f>
        <v>0</v>
      </c>
    </row>
    <row r="235" spans="2:12" ht="20.100000000000001" customHeight="1" x14ac:dyDescent="0.25">
      <c r="B235" s="121"/>
      <c r="C235" s="107"/>
      <c r="D235" s="119"/>
      <c r="E235" s="74" t="str">
        <f>+IF(K7&lt;&gt;"",K7,"")</f>
        <v/>
      </c>
      <c r="F235" s="43"/>
      <c r="G235" s="43"/>
      <c r="H235" s="43"/>
      <c r="I235" s="43"/>
      <c r="J235" s="43"/>
      <c r="K235" s="43"/>
      <c r="L235" s="53">
        <f>+IFERROR(IF(E235&lt;&gt;"",(IF(C220="Singular",IF(F235="Si",1,0),(COUNTIF(F235:K235,"Si")/COUNTA(F235:K235)))),0),0)</f>
        <v>0</v>
      </c>
    </row>
    <row r="236" spans="2:12" ht="20.100000000000001" customHeight="1" x14ac:dyDescent="0.25">
      <c r="B236" s="121"/>
      <c r="C236" s="107"/>
      <c r="D236" s="119"/>
      <c r="E236" s="74" t="str">
        <f>+IF(L7&lt;&gt;"",L7,"")</f>
        <v/>
      </c>
      <c r="F236" s="43"/>
      <c r="G236" s="43"/>
      <c r="H236" s="43"/>
      <c r="I236" s="43"/>
      <c r="J236" s="43"/>
      <c r="K236" s="43"/>
      <c r="L236" s="53">
        <f>+IFERROR(IF(E236&lt;&gt;"",(IF(C220="Singular",IF(F236="Si",1,0),(COUNTIF(F236:K236,"Si")/COUNTA(F236:K236)))),0),0)</f>
        <v>0</v>
      </c>
    </row>
    <row r="237" spans="2:12" ht="20.100000000000001" customHeight="1" x14ac:dyDescent="0.25">
      <c r="B237" s="121"/>
      <c r="C237" s="107"/>
      <c r="D237" s="119"/>
      <c r="E237" s="74" t="str">
        <f>+IF(E9&lt;&gt;"",E9,"")</f>
        <v/>
      </c>
      <c r="F237" s="43"/>
      <c r="G237" s="43"/>
      <c r="H237" s="43"/>
      <c r="I237" s="43"/>
      <c r="J237" s="43"/>
      <c r="K237" s="43"/>
      <c r="L237" s="53">
        <f>+IFERROR(IF(E237&lt;&gt;"",(IF(C220="Singular",IF(F237="Si",1,0),(COUNTIF(F237:K237,"Si")/COUNTA(F237:K237)))),0),0)</f>
        <v>0</v>
      </c>
    </row>
    <row r="238" spans="2:12" ht="20.100000000000001" customHeight="1" x14ac:dyDescent="0.25">
      <c r="B238" s="121"/>
      <c r="C238" s="107"/>
      <c r="D238" s="119"/>
      <c r="E238" s="74" t="str">
        <f>+IF(F9&lt;&gt;"",F9,"")</f>
        <v/>
      </c>
      <c r="F238" s="43"/>
      <c r="G238" s="43"/>
      <c r="H238" s="43"/>
      <c r="I238" s="43"/>
      <c r="J238" s="43"/>
      <c r="K238" s="43"/>
      <c r="L238" s="53">
        <f>+IFERROR(IF(E238&lt;&gt;"",(IF(C220="Singular",IF(F238="Si",1,0),(COUNTIF(F238:K238,"Si")/COUNTA(F238:K238)))),0),0)</f>
        <v>0</v>
      </c>
    </row>
    <row r="239" spans="2:12" ht="20.100000000000001" customHeight="1" x14ac:dyDescent="0.25">
      <c r="B239" s="121"/>
      <c r="C239" s="107"/>
      <c r="D239" s="119"/>
      <c r="E239" s="74" t="str">
        <f>+IF(G9&lt;&gt;"",G9,"")</f>
        <v/>
      </c>
      <c r="F239" s="43"/>
      <c r="G239" s="43"/>
      <c r="H239" s="43"/>
      <c r="I239" s="43"/>
      <c r="J239" s="43"/>
      <c r="K239" s="43"/>
      <c r="L239" s="53">
        <f>+IFERROR(IF(E239&lt;&gt;"",(IF(C220="Singular",IF(F239="Si",1,0),(COUNTIF(F239:K239,"Si")/COUNTA(F239:K239)))),0),0)</f>
        <v>0</v>
      </c>
    </row>
    <row r="240" spans="2:12" ht="20.100000000000001" customHeight="1" x14ac:dyDescent="0.25">
      <c r="B240" s="121"/>
      <c r="C240" s="107"/>
      <c r="D240" s="119"/>
      <c r="E240" s="74" t="str">
        <f>+IF(H9&lt;&gt;"",H9,"")</f>
        <v/>
      </c>
      <c r="F240" s="43"/>
      <c r="G240" s="43"/>
      <c r="H240" s="43"/>
      <c r="I240" s="43"/>
      <c r="J240" s="43"/>
      <c r="K240" s="43"/>
      <c r="L240" s="53">
        <f>+IFERROR(IF(E240&lt;&gt;"",(IF(C220="Singular",IF(F240="Si",1,0),(COUNTIF(F240:K240,"Si")/COUNTA(F240:K240)))),0),0)</f>
        <v>0</v>
      </c>
    </row>
    <row r="241" spans="2:12" ht="20.100000000000001" customHeight="1" x14ac:dyDescent="0.25">
      <c r="B241" s="121"/>
      <c r="C241" s="107"/>
      <c r="D241" s="119"/>
      <c r="E241" s="74" t="str">
        <f>+IF(I9&lt;&gt;"",I9,"")</f>
        <v/>
      </c>
      <c r="F241" s="43"/>
      <c r="G241" s="43"/>
      <c r="H241" s="43"/>
      <c r="I241" s="43"/>
      <c r="J241" s="43"/>
      <c r="K241" s="43"/>
      <c r="L241" s="53">
        <f>+IFERROR(IF(E241&lt;&gt;"",(IF(C220="Singular",IF(F241="Si",1,0),(COUNTIF(F241:K241,"Si")/COUNTA(F241:K241)))),0),0)</f>
        <v>0</v>
      </c>
    </row>
    <row r="242" spans="2:12" ht="20.100000000000001" customHeight="1" x14ac:dyDescent="0.25">
      <c r="B242" s="121"/>
      <c r="C242" s="107"/>
      <c r="D242" s="119"/>
      <c r="E242" s="74" t="str">
        <f>+IF(J9&lt;&gt;"",J9,"")</f>
        <v/>
      </c>
      <c r="F242" s="43"/>
      <c r="G242" s="43"/>
      <c r="H242" s="43"/>
      <c r="I242" s="43"/>
      <c r="J242" s="43"/>
      <c r="K242" s="43"/>
      <c r="L242" s="53">
        <f>+IFERROR(IF(E242&lt;&gt;"",(IF(C220="Singular",IF(F242="Si",1,0),(COUNTIF(F242:K242,"Si")/COUNTA(F242:K242)))),0),0)</f>
        <v>0</v>
      </c>
    </row>
    <row r="243" spans="2:12" x14ac:dyDescent="0.25">
      <c r="B243" s="121"/>
      <c r="C243" s="107"/>
      <c r="D243" s="119"/>
      <c r="E243" s="73" t="s">
        <v>47</v>
      </c>
      <c r="F243" s="43"/>
      <c r="G243" s="43"/>
      <c r="H243" s="43"/>
      <c r="I243" s="43"/>
      <c r="J243" s="43"/>
      <c r="K243" s="43"/>
      <c r="L243" s="53">
        <f>IF(AND(C220="Singular",SUM(L227:L242)=0,F243&gt;1),(15/(COUNTA(F227:F242))*F243),IF(AND(C220="Plural",SUM(L227:L242)=0,SUM(F243:K243)&gt;0),SUM(IF(F243&gt;1,IF((15/(COUNTA(F227:F242)))/(COUNT(F243:K243))*F243&gt;((15/(COUNTA(F227:F242)))/(COUNT(F243:K243))*COUNTA(F227:F242)),((15/(COUNTA(F227:F242)))/(COUNT(F243:K243))*COUNTA(F227:F242)),(15/(COUNTA(F227:F242)))/(COUNT(F243:K243))*F243),0))+(IF(G243&gt;1,IF((15/(COUNTA(F227:F242)))/(COUNT(F243:K243))*G243&gt;((15/(COUNTA(F227:F242)))/(COUNT(F243:K243))*COUNTA(F227:F242)),((15/(COUNTA(F227:F242)))/(COUNT(F243:K243))*COUNTA(F227:F242)),(15/(COUNTA(F227:F242)))/(COUNT(F243:K243))*G243),0))+(IF(H243&gt;1,IF((15/(COUNTA(F227:F242)))/(COUNT(F243:K243))*H243&gt;((15/(COUNTA(F227:F242)))/(COUNT(F243:K243))*COUNTA(F227:F242)),((15/(COUNTA(F227:F242)))/(COUNT(F243:K243))*COUNTA(F227:F242)),(15/(COUNTA(F227:F242)))/(COUNT(F243:K243))*H243),0))+(IF(I243&gt;1,IF((15/(COUNTA(F227:F242)))/(COUNT(F243:K243))*I243&gt;((15/(COUNTA(F227:F242)))/(COUNT(F243:K243))*COUNTA(F227:F242)),((15/(COUNTA(F227:F242)))/(COUNT(F243:K243))*COUNTA(F227:F242)),(15/(COUNTA(F227:F242)))/(COUNT(F243:K243))*I243),0)+(IF(J243&gt;1,IF((15/(COUNTA(F227:F242)))/(COUNT(F243:K243))*J243&gt;((15/(COUNTA(F227:F242)))/(COUNT(F243:K243))*COUNTA(F227:F242)),((15/(COUNTA(F227:F242)))/(COUNT(F243:K243))*COUNTA(F227:F242)),(15/(COUNTA(F227:F242)))/(COUNT(F243:K243))*J243),0)+(IF(K243&gt;1,IF((15/(COUNTA(F227:F242)))/(COUNT(F243:K243))*K243&gt;((15/(COUNTA(F227:F242)))/(COUNT(F243:K243))*COUNTA(F227:F242)),((15/(COUNTA(F227:F242)))/(COUNT(F243:K243))*COUNTA(F227:F242)),(15/(COUNTA(F227:F242)))/(COUNT(F243:K243))*K243),0)))),0))</f>
        <v>0</v>
      </c>
    </row>
    <row r="244" spans="2:12" x14ac:dyDescent="0.25">
      <c r="B244" s="121"/>
      <c r="C244" s="107"/>
      <c r="D244" s="119"/>
      <c r="E244" s="73" t="s">
        <v>48</v>
      </c>
      <c r="F244" s="43"/>
      <c r="G244" s="43"/>
      <c r="H244" s="43"/>
      <c r="I244" s="43"/>
      <c r="J244" s="43"/>
      <c r="K244" s="43"/>
      <c r="L244" s="53">
        <f>IF(AND(C220="Singular",SUM(L227:L242)=0,F243&lt;2,F244&gt;1),(5/(COUNTA(F227:F242))*F244),IF(AND(C220="Plural",SUM(L227:L242)=0,L243=0,SUM(F244:K244)&gt;0),SUM(IF(F244&gt;1,IF((5/(COUNTA(F227:F242)))/(COUNT(F244:K244))*F244&gt;((5/(COUNTA(F227:F242)))/(COUNT(F244:K244))*COUNTA(F227:F242)),((5/(COUNTA(F227:F242)))/(COUNT(F244:K244))*COUNTA(F227:F242)),(5/(COUNTA(F227:F242)))/(COUNT(F244:K244))*F244),0))+(IF(G244&gt;1,IF((5/(COUNTA(F227:F242)))/(COUNT(F244:K244))*G244&gt;((5/(COUNTA(F227:F242)))/(COUNT(F244:K244))*COUNTA(F227:F242)),((5/(COUNTA(F227:F242)))/(COUNT(F244:K244))*COUNTA(F227:F242)),(5/(COUNTA(F227:F242)))/(COUNT(F244:K244))*G244),0))+(IF(H244&gt;1,IF((5/(COUNTA(F227:F242)))/(COUNT(F244:K244))*H244&gt;((5/(COUNTA(F227:F242)))/(COUNT(F244:K244))*COUNTA(F227:F242)),((5/(COUNTA(F227:F242)))/(COUNT(F244:K244))*COUNTA(F227:F242)),(5/(COUNTA(F227:F242)))/(COUNT(F244:K244))*H244),0))+(IF(I244&gt;1,IF((5/(COUNTA(F227:F242)))/(COUNT(F244:K244))*I244&gt;((5/(COUNTA(F227:F242)))/(COUNT(F244:K244))*COUNTA(F227:F242)),((5/(COUNTA(F227:F242)))/(COUNT(F244:K244))*COUNTA(F227:F242)),(5/(COUNTA(F227:F242)))/(COUNT(F244:K244))*I244),0)+(IF(J244&gt;1,IF((5/(COUNTA(F227:F242)))/(COUNT(F244:K244))*J244&gt;((5/(COUNTA(F227:F242)))/(COUNT(F244:K244))*COUNTA(F227:F242)),((5/(COUNTA(F227:F242)))/(COUNT(F244:K244))*COUNTA(F227:F242)),(5/(COUNTA(F227:F242)))/(COUNT(F244:K244))*J244),0)+(IF(K244&gt;1,IF((5/(COUNTA(F227:F242)))/(COUNT(F244:K244))*K244&gt;((5/(COUNTA(F227:F242)))/(COUNT(F244:K244))*COUNTA(F227:F242)),((5/(COUNTA(F227:F242)))/(COUNT(F244:K244))*COUNTA(F227:F242)),(5/(COUNTA(F227:F242)))/(COUNT(F244:K244))*K244),0)))),0))</f>
        <v>0</v>
      </c>
    </row>
    <row r="245" spans="2:12" ht="20.100000000000001" customHeight="1" x14ac:dyDescent="0.25">
      <c r="B245" s="121"/>
      <c r="C245" s="107"/>
      <c r="D245" s="119" t="s">
        <v>49</v>
      </c>
      <c r="E245" s="74" t="str">
        <f>+IF(B7&lt;&gt;"",B7,"")</f>
        <v>LOS PALMITOS</v>
      </c>
      <c r="F245" s="43"/>
      <c r="G245" s="43"/>
      <c r="H245" s="43"/>
      <c r="I245" s="43"/>
      <c r="J245" s="43"/>
      <c r="K245" s="43"/>
      <c r="L245" s="53">
        <f>+IFERROR(IF(E245&lt;&gt;"",IF(C220="Singular",F245,(((F245+G245+H245+I245+J245+K245))/COUNTA(F245:K245))),0),0)</f>
        <v>0</v>
      </c>
    </row>
    <row r="246" spans="2:12" ht="20.100000000000001" customHeight="1" x14ac:dyDescent="0.25">
      <c r="B246" s="121"/>
      <c r="C246" s="107"/>
      <c r="D246" s="119"/>
      <c r="E246" s="74" t="str">
        <f>+IF(D7&lt;&gt;"",D7,"")</f>
        <v/>
      </c>
      <c r="F246" s="46"/>
      <c r="G246" s="46"/>
      <c r="H246" s="46"/>
      <c r="I246" s="46"/>
      <c r="J246" s="46"/>
      <c r="K246" s="46"/>
      <c r="L246" s="53">
        <f>+IFERROR(IF(E246&lt;&gt;"",IF(C220="Singular",F246,(((F246+G246+H246+I246+J246+K246))/COUNTA(F246:K246))),0),0)</f>
        <v>0</v>
      </c>
    </row>
    <row r="247" spans="2:12" ht="20.100000000000001" customHeight="1" x14ac:dyDescent="0.25">
      <c r="B247" s="121"/>
      <c r="C247" s="107"/>
      <c r="D247" s="119"/>
      <c r="E247" s="74" t="str">
        <f>+IF(E7&lt;&gt;"",E7,"")</f>
        <v/>
      </c>
      <c r="F247" s="46"/>
      <c r="G247" s="46"/>
      <c r="H247" s="46"/>
      <c r="I247" s="46"/>
      <c r="J247" s="46"/>
      <c r="K247" s="46"/>
      <c r="L247" s="53">
        <f>+IFERROR(IF(E247&lt;&gt;"",IF(C220="Singular",F247,(((F247+G247+H247+I247+J247+K247))/COUNTA(F247:K247))),0),0)</f>
        <v>0</v>
      </c>
    </row>
    <row r="248" spans="2:12" ht="20.100000000000001" customHeight="1" x14ac:dyDescent="0.25">
      <c r="B248" s="121"/>
      <c r="C248" s="107"/>
      <c r="D248" s="119"/>
      <c r="E248" s="74" t="str">
        <f>+IF(F7&lt;&gt;"",F7,"")</f>
        <v/>
      </c>
      <c r="F248" s="46"/>
      <c r="G248" s="46"/>
      <c r="H248" s="46"/>
      <c r="I248" s="46"/>
      <c r="J248" s="46"/>
      <c r="K248" s="46"/>
      <c r="L248" s="53">
        <f>+IFERROR(IF(E248&lt;&gt;"",IF(C220="Singular",F248,(((F248+G248+H248+I248+J248+K248))/COUNTA(F248:K248))),0),0)</f>
        <v>0</v>
      </c>
    </row>
    <row r="249" spans="2:12" ht="20.100000000000001" customHeight="1" x14ac:dyDescent="0.25">
      <c r="B249" s="121"/>
      <c r="C249" s="107"/>
      <c r="D249" s="119"/>
      <c r="E249" s="74" t="str">
        <f>+IF(G7&lt;&gt;"",G7,"")</f>
        <v/>
      </c>
      <c r="F249" s="46"/>
      <c r="G249" s="46"/>
      <c r="H249" s="46"/>
      <c r="I249" s="46"/>
      <c r="J249" s="46"/>
      <c r="K249" s="46"/>
      <c r="L249" s="53">
        <f>+IFERROR(IF(E249&lt;&gt;"",IF(C220="Singular",F249,(((F249+G249+H249+I249+J249+K249))/COUNTA(F249:K249))),0),0)</f>
        <v>0</v>
      </c>
    </row>
    <row r="250" spans="2:12" ht="20.100000000000001" customHeight="1" x14ac:dyDescent="0.25">
      <c r="B250" s="121"/>
      <c r="C250" s="107"/>
      <c r="D250" s="119"/>
      <c r="E250" s="74" t="str">
        <f>+IF(H7&lt;&gt;"",H7,"")</f>
        <v/>
      </c>
      <c r="F250" s="46"/>
      <c r="G250" s="46"/>
      <c r="H250" s="46"/>
      <c r="I250" s="46"/>
      <c r="J250" s="46"/>
      <c r="K250" s="46"/>
      <c r="L250" s="53">
        <f>+IFERROR(IF(E250&lt;&gt;"",IF(C220="Singular",F250,(((F250+G250+H250+I250+J250+K250))/COUNTA(F250:K250))),0),0)</f>
        <v>0</v>
      </c>
    </row>
    <row r="251" spans="2:12" ht="20.100000000000001" customHeight="1" x14ac:dyDescent="0.25">
      <c r="B251" s="121"/>
      <c r="C251" s="107"/>
      <c r="D251" s="119"/>
      <c r="E251" s="74" t="str">
        <f>+IF(I7&lt;&gt;"",I7,"")</f>
        <v/>
      </c>
      <c r="F251" s="46"/>
      <c r="G251" s="46"/>
      <c r="H251" s="46"/>
      <c r="I251" s="46"/>
      <c r="J251" s="46"/>
      <c r="K251" s="46"/>
      <c r="L251" s="53">
        <f>+IFERROR(IF(E251&lt;&gt;"",IF(C220="Singular",F251,(((F251+G251+H251+I251+J251+K251))/COUNTA(F251:K251))),0),0)</f>
        <v>0</v>
      </c>
    </row>
    <row r="252" spans="2:12" ht="20.100000000000001" customHeight="1" x14ac:dyDescent="0.25">
      <c r="B252" s="121"/>
      <c r="C252" s="107"/>
      <c r="D252" s="119"/>
      <c r="E252" s="74" t="str">
        <f>+IF(J7&lt;&gt;"",J7,"")</f>
        <v/>
      </c>
      <c r="F252" s="46"/>
      <c r="G252" s="46"/>
      <c r="H252" s="46"/>
      <c r="I252" s="46"/>
      <c r="J252" s="46"/>
      <c r="K252" s="46"/>
      <c r="L252" s="53">
        <f>+IFERROR(IF(E252&lt;&gt;"",IF(C220="Singular",F252,(((F252+G252+H252+I252+J252+K252))/COUNTA(F252:K252))),0),0)</f>
        <v>0</v>
      </c>
    </row>
    <row r="253" spans="2:12" ht="20.100000000000001" customHeight="1" x14ac:dyDescent="0.25">
      <c r="B253" s="121"/>
      <c r="C253" s="107"/>
      <c r="D253" s="119"/>
      <c r="E253" s="74" t="str">
        <f>+IF(K7&lt;&gt;"",K7,"")</f>
        <v/>
      </c>
      <c r="F253" s="46"/>
      <c r="G253" s="46"/>
      <c r="H253" s="46"/>
      <c r="I253" s="46"/>
      <c r="J253" s="46"/>
      <c r="K253" s="46"/>
      <c r="L253" s="53">
        <f>+IFERROR(IF(E253&lt;&gt;"",IF(C220="Singular",F253,(((F253+G253+H253+I253+J253+K253))/COUNTA(F253:K253))),0),0)</f>
        <v>0</v>
      </c>
    </row>
    <row r="254" spans="2:12" ht="20.100000000000001" customHeight="1" x14ac:dyDescent="0.25">
      <c r="B254" s="121"/>
      <c r="C254" s="107"/>
      <c r="D254" s="119"/>
      <c r="E254" s="74" t="str">
        <f>+IF(L7&lt;&gt;"",L7,"")</f>
        <v/>
      </c>
      <c r="F254" s="46"/>
      <c r="G254" s="46"/>
      <c r="H254" s="46"/>
      <c r="I254" s="46"/>
      <c r="J254" s="46"/>
      <c r="K254" s="46"/>
      <c r="L254" s="53">
        <f>+IFERROR(IF(E254&lt;&gt;"",IF(C220="Singular",F254,(((F254+G254+H254+I254+J254+K254))/COUNTA(F254:K254))),0),0)</f>
        <v>0</v>
      </c>
    </row>
    <row r="255" spans="2:12" ht="20.100000000000001" customHeight="1" x14ac:dyDescent="0.25">
      <c r="B255" s="121"/>
      <c r="C255" s="107"/>
      <c r="D255" s="119"/>
      <c r="E255" s="74" t="str">
        <f>+IF(E9&lt;&gt;"",E9,"")</f>
        <v/>
      </c>
      <c r="F255" s="46"/>
      <c r="G255" s="46"/>
      <c r="H255" s="46"/>
      <c r="I255" s="46"/>
      <c r="J255" s="46"/>
      <c r="K255" s="46"/>
      <c r="L255" s="53">
        <f>+IFERROR(IF(E255&lt;&gt;"",IF(C220="Singular",F255,(((F255+G255+H255+I255+J255+K255))/COUNTA(F255:K255))),0),0)</f>
        <v>0</v>
      </c>
    </row>
    <row r="256" spans="2:12" ht="20.100000000000001" customHeight="1" x14ac:dyDescent="0.25">
      <c r="B256" s="121"/>
      <c r="C256" s="107"/>
      <c r="D256" s="119"/>
      <c r="E256" s="74" t="str">
        <f>+IF(F9&lt;&gt;"",F9,"")</f>
        <v/>
      </c>
      <c r="F256" s="46"/>
      <c r="G256" s="46"/>
      <c r="H256" s="46"/>
      <c r="I256" s="46"/>
      <c r="J256" s="46"/>
      <c r="K256" s="46"/>
      <c r="L256" s="53">
        <f>+IFERROR(IF(E256&lt;&gt;"",IF(C220="Singular",F256,(((F256+G256+H256+I256+J256+K256))/COUNTA(F256:K256))),0),0)</f>
        <v>0</v>
      </c>
    </row>
    <row r="257" spans="2:13" ht="20.100000000000001" customHeight="1" x14ac:dyDescent="0.25">
      <c r="B257" s="121"/>
      <c r="C257" s="107"/>
      <c r="D257" s="119"/>
      <c r="E257" s="74" t="str">
        <f>+IF(G9&lt;&gt;"",G9,"")</f>
        <v/>
      </c>
      <c r="F257" s="46"/>
      <c r="G257" s="46"/>
      <c r="H257" s="46"/>
      <c r="I257" s="46"/>
      <c r="J257" s="46"/>
      <c r="K257" s="46"/>
      <c r="L257" s="53">
        <f>+IFERROR(IF(E257&lt;&gt;"",IF(C220="Singular",F257,(((F257+G257+H257+I257+J257+K257))/COUNTA(F257:K257))),0),0)</f>
        <v>0</v>
      </c>
    </row>
    <row r="258" spans="2:13" ht="20.100000000000001" customHeight="1" x14ac:dyDescent="0.25">
      <c r="B258" s="121"/>
      <c r="C258" s="107"/>
      <c r="D258" s="119"/>
      <c r="E258" s="74" t="str">
        <f>+IF(H9&lt;&gt;"",H9,"")</f>
        <v/>
      </c>
      <c r="F258" s="46"/>
      <c r="G258" s="46"/>
      <c r="H258" s="46"/>
      <c r="I258" s="46"/>
      <c r="J258" s="46"/>
      <c r="K258" s="46"/>
      <c r="L258" s="53">
        <f>+IFERROR(IF(E258&lt;&gt;"",IF(C220="Singular",F258,(((F258+G258+H258+I258+J258+K258))/COUNTA(F258:K258))),0),0)</f>
        <v>0</v>
      </c>
    </row>
    <row r="259" spans="2:13" ht="20.100000000000001" customHeight="1" x14ac:dyDescent="0.25">
      <c r="B259" s="121"/>
      <c r="C259" s="107"/>
      <c r="D259" s="119"/>
      <c r="E259" s="74" t="str">
        <f>+IF(I9&lt;&gt;"",I9,"")</f>
        <v/>
      </c>
      <c r="F259" s="46"/>
      <c r="G259" s="46"/>
      <c r="H259" s="46"/>
      <c r="I259" s="46"/>
      <c r="J259" s="46"/>
      <c r="K259" s="46"/>
      <c r="L259" s="53">
        <f>+IFERROR(IF(E259&lt;&gt;"",IF(C220="Singular",F259,(((F259+G259+H259+I259+J259+K259))/COUNTA(F259:K259))),0),0)</f>
        <v>0</v>
      </c>
    </row>
    <row r="260" spans="2:13" ht="20.100000000000001" customHeight="1" x14ac:dyDescent="0.25">
      <c r="B260" s="121"/>
      <c r="C260" s="107"/>
      <c r="D260" s="119"/>
      <c r="E260" s="74" t="str">
        <f>+IF(J9&lt;&gt;"",J9,"")</f>
        <v/>
      </c>
      <c r="F260" s="46"/>
      <c r="G260" s="46"/>
      <c r="H260" s="46"/>
      <c r="I260" s="46"/>
      <c r="J260" s="46"/>
      <c r="K260" s="46"/>
      <c r="L260" s="53">
        <f>+IFERROR(IF(E260&lt;&gt;"",IF(C220="Singular",F260,(((F260+G260+H260+I260+J260+K260))/COUNTA(F260:K260))),0),0)</f>
        <v>0</v>
      </c>
    </row>
    <row r="261" spans="2:13" x14ac:dyDescent="0.25">
      <c r="B261" s="121"/>
      <c r="C261" s="107"/>
      <c r="D261" s="119"/>
      <c r="E261" s="73" t="s">
        <v>47</v>
      </c>
      <c r="F261" s="46"/>
      <c r="G261" s="46"/>
      <c r="H261" s="46"/>
      <c r="I261" s="46"/>
      <c r="J261" s="46"/>
      <c r="K261" s="46"/>
      <c r="L261" s="53">
        <f>IFERROR(IF(AND(C220="Singular",SUM(L245:L260)=0),F261,IF(AND(C221="Plural",SUM(L245:L260)=0),(F261+G261+H261+I261+J261+K261)/COUNTA(F261:K261),0)),0)</f>
        <v>0</v>
      </c>
      <c r="M261" s="4"/>
    </row>
    <row r="262" spans="2:13" x14ac:dyDescent="0.25">
      <c r="B262" s="121"/>
      <c r="C262" s="107"/>
      <c r="D262" s="119"/>
      <c r="E262" s="73" t="s">
        <v>48</v>
      </c>
      <c r="F262" s="46"/>
      <c r="G262" s="46"/>
      <c r="H262" s="46"/>
      <c r="I262" s="46"/>
      <c r="J262" s="46"/>
      <c r="K262" s="46"/>
      <c r="L262" s="53">
        <f>IFERROR(IF(AND(C220="Singular",SUM(L245:L260)=0,F261=0),F262,IF(AND(C220="Plural",SUM(L245:L260)=0,L261=0),(F262+G262+H262+I262+J262+K262)/COUNTA(F262:K262),0)),0)</f>
        <v>0</v>
      </c>
    </row>
    <row r="263" spans="2:13" x14ac:dyDescent="0.25">
      <c r="B263" s="121"/>
      <c r="C263" s="107"/>
      <c r="D263" s="117" t="s">
        <v>50</v>
      </c>
      <c r="E263" s="118"/>
      <c r="F263" s="46"/>
      <c r="G263" s="46"/>
      <c r="H263" s="46"/>
      <c r="I263" s="46"/>
      <c r="J263" s="46"/>
      <c r="K263" s="46"/>
      <c r="L263" s="53">
        <f>+IF(C220="Singular",F263,SUM((F263*F223),(G263*G223)+(H263*H223)+(I263*I223)+(J263*J223)+(K263*K223)))</f>
        <v>0</v>
      </c>
    </row>
    <row r="264" spans="2:13" x14ac:dyDescent="0.25">
      <c r="B264" s="121"/>
      <c r="C264" s="107"/>
      <c r="D264" s="117" t="s">
        <v>51</v>
      </c>
      <c r="E264" s="118"/>
      <c r="F264" s="43"/>
      <c r="G264" s="43"/>
      <c r="H264" s="43"/>
      <c r="I264" s="43"/>
      <c r="J264" s="43"/>
      <c r="K264" s="43"/>
      <c r="L264" s="51">
        <f>+IF(C220="Singular",F264,IF(COUNTIF(F264:K264,"Si")&gt;=1,"Si","No"))</f>
        <v>0</v>
      </c>
    </row>
    <row r="265" spans="2:13" x14ac:dyDescent="0.25">
      <c r="B265" s="121"/>
      <c r="C265" s="107"/>
      <c r="D265" s="117" t="s">
        <v>52</v>
      </c>
      <c r="E265" s="118"/>
      <c r="F265" s="43"/>
      <c r="G265" s="43"/>
      <c r="H265" s="43"/>
      <c r="I265" s="43"/>
      <c r="J265" s="43"/>
      <c r="K265" s="43"/>
      <c r="L265" s="51">
        <f>+IF(C220="Singular",F265,IF(COUNTIF(F265:K265,"Si")&gt;=1,"Si",IF(COUNTIF(F265:K265,"N/A")&gt;=1,"Si","No")))</f>
        <v>0</v>
      </c>
    </row>
    <row r="266" spans="2:13" x14ac:dyDescent="0.25">
      <c r="B266" s="121"/>
      <c r="C266" s="107"/>
      <c r="D266" s="117" t="s">
        <v>53</v>
      </c>
      <c r="E266" s="118"/>
      <c r="F266" s="43"/>
      <c r="G266" s="43"/>
      <c r="H266" s="43"/>
      <c r="I266" s="43"/>
      <c r="J266" s="43"/>
      <c r="K266" s="43"/>
      <c r="L266" s="51">
        <f>+IF(C220="Singular",F266,IF(COUNTIF(F266:K266,"Si")&gt;=1,"Si","No"))</f>
        <v>0</v>
      </c>
    </row>
    <row r="267" spans="2:13" x14ac:dyDescent="0.25">
      <c r="B267" s="121"/>
      <c r="C267" s="107"/>
      <c r="D267" s="117" t="s">
        <v>55</v>
      </c>
      <c r="E267" s="118"/>
      <c r="F267" s="47"/>
      <c r="G267" s="47"/>
      <c r="H267" s="47"/>
      <c r="I267" s="47"/>
      <c r="J267" s="47"/>
      <c r="K267" s="47"/>
      <c r="L267" s="52">
        <f>+IF(C220="Singular",F267,SUM(F267:K267))</f>
        <v>0</v>
      </c>
    </row>
    <row r="268" spans="2:13" x14ac:dyDescent="0.25">
      <c r="B268" s="121"/>
      <c r="C268" s="107"/>
      <c r="D268" s="117" t="s">
        <v>56</v>
      </c>
      <c r="E268" s="118"/>
      <c r="F268" s="47"/>
      <c r="G268" s="47"/>
      <c r="H268" s="47"/>
      <c r="I268" s="47"/>
      <c r="J268" s="47"/>
      <c r="K268" s="47"/>
      <c r="L268" s="52">
        <f>+IF(C220="Singular",F268,SUM(F268:K268))</f>
        <v>0</v>
      </c>
    </row>
    <row r="269" spans="2:13" ht="15.75" thickBot="1" x14ac:dyDescent="0.3">
      <c r="B269" s="122"/>
      <c r="C269" s="108"/>
      <c r="D269" s="105" t="s">
        <v>57</v>
      </c>
      <c r="E269" s="106"/>
      <c r="F269" s="48"/>
      <c r="G269" s="48"/>
      <c r="H269" s="48"/>
      <c r="I269" s="48"/>
      <c r="J269" s="48"/>
      <c r="K269" s="48"/>
      <c r="L269" s="64">
        <f ca="1">+IF(F269&lt;&gt;"",IF(C220="Singular",((TODAY()-F269)/30),(TODAY()-MIN(F269:K269))/30),0)</f>
        <v>0</v>
      </c>
    </row>
    <row r="270" spans="2:13" ht="6" customHeight="1" thickBot="1" x14ac:dyDescent="0.3"/>
    <row r="271" spans="2:13" ht="24" customHeight="1" x14ac:dyDescent="0.25">
      <c r="B271" s="120" t="s">
        <v>86</v>
      </c>
      <c r="C271" s="36" t="s">
        <v>29</v>
      </c>
      <c r="D271" s="98"/>
      <c r="E271" s="99"/>
      <c r="F271" s="100" t="s">
        <v>87</v>
      </c>
      <c r="G271" s="100" t="s">
        <v>88</v>
      </c>
      <c r="H271" s="100" t="s">
        <v>89</v>
      </c>
      <c r="I271" s="100" t="s">
        <v>90</v>
      </c>
      <c r="J271" s="100" t="s">
        <v>91</v>
      </c>
      <c r="K271" s="100" t="s">
        <v>92</v>
      </c>
      <c r="L271" s="102" t="s">
        <v>36</v>
      </c>
    </row>
    <row r="272" spans="2:13" ht="20.25" customHeight="1" x14ac:dyDescent="0.25">
      <c r="B272" s="121"/>
      <c r="C272" s="107" t="s">
        <v>37</v>
      </c>
      <c r="D272" s="109" t="s">
        <v>38</v>
      </c>
      <c r="E272" s="110"/>
      <c r="F272" s="101"/>
      <c r="G272" s="101"/>
      <c r="H272" s="101"/>
      <c r="I272" s="101"/>
      <c r="J272" s="101"/>
      <c r="K272" s="101"/>
      <c r="L272" s="103"/>
    </row>
    <row r="273" spans="2:12" x14ac:dyDescent="0.25">
      <c r="B273" s="121"/>
      <c r="C273" s="107"/>
      <c r="D273" s="111" t="s">
        <v>39</v>
      </c>
      <c r="E273" s="112"/>
      <c r="F273" s="43"/>
      <c r="G273" s="43"/>
      <c r="H273" s="43"/>
      <c r="I273" s="43"/>
      <c r="J273" s="43"/>
      <c r="K273" s="43"/>
      <c r="L273" s="103"/>
    </row>
    <row r="274" spans="2:12" ht="66" customHeight="1" thickBot="1" x14ac:dyDescent="0.3">
      <c r="B274" s="121"/>
      <c r="C274" s="107"/>
      <c r="D274" s="113" t="s">
        <v>40</v>
      </c>
      <c r="E274" s="114"/>
      <c r="F274" s="37" t="str">
        <f>IFERROR(VLOOKUP(F273,EAS!$A$2:$B$1518,2,0),"")</f>
        <v/>
      </c>
      <c r="G274" s="37" t="str">
        <f>IFERROR(VLOOKUP(G273,EAS!$A$2:$B$1518,2,0),"")</f>
        <v/>
      </c>
      <c r="H274" s="37" t="str">
        <f>IFERROR(VLOOKUP(H273,EAS!$A$2:$B$1518,2,0),"")</f>
        <v/>
      </c>
      <c r="I274" s="37" t="str">
        <f>IFERROR(VLOOKUP(I273,EAS!$A$2:$B$1518,2,0),"")</f>
        <v/>
      </c>
      <c r="J274" s="37" t="str">
        <f>IFERROR(VLOOKUP(J273,EAS!$A$2:$B$1518,2,0),"")</f>
        <v/>
      </c>
      <c r="K274" s="37" t="str">
        <f>IFERROR(VLOOKUP(K273,EAS!$A$2:$B$1518,2,0),"")</f>
        <v/>
      </c>
      <c r="L274" s="104"/>
    </row>
    <row r="275" spans="2:12" x14ac:dyDescent="0.25">
      <c r="B275" s="121"/>
      <c r="C275" s="107"/>
      <c r="D275" s="115" t="s">
        <v>41</v>
      </c>
      <c r="E275" s="116"/>
      <c r="F275" s="44"/>
      <c r="G275" s="44"/>
      <c r="H275" s="44"/>
      <c r="I275" s="44"/>
      <c r="J275" s="44"/>
      <c r="K275" s="45"/>
      <c r="L275" s="49">
        <f>+IF(C272="Singular",1,IF(SUM(F275:K275)&lt;&gt;1,"Verifique % participación",SUM(F275:K275)))</f>
        <v>1</v>
      </c>
    </row>
    <row r="276" spans="2:12" x14ac:dyDescent="0.25">
      <c r="B276" s="121"/>
      <c r="C276" s="107"/>
      <c r="D276" s="111" t="s">
        <v>42</v>
      </c>
      <c r="E276" s="112"/>
      <c r="F276" s="38" t="str">
        <f>IFERROR(VLOOKUP(F273,EAS!$A$2:$G$1427,3,0),"0")</f>
        <v>0</v>
      </c>
      <c r="G276" s="38" t="str">
        <f>IFERROR(VLOOKUP(G273,EAS!$A$2:$G$1427,3,0),"0")</f>
        <v>0</v>
      </c>
      <c r="H276" s="38" t="str">
        <f>IFERROR(VLOOKUP(H273,EAS!$A$2:$G$1427,3,0),"0")</f>
        <v>0</v>
      </c>
      <c r="I276" s="38" t="str">
        <f>IFERROR(VLOOKUP(I273,EAS!$A$2:$G$1427,3,0),"0")</f>
        <v>0</v>
      </c>
      <c r="J276" s="38" t="str">
        <f>IFERROR(VLOOKUP(J273,EAS!$A$2:$G$1427,3,0),"0")</f>
        <v>0</v>
      </c>
      <c r="K276" s="38" t="str">
        <f>IFERROR(VLOOKUP(K273,EAS!$A$2:$G$1427,3,0),"0")</f>
        <v>0</v>
      </c>
      <c r="L276" s="50" t="str">
        <f>+IF(C272="Singular",F276,SUM((F276*F275),(G276*G275)+(H276*H275)+(I276*I275)+(J276*J275)+(K276*K275)))</f>
        <v>0</v>
      </c>
    </row>
    <row r="277" spans="2:12" x14ac:dyDescent="0.25">
      <c r="B277" s="121"/>
      <c r="C277" s="107"/>
      <c r="D277" s="111" t="s">
        <v>43</v>
      </c>
      <c r="E277" s="112"/>
      <c r="F277" s="39" t="str">
        <f>IFERROR(VLOOKUP(F273,EAS!$A$2:$G$1427,5,0),"")</f>
        <v/>
      </c>
      <c r="G277" s="39" t="str">
        <f>IFERROR(VLOOKUP(G273,EAS!$A$2:$G$1427,5,0),"")</f>
        <v/>
      </c>
      <c r="H277" s="39" t="str">
        <f>IFERROR(VLOOKUP(H273,EAS!$A$2:$G$1427,5,0),"")</f>
        <v/>
      </c>
      <c r="I277" s="39" t="str">
        <f>IFERROR(VLOOKUP(I273,EAS!$A$2:$G$1427,5,0),"")</f>
        <v/>
      </c>
      <c r="J277" s="39" t="str">
        <f>IFERROR(VLOOKUP(J273,EAS!$A$2:$G$1427,5,0),"")</f>
        <v/>
      </c>
      <c r="K277" s="39" t="str">
        <f>IFERROR(VLOOKUP(K273,EAS!$A$2:$G$1427,5,0),"")</f>
        <v/>
      </c>
      <c r="L277" s="51" t="str">
        <f>+IF(C272="Singular",F277,IF(COUNTIF(F277:K277,"Bajo")&gt;=1,"Bajo",IF(COUNTIF(F277:K277,"Aceptable")&gt;=1,"Aceptable",IF(COUNTIF(F277:K277,"Bueno")&gt;=1,"Bueno",IF(COUNTIF(F277:K277,"Sobresaliente")&gt;=1,"Sobresaliente",IF(COUNTIF(F277:K277,"Nueva EAS")&gt;=1,"Nueva EAS","-"))))))</f>
        <v/>
      </c>
    </row>
    <row r="278" spans="2:12" x14ac:dyDescent="0.25">
      <c r="B278" s="121"/>
      <c r="C278" s="107"/>
      <c r="D278" s="117" t="s">
        <v>44</v>
      </c>
      <c r="E278" s="118"/>
      <c r="F278" s="65" t="str">
        <f>IFERROR(VLOOKUP(F273,EAS!$A$2:$H$1427,8,0),"")</f>
        <v/>
      </c>
      <c r="G278" s="65" t="str">
        <f>IFERROR(VLOOKUP(G273,EAS!$A$2:$H$1427,8,0),"")</f>
        <v/>
      </c>
      <c r="H278" s="65" t="str">
        <f>IFERROR(VLOOKUP(H273,EAS!$A$2:$H$1427,8,0),"")</f>
        <v/>
      </c>
      <c r="I278" s="65" t="str">
        <f>IFERROR(VLOOKUP(I273,EAS!$A$2:$H$1427,8,0),"")</f>
        <v/>
      </c>
      <c r="J278" s="65" t="str">
        <f>IFERROR(VLOOKUP(J273,EAS!$A$2:$H$1427,8,0),"")</f>
        <v/>
      </c>
      <c r="K278" s="65" t="str">
        <f>IFERROR(VLOOKUP(K273,EAS!$A$2:$H$1427,8,0),"")</f>
        <v/>
      </c>
      <c r="L278" s="53">
        <f>+IF(AND(C272="Singular",F278&lt;&gt;""),1,(COUNT("",F278:K278)))</f>
        <v>0</v>
      </c>
    </row>
    <row r="279" spans="2:12" ht="20.100000000000001" customHeight="1" x14ac:dyDescent="0.25">
      <c r="B279" s="121"/>
      <c r="C279" s="107"/>
      <c r="D279" s="119" t="s">
        <v>45</v>
      </c>
      <c r="E279" s="74" t="str">
        <f>+IF(B7&lt;&gt;"",B7,"")</f>
        <v>LOS PALMITOS</v>
      </c>
      <c r="F279" s="43"/>
      <c r="G279" s="43"/>
      <c r="H279" s="43"/>
      <c r="I279" s="43"/>
      <c r="J279" s="43"/>
      <c r="K279" s="43"/>
      <c r="L279" s="53">
        <f>+IFERROR(IF(E279&lt;&gt;"",(IF(C272="Singular",IF(F279="Si",1,0),(COUNTIF(F279:K279,"Si")/COUNTA(F279:K279)))),0),0)</f>
        <v>0</v>
      </c>
    </row>
    <row r="280" spans="2:12" ht="20.100000000000001" customHeight="1" x14ac:dyDescent="0.25">
      <c r="B280" s="121"/>
      <c r="C280" s="107"/>
      <c r="D280" s="119"/>
      <c r="E280" s="74" t="str">
        <f>+IF(D7&lt;&gt;"",D7,"")</f>
        <v/>
      </c>
      <c r="F280" s="43"/>
      <c r="G280" s="43"/>
      <c r="H280" s="43"/>
      <c r="I280" s="43"/>
      <c r="J280" s="43"/>
      <c r="K280" s="43"/>
      <c r="L280" s="53">
        <f>+IFERROR(IF(E280&lt;&gt;"",(IF(C272="Singular",IF(F280="Si",1,0),(COUNTIF(F280:K280,"Si")/COUNTA(F280:K280)))),0),0)</f>
        <v>0</v>
      </c>
    </row>
    <row r="281" spans="2:12" ht="20.100000000000001" customHeight="1" x14ac:dyDescent="0.25">
      <c r="B281" s="121"/>
      <c r="C281" s="107"/>
      <c r="D281" s="119"/>
      <c r="E281" s="74" t="str">
        <f>+IF(E7&lt;&gt;"",E7,"")</f>
        <v/>
      </c>
      <c r="F281" s="43"/>
      <c r="G281" s="43"/>
      <c r="H281" s="43"/>
      <c r="I281" s="43"/>
      <c r="J281" s="43"/>
      <c r="K281" s="43"/>
      <c r="L281" s="53">
        <f>+IFERROR(IF(E281&lt;&gt;"",(IF(C272="Singular",IF(F281="Si",1,0),(COUNTIF(F281:K281,"Si")/COUNTA(F281:K281)))),0),0)</f>
        <v>0</v>
      </c>
    </row>
    <row r="282" spans="2:12" ht="20.100000000000001" customHeight="1" x14ac:dyDescent="0.25">
      <c r="B282" s="121"/>
      <c r="C282" s="107"/>
      <c r="D282" s="119"/>
      <c r="E282" s="74" t="str">
        <f>+IF(F7&lt;&gt;"",F7,"")</f>
        <v/>
      </c>
      <c r="F282" s="43"/>
      <c r="G282" s="43"/>
      <c r="H282" s="43"/>
      <c r="I282" s="43"/>
      <c r="J282" s="43"/>
      <c r="K282" s="43"/>
      <c r="L282" s="53">
        <f>+IFERROR(IF(E282&lt;&gt;"",(IF(C272="Singular",IF(F282="Si",1,0),(COUNTIF(F282:K282,"Si")/COUNTA(F282:K282)))),0),0)</f>
        <v>0</v>
      </c>
    </row>
    <row r="283" spans="2:12" ht="20.100000000000001" customHeight="1" x14ac:dyDescent="0.25">
      <c r="B283" s="121"/>
      <c r="C283" s="107"/>
      <c r="D283" s="119"/>
      <c r="E283" s="74" t="str">
        <f>+IF(G7&lt;&gt;"",G7,"")</f>
        <v/>
      </c>
      <c r="F283" s="43"/>
      <c r="G283" s="43"/>
      <c r="H283" s="43"/>
      <c r="I283" s="43"/>
      <c r="J283" s="43"/>
      <c r="K283" s="43"/>
      <c r="L283" s="53">
        <f>+IFERROR(IF(E283&lt;&gt;"",(IF(C272="Singular",IF(F283="Si",1,0),(COUNTIF(F283:K283,"Si")/COUNTA(F283:K283)))),0),0)</f>
        <v>0</v>
      </c>
    </row>
    <row r="284" spans="2:12" ht="20.100000000000001" customHeight="1" x14ac:dyDescent="0.25">
      <c r="B284" s="121"/>
      <c r="C284" s="107"/>
      <c r="D284" s="119"/>
      <c r="E284" s="74" t="str">
        <f>+IF(H7&lt;&gt;"",H7,"")</f>
        <v/>
      </c>
      <c r="F284" s="43"/>
      <c r="G284" s="43"/>
      <c r="H284" s="43"/>
      <c r="I284" s="43"/>
      <c r="J284" s="43"/>
      <c r="K284" s="43"/>
      <c r="L284" s="53">
        <f>+IFERROR(IF(E284&lt;&gt;"",(IF(C272="Singular",IF(F284="Si",1,0),(COUNTIF(F284:K284,"Si")/COUNTA(F284:K284)))),0),0)</f>
        <v>0</v>
      </c>
    </row>
    <row r="285" spans="2:12" ht="20.100000000000001" customHeight="1" x14ac:dyDescent="0.25">
      <c r="B285" s="121"/>
      <c r="C285" s="107"/>
      <c r="D285" s="119"/>
      <c r="E285" s="74" t="str">
        <f>+IF(I7&lt;&gt;"",I7,"")</f>
        <v/>
      </c>
      <c r="F285" s="43"/>
      <c r="G285" s="43"/>
      <c r="H285" s="43"/>
      <c r="I285" s="43"/>
      <c r="J285" s="43"/>
      <c r="K285" s="43"/>
      <c r="L285" s="53">
        <f>+IFERROR(IF(E285&lt;&gt;"",(IF(C272="Singular",IF(F285="Si",1,0),(COUNTIF(F285:K285,"Si")/COUNTA(F285:K285)))),0),0)</f>
        <v>0</v>
      </c>
    </row>
    <row r="286" spans="2:12" ht="20.100000000000001" customHeight="1" x14ac:dyDescent="0.25">
      <c r="B286" s="121"/>
      <c r="C286" s="107"/>
      <c r="D286" s="119"/>
      <c r="E286" s="74" t="str">
        <f>+IF(J7&lt;&gt;"",J7,"")</f>
        <v/>
      </c>
      <c r="F286" s="43"/>
      <c r="G286" s="43"/>
      <c r="H286" s="43"/>
      <c r="I286" s="43"/>
      <c r="J286" s="43"/>
      <c r="K286" s="43"/>
      <c r="L286" s="53">
        <f>+IFERROR(IF(E286&lt;&gt;"",(IF(C272="Singular",IF(F286="Si",1,0),(COUNTIF(F286:K286,"Si")/COUNTA(F286:K286)))),0),0)</f>
        <v>0</v>
      </c>
    </row>
    <row r="287" spans="2:12" ht="20.100000000000001" customHeight="1" x14ac:dyDescent="0.25">
      <c r="B287" s="121"/>
      <c r="C287" s="107"/>
      <c r="D287" s="119"/>
      <c r="E287" s="74" t="str">
        <f>+IF(K7&lt;&gt;"",K7,"")</f>
        <v/>
      </c>
      <c r="F287" s="43"/>
      <c r="G287" s="43"/>
      <c r="H287" s="43"/>
      <c r="I287" s="43"/>
      <c r="J287" s="43"/>
      <c r="K287" s="43"/>
      <c r="L287" s="53">
        <f>+IFERROR(IF(E287&lt;&gt;"",(IF(C272="Singular",IF(F287="Si",1,0),(COUNTIF(F287:K287,"Si")/COUNTA(F287:K287)))),0),0)</f>
        <v>0</v>
      </c>
    </row>
    <row r="288" spans="2:12" ht="20.100000000000001" customHeight="1" x14ac:dyDescent="0.25">
      <c r="B288" s="121"/>
      <c r="C288" s="107"/>
      <c r="D288" s="119"/>
      <c r="E288" s="74" t="str">
        <f>+IF(L7&lt;&gt;"",L7,"")</f>
        <v/>
      </c>
      <c r="F288" s="43"/>
      <c r="G288" s="43"/>
      <c r="H288" s="43"/>
      <c r="I288" s="43"/>
      <c r="J288" s="43"/>
      <c r="K288" s="43"/>
      <c r="L288" s="53">
        <f>+IFERROR(IF(E288&lt;&gt;"",(IF(C272="Singular",IF(F288="Si",1,0),(COUNTIF(F288:K288,"Si")/COUNTA(F288:K288)))),0),0)</f>
        <v>0</v>
      </c>
    </row>
    <row r="289" spans="2:12" ht="20.100000000000001" customHeight="1" x14ac:dyDescent="0.25">
      <c r="B289" s="121"/>
      <c r="C289" s="107"/>
      <c r="D289" s="119"/>
      <c r="E289" s="74" t="str">
        <f>+IF(E9&lt;&gt;"",E9,"")</f>
        <v/>
      </c>
      <c r="F289" s="43"/>
      <c r="G289" s="43"/>
      <c r="H289" s="43"/>
      <c r="I289" s="43"/>
      <c r="J289" s="43"/>
      <c r="K289" s="43"/>
      <c r="L289" s="53">
        <f>+IFERROR(IF(E289&lt;&gt;"",(IF(C272="Singular",IF(F289="Si",1,0),(COUNTIF(F289:K289,"Si")/COUNTA(F289:K289)))),0),0)</f>
        <v>0</v>
      </c>
    </row>
    <row r="290" spans="2:12" ht="20.100000000000001" customHeight="1" x14ac:dyDescent="0.25">
      <c r="B290" s="121"/>
      <c r="C290" s="107"/>
      <c r="D290" s="119"/>
      <c r="E290" s="74" t="str">
        <f>+IF(F9&lt;&gt;"",F9,"")</f>
        <v/>
      </c>
      <c r="F290" s="43"/>
      <c r="G290" s="43"/>
      <c r="H290" s="43"/>
      <c r="I290" s="43"/>
      <c r="J290" s="43"/>
      <c r="K290" s="43"/>
      <c r="L290" s="53">
        <f>+IFERROR(IF(E290&lt;&gt;"",(IF(C272="Singular",IF(F290="Si",1,0),(COUNTIF(F290:K290,"Si")/COUNTA(F290:K290)))),0),0)</f>
        <v>0</v>
      </c>
    </row>
    <row r="291" spans="2:12" ht="20.100000000000001" customHeight="1" x14ac:dyDescent="0.25">
      <c r="B291" s="121"/>
      <c r="C291" s="107"/>
      <c r="D291" s="119"/>
      <c r="E291" s="74" t="str">
        <f>+IF(G9&lt;&gt;"",G9,"")</f>
        <v/>
      </c>
      <c r="F291" s="43"/>
      <c r="G291" s="43"/>
      <c r="H291" s="43"/>
      <c r="I291" s="43"/>
      <c r="J291" s="43"/>
      <c r="K291" s="43"/>
      <c r="L291" s="53">
        <f>+IFERROR(IF(E291&lt;&gt;"",(IF(C272="Singular",IF(F291="Si",1,0),(COUNTIF(F291:K291,"Si")/COUNTA(F291:K291)))),0),0)</f>
        <v>0</v>
      </c>
    </row>
    <row r="292" spans="2:12" ht="20.100000000000001" customHeight="1" x14ac:dyDescent="0.25">
      <c r="B292" s="121"/>
      <c r="C292" s="107"/>
      <c r="D292" s="119"/>
      <c r="E292" s="74" t="str">
        <f>+IF(H9&lt;&gt;"",H9,"")</f>
        <v/>
      </c>
      <c r="F292" s="43"/>
      <c r="G292" s="43"/>
      <c r="H292" s="43"/>
      <c r="I292" s="43"/>
      <c r="J292" s="43"/>
      <c r="K292" s="43"/>
      <c r="L292" s="53">
        <f>+IFERROR(IF(E292&lt;&gt;"",(IF(C272="Singular",IF(F292="Si",1,0),(COUNTIF(F292:K292,"Si")/COUNTA(F292:K292)))),0),0)</f>
        <v>0</v>
      </c>
    </row>
    <row r="293" spans="2:12" ht="20.100000000000001" customHeight="1" x14ac:dyDescent="0.25">
      <c r="B293" s="121"/>
      <c r="C293" s="107"/>
      <c r="D293" s="119"/>
      <c r="E293" s="74" t="str">
        <f>+IF(I9&lt;&gt;"",I9,"")</f>
        <v/>
      </c>
      <c r="F293" s="43"/>
      <c r="G293" s="43"/>
      <c r="H293" s="43"/>
      <c r="I293" s="43"/>
      <c r="J293" s="43"/>
      <c r="K293" s="43"/>
      <c r="L293" s="53">
        <f>+IFERROR(IF(E293&lt;&gt;"",(IF(C272="Singular",IF(F293="Si",1,0),(COUNTIF(F293:K293,"Si")/COUNTA(F293:K293)))),0),0)</f>
        <v>0</v>
      </c>
    </row>
    <row r="294" spans="2:12" ht="20.100000000000001" customHeight="1" x14ac:dyDescent="0.25">
      <c r="B294" s="121"/>
      <c r="C294" s="107"/>
      <c r="D294" s="119"/>
      <c r="E294" s="74" t="str">
        <f>+IF(J9&lt;&gt;"",J9,"")</f>
        <v/>
      </c>
      <c r="F294" s="43"/>
      <c r="G294" s="43"/>
      <c r="H294" s="43"/>
      <c r="I294" s="43"/>
      <c r="J294" s="43"/>
      <c r="K294" s="43"/>
      <c r="L294" s="53">
        <f>+IFERROR(IF(E294&lt;&gt;"",(IF(C272="Singular",IF(F294="Si",1,0),(COUNTIF(F294:K294,"Si")/COUNTA(F294:K294)))),0),0)</f>
        <v>0</v>
      </c>
    </row>
    <row r="295" spans="2:12" x14ac:dyDescent="0.25">
      <c r="B295" s="121"/>
      <c r="C295" s="107"/>
      <c r="D295" s="119"/>
      <c r="E295" s="73" t="s">
        <v>47</v>
      </c>
      <c r="F295" s="43"/>
      <c r="G295" s="43"/>
      <c r="H295" s="43"/>
      <c r="I295" s="43"/>
      <c r="J295" s="43"/>
      <c r="K295" s="43"/>
      <c r="L295" s="53">
        <f>IF(AND(C272="Singular",SUM(L279:L294)=0,F295&gt;1),(15/(COUNTA(F279:F294))*F295),IF(AND(C272="Plural",SUM(L279:L294)=0,SUM(F295:K295)&gt;0),SUM(IF(F295&gt;1,IF((15/(COUNTA(F279:F294)))/(COUNT(F295:K295))*F295&gt;((15/(COUNTA(F279:F294)))/(COUNT(F295:K295))*COUNTA(F279:F294)),((15/(COUNTA(F279:F294)))/(COUNT(F295:K295))*COUNTA(F279:F294)),(15/(COUNTA(F279:F294)))/(COUNT(F295:K295))*F295),0))+(IF(G295&gt;1,IF((15/(COUNTA(F279:F294)))/(COUNT(F295:K295))*G295&gt;((15/(COUNTA(F279:F294)))/(COUNT(F295:K295))*COUNTA(F279:F294)),((15/(COUNTA(F279:F294)))/(COUNT(F295:K295))*COUNTA(F279:F294)),(15/(COUNTA(F279:F294)))/(COUNT(F295:K295))*G295),0))+(IF(H295&gt;1,IF((15/(COUNTA(F279:F294)))/(COUNT(F295:K295))*H295&gt;((15/(COUNTA(F279:F294)))/(COUNT(F295:K295))*COUNTA(F279:F294)),((15/(COUNTA(F279:F294)))/(COUNT(F295:K295))*COUNTA(F279:F294)),(15/(COUNTA(F279:F294)))/(COUNT(F295:K295))*H295),0))+(IF(I295&gt;1,IF((15/(COUNTA(F279:F294)))/(COUNT(F295:K295))*I295&gt;((15/(COUNTA(F279:F294)))/(COUNT(F295:K295))*COUNTA(F279:F294)),((15/(COUNTA(F279:F294)))/(COUNT(F295:K295))*COUNTA(F279:F294)),(15/(COUNTA(F279:F294)))/(COUNT(F295:K295))*I295),0)+(IF(J295&gt;1,IF((15/(COUNTA(F279:F294)))/(COUNT(F295:K295))*J295&gt;((15/(COUNTA(F279:F294)))/(COUNT(F295:K295))*COUNTA(F279:F294)),((15/(COUNTA(F279:F294)))/(COUNT(F295:K295))*COUNTA(F279:F294)),(15/(COUNTA(F279:F294)))/(COUNT(F295:K295))*J295),0)+(IF(K295&gt;1,IF((15/(COUNTA(F279:F294)))/(COUNT(F295:K295))*K295&gt;((15/(COUNTA(F279:F294)))/(COUNT(F295:K295))*COUNTA(F279:F294)),((15/(COUNTA(F279:F294)))/(COUNT(F295:K295))*COUNTA(F279:F294)),(15/(COUNTA(F279:F294)))/(COUNT(F295:K295))*K295),0)))),0))</f>
        <v>0</v>
      </c>
    </row>
    <row r="296" spans="2:12" x14ac:dyDescent="0.25">
      <c r="B296" s="121"/>
      <c r="C296" s="107"/>
      <c r="D296" s="119"/>
      <c r="E296" s="73" t="s">
        <v>48</v>
      </c>
      <c r="F296" s="43"/>
      <c r="G296" s="43"/>
      <c r="H296" s="43"/>
      <c r="I296" s="43"/>
      <c r="J296" s="43"/>
      <c r="K296" s="43"/>
      <c r="L296" s="53">
        <f>IF(AND(C272="Singular",SUM(L279:L294)=0,F295&lt;2,F296&gt;1),(5/(COUNTA(F279:F294))*F296),IF(AND(C272="Plural",SUM(L279:L294)=0,L295=0,SUM(F296:K296)&gt;0),SUM(IF(F296&gt;1,IF((5/(COUNTA(F279:F294)))/(COUNT(F296:K296))*F296&gt;((5/(COUNTA(F279:F294)))/(COUNT(F296:K296))*COUNTA(F279:F294)),((5/(COUNTA(F279:F294)))/(COUNT(F296:K296))*COUNTA(F279:F294)),(5/(COUNTA(F279:F294)))/(COUNT(F296:K296))*F296),0))+(IF(G296&gt;1,IF((5/(COUNTA(F279:F294)))/(COUNT(F296:K296))*G296&gt;((5/(COUNTA(F279:F294)))/(COUNT(F296:K296))*COUNTA(F279:F294)),((5/(COUNTA(F279:F294)))/(COUNT(F296:K296))*COUNTA(F279:F294)),(5/(COUNTA(F279:F294)))/(COUNT(F296:K296))*G296),0))+(IF(H296&gt;1,IF((5/(COUNTA(F279:F294)))/(COUNT(F296:K296))*H296&gt;((5/(COUNTA(F279:F294)))/(COUNT(F296:K296))*COUNTA(F279:F294)),((5/(COUNTA(F279:F294)))/(COUNT(F296:K296))*COUNTA(F279:F294)),(5/(COUNTA(F279:F294)))/(COUNT(F296:K296))*H296),0))+(IF(I296&gt;1,IF((5/(COUNTA(F279:F294)))/(COUNT(F296:K296))*I296&gt;((5/(COUNTA(F279:F294)))/(COUNT(F296:K296))*COUNTA(F279:F294)),((5/(COUNTA(F279:F294)))/(COUNT(F296:K296))*COUNTA(F279:F294)),(5/(COUNTA(F279:F294)))/(COUNT(F296:K296))*I296),0)+(IF(J296&gt;1,IF((5/(COUNTA(F279:F294)))/(COUNT(F296:K296))*J296&gt;((5/(COUNTA(F279:F294)))/(COUNT(F296:K296))*COUNTA(F279:F294)),((5/(COUNTA(F279:F294)))/(COUNT(F296:K296))*COUNTA(F279:F294)),(5/(COUNTA(F279:F294)))/(COUNT(F296:K296))*J296),0)+(IF(K296&gt;1,IF((5/(COUNTA(F279:F294)))/(COUNT(F296:K296))*K296&gt;((5/(COUNTA(F279:F294)))/(COUNT(F296:K296))*COUNTA(F279:F294)),((5/(COUNTA(F279:F294)))/(COUNT(F296:K296))*COUNTA(F279:F294)),(5/(COUNTA(F279:F294)))/(COUNT(F296:K296))*K296),0)))),0))</f>
        <v>0</v>
      </c>
    </row>
    <row r="297" spans="2:12" ht="20.100000000000001" customHeight="1" x14ac:dyDescent="0.25">
      <c r="B297" s="121"/>
      <c r="C297" s="107"/>
      <c r="D297" s="119" t="s">
        <v>49</v>
      </c>
      <c r="E297" s="74" t="str">
        <f>+IF(B7&lt;&gt;"",B7,"")</f>
        <v>LOS PALMITOS</v>
      </c>
      <c r="F297" s="43"/>
      <c r="G297" s="43"/>
      <c r="H297" s="43"/>
      <c r="I297" s="43"/>
      <c r="J297" s="43"/>
      <c r="K297" s="43"/>
      <c r="L297" s="53">
        <f>+IFERROR(IF(E297&lt;&gt;"",IF(C272="Singular",F297,(((F297+G297+H297+I297+J297+K297))/COUNTA(F297:K297))),0),0)</f>
        <v>0</v>
      </c>
    </row>
    <row r="298" spans="2:12" ht="20.100000000000001" customHeight="1" x14ac:dyDescent="0.25">
      <c r="B298" s="121"/>
      <c r="C298" s="107"/>
      <c r="D298" s="119"/>
      <c r="E298" s="74" t="str">
        <f>+IF(D7&lt;&gt;"",D7,"")</f>
        <v/>
      </c>
      <c r="F298" s="46"/>
      <c r="G298" s="46"/>
      <c r="H298" s="46"/>
      <c r="I298" s="46"/>
      <c r="J298" s="46"/>
      <c r="K298" s="46"/>
      <c r="L298" s="53">
        <f>+IFERROR(IF(E298&lt;&gt;"",IF(C272="Singular",F298,(((F298+G298+H298+I298+J298+K298))/COUNTA(F298:K298))),0),0)</f>
        <v>0</v>
      </c>
    </row>
    <row r="299" spans="2:12" ht="20.100000000000001" customHeight="1" x14ac:dyDescent="0.25">
      <c r="B299" s="121"/>
      <c r="C299" s="107"/>
      <c r="D299" s="119"/>
      <c r="E299" s="74" t="str">
        <f>+IF(E7&lt;&gt;"",E7,"")</f>
        <v/>
      </c>
      <c r="F299" s="46"/>
      <c r="G299" s="46"/>
      <c r="H299" s="46"/>
      <c r="I299" s="46"/>
      <c r="J299" s="46"/>
      <c r="K299" s="46"/>
      <c r="L299" s="53">
        <f>+IFERROR(IF(E299&lt;&gt;"",IF(C272="Singular",F299,(((F299+G299+H299+I299+J299+K299))/COUNTA(F299:K299))),0),0)</f>
        <v>0</v>
      </c>
    </row>
    <row r="300" spans="2:12" ht="20.100000000000001" customHeight="1" x14ac:dyDescent="0.25">
      <c r="B300" s="121"/>
      <c r="C300" s="107"/>
      <c r="D300" s="119"/>
      <c r="E300" s="74" t="str">
        <f>+IF(F7&lt;&gt;"",F7,"")</f>
        <v/>
      </c>
      <c r="F300" s="46"/>
      <c r="G300" s="46"/>
      <c r="H300" s="46"/>
      <c r="I300" s="46"/>
      <c r="J300" s="46"/>
      <c r="K300" s="46"/>
      <c r="L300" s="53">
        <f>+IFERROR(IF(E300&lt;&gt;"",IF(C272="Singular",F300,(((F300+G300+H300+I300+J300+K300))/COUNTA(F300:K300))),0),0)</f>
        <v>0</v>
      </c>
    </row>
    <row r="301" spans="2:12" ht="20.100000000000001" customHeight="1" x14ac:dyDescent="0.25">
      <c r="B301" s="121"/>
      <c r="C301" s="107"/>
      <c r="D301" s="119"/>
      <c r="E301" s="74" t="str">
        <f>+IF(G7&lt;&gt;"",G7,"")</f>
        <v/>
      </c>
      <c r="F301" s="46"/>
      <c r="G301" s="46"/>
      <c r="H301" s="46"/>
      <c r="I301" s="46"/>
      <c r="J301" s="46"/>
      <c r="K301" s="46"/>
      <c r="L301" s="53">
        <f>+IFERROR(IF(E301&lt;&gt;"",IF(C272="Singular",F301,(((F301+G301+H301+I301+J301+K301))/COUNTA(F301:K301))),0),0)</f>
        <v>0</v>
      </c>
    </row>
    <row r="302" spans="2:12" ht="20.100000000000001" customHeight="1" x14ac:dyDescent="0.25">
      <c r="B302" s="121"/>
      <c r="C302" s="107"/>
      <c r="D302" s="119"/>
      <c r="E302" s="74" t="str">
        <f>+IF(H7&lt;&gt;"",H7,"")</f>
        <v/>
      </c>
      <c r="F302" s="46"/>
      <c r="G302" s="46"/>
      <c r="H302" s="46"/>
      <c r="I302" s="46"/>
      <c r="J302" s="46"/>
      <c r="K302" s="46"/>
      <c r="L302" s="53">
        <f>+IFERROR(IF(E302&lt;&gt;"",IF(C272="Singular",F302,(((F302+G302+H302+I302+J302+K302))/COUNTA(F302:K302))),0),0)</f>
        <v>0</v>
      </c>
    </row>
    <row r="303" spans="2:12" ht="20.100000000000001" customHeight="1" x14ac:dyDescent="0.25">
      <c r="B303" s="121"/>
      <c r="C303" s="107"/>
      <c r="D303" s="119"/>
      <c r="E303" s="74" t="str">
        <f>+IF(I7&lt;&gt;"",I7,"")</f>
        <v/>
      </c>
      <c r="F303" s="46"/>
      <c r="G303" s="46"/>
      <c r="H303" s="46"/>
      <c r="I303" s="46"/>
      <c r="J303" s="46"/>
      <c r="K303" s="46"/>
      <c r="L303" s="53">
        <f>+IFERROR(IF(E303&lt;&gt;"",IF(C272="Singular",F303,(((F303+G303+H303+I303+J303+K303))/COUNTA(F303:K303))),0),0)</f>
        <v>0</v>
      </c>
    </row>
    <row r="304" spans="2:12" ht="20.100000000000001" customHeight="1" x14ac:dyDescent="0.25">
      <c r="B304" s="121"/>
      <c r="C304" s="107"/>
      <c r="D304" s="119"/>
      <c r="E304" s="74" t="str">
        <f>+IF(J7&lt;&gt;"",J7,"")</f>
        <v/>
      </c>
      <c r="F304" s="46"/>
      <c r="G304" s="46"/>
      <c r="H304" s="46"/>
      <c r="I304" s="46"/>
      <c r="J304" s="46"/>
      <c r="K304" s="46"/>
      <c r="L304" s="53">
        <f>+IFERROR(IF(E304&lt;&gt;"",IF(C272="Singular",F304,(((F304+G304+H304+I304+J304+K304))/COUNTA(F304:K304))),0),0)</f>
        <v>0</v>
      </c>
    </row>
    <row r="305" spans="2:12" ht="20.100000000000001" customHeight="1" x14ac:dyDescent="0.25">
      <c r="B305" s="121"/>
      <c r="C305" s="107"/>
      <c r="D305" s="119"/>
      <c r="E305" s="74" t="str">
        <f>+IF(K7&lt;&gt;"",K7,"")</f>
        <v/>
      </c>
      <c r="F305" s="46"/>
      <c r="G305" s="46"/>
      <c r="H305" s="46"/>
      <c r="I305" s="46"/>
      <c r="J305" s="46"/>
      <c r="K305" s="46"/>
      <c r="L305" s="53">
        <f>+IFERROR(IF(E305&lt;&gt;"",IF(C272="Singular",F305,(((F305+G305+H305+I305+J305+K305))/COUNTA(F305:K305))),0),0)</f>
        <v>0</v>
      </c>
    </row>
    <row r="306" spans="2:12" ht="20.100000000000001" customHeight="1" x14ac:dyDescent="0.25">
      <c r="B306" s="121"/>
      <c r="C306" s="107"/>
      <c r="D306" s="119"/>
      <c r="E306" s="74" t="str">
        <f>+IF(L7&lt;&gt;"",L7,"")</f>
        <v/>
      </c>
      <c r="F306" s="46"/>
      <c r="G306" s="46"/>
      <c r="H306" s="46"/>
      <c r="I306" s="46"/>
      <c r="J306" s="46"/>
      <c r="K306" s="46"/>
      <c r="L306" s="53">
        <f>+IFERROR(IF(E306&lt;&gt;"",IF(C272="Singular",F306,(((F306+G306+H306+I306+J306+K306))/COUNTA(F306:K306))),0),0)</f>
        <v>0</v>
      </c>
    </row>
    <row r="307" spans="2:12" ht="20.100000000000001" customHeight="1" x14ac:dyDescent="0.25">
      <c r="B307" s="121"/>
      <c r="C307" s="107"/>
      <c r="D307" s="119"/>
      <c r="E307" s="74" t="str">
        <f>+IF(E9&lt;&gt;"",E9,"")</f>
        <v/>
      </c>
      <c r="F307" s="46"/>
      <c r="G307" s="46"/>
      <c r="H307" s="46"/>
      <c r="I307" s="46"/>
      <c r="J307" s="46"/>
      <c r="K307" s="46"/>
      <c r="L307" s="53">
        <f>+IFERROR(IF(E307&lt;&gt;"",IF(C272="Singular",F307,(((F307+G307+H307+I307+J307+K307))/COUNTA(F307:K307))),0),0)</f>
        <v>0</v>
      </c>
    </row>
    <row r="308" spans="2:12" ht="20.100000000000001" customHeight="1" x14ac:dyDescent="0.25">
      <c r="B308" s="121"/>
      <c r="C308" s="107"/>
      <c r="D308" s="119"/>
      <c r="E308" s="74" t="str">
        <f>+IF(F9&lt;&gt;"",F9,"")</f>
        <v/>
      </c>
      <c r="F308" s="46"/>
      <c r="G308" s="46"/>
      <c r="H308" s="46"/>
      <c r="I308" s="46"/>
      <c r="J308" s="46"/>
      <c r="K308" s="46"/>
      <c r="L308" s="53">
        <f>+IFERROR(IF(E308&lt;&gt;"",IF(C272="Singular",F308,(((F308+G308+H308+I308+J308+K308))/COUNTA(F308:K308))),0),0)</f>
        <v>0</v>
      </c>
    </row>
    <row r="309" spans="2:12" ht="20.100000000000001" customHeight="1" x14ac:dyDescent="0.25">
      <c r="B309" s="121"/>
      <c r="C309" s="107"/>
      <c r="D309" s="119"/>
      <c r="E309" s="74" t="str">
        <f>+IF(G9&lt;&gt;"",G9,"")</f>
        <v/>
      </c>
      <c r="F309" s="46"/>
      <c r="G309" s="46"/>
      <c r="H309" s="46"/>
      <c r="I309" s="46"/>
      <c r="J309" s="46"/>
      <c r="K309" s="46"/>
      <c r="L309" s="53">
        <f>+IFERROR(IF(E309&lt;&gt;"",IF(C272="Singular",F309,(((F309+G309+H309+I309+J309+K309))/COUNTA(F309:K309))),0),0)</f>
        <v>0</v>
      </c>
    </row>
    <row r="310" spans="2:12" ht="20.100000000000001" customHeight="1" x14ac:dyDescent="0.25">
      <c r="B310" s="121"/>
      <c r="C310" s="107"/>
      <c r="D310" s="119"/>
      <c r="E310" s="74" t="str">
        <f>+IF(H9&lt;&gt;"",H9,"")</f>
        <v/>
      </c>
      <c r="F310" s="46"/>
      <c r="G310" s="46"/>
      <c r="H310" s="46"/>
      <c r="I310" s="46"/>
      <c r="J310" s="46"/>
      <c r="K310" s="46"/>
      <c r="L310" s="53">
        <f>+IFERROR(IF(E310&lt;&gt;"",IF(C272="Singular",F310,(((F310+G310+H310+I310+J310+K310))/COUNTA(F310:K310))),0),0)</f>
        <v>0</v>
      </c>
    </row>
    <row r="311" spans="2:12" ht="20.100000000000001" customHeight="1" x14ac:dyDescent="0.25">
      <c r="B311" s="121"/>
      <c r="C311" s="107"/>
      <c r="D311" s="119"/>
      <c r="E311" s="74" t="str">
        <f>+IF(I9&lt;&gt;"",I9,"")</f>
        <v/>
      </c>
      <c r="F311" s="46"/>
      <c r="G311" s="46"/>
      <c r="H311" s="46"/>
      <c r="I311" s="46"/>
      <c r="J311" s="46"/>
      <c r="K311" s="46"/>
      <c r="L311" s="53">
        <f>+IFERROR(IF(E311&lt;&gt;"",IF(C272="Singular",F311,(((F311+G311+H311+I311+J311+K311))/COUNTA(F311:K311))),0),0)</f>
        <v>0</v>
      </c>
    </row>
    <row r="312" spans="2:12" ht="20.100000000000001" customHeight="1" x14ac:dyDescent="0.25">
      <c r="B312" s="121"/>
      <c r="C312" s="107"/>
      <c r="D312" s="119"/>
      <c r="E312" s="74" t="str">
        <f>+IF(J9&lt;&gt;"",J9,"")</f>
        <v/>
      </c>
      <c r="F312" s="46"/>
      <c r="G312" s="46"/>
      <c r="H312" s="46"/>
      <c r="I312" s="46"/>
      <c r="J312" s="46"/>
      <c r="K312" s="46"/>
      <c r="L312" s="53">
        <f>+IFERROR(IF(E312&lt;&gt;"",IF(C272="Singular",F312,(((F312+G312+H312+I312+J312+K312))/COUNTA(F312:K312))),0),0)</f>
        <v>0</v>
      </c>
    </row>
    <row r="313" spans="2:12" x14ac:dyDescent="0.25">
      <c r="B313" s="121"/>
      <c r="C313" s="107"/>
      <c r="D313" s="119"/>
      <c r="E313" s="73" t="s">
        <v>47</v>
      </c>
      <c r="F313" s="46"/>
      <c r="G313" s="46"/>
      <c r="H313" s="46"/>
      <c r="I313" s="46"/>
      <c r="J313" s="46"/>
      <c r="K313" s="46"/>
      <c r="L313" s="53">
        <f>IFERROR(IF(AND(C272="Singular",SUM(L297:L312)=0),F313,IF(AND(C272="Plural",SUM(L297:L312)=0),(F313+G313+H313+I313+J313+K313)/COUNTA(F313:K313),0)),0)</f>
        <v>0</v>
      </c>
    </row>
    <row r="314" spans="2:12" x14ac:dyDescent="0.25">
      <c r="B314" s="121"/>
      <c r="C314" s="107"/>
      <c r="D314" s="119"/>
      <c r="E314" s="73" t="s">
        <v>48</v>
      </c>
      <c r="F314" s="46"/>
      <c r="G314" s="46"/>
      <c r="H314" s="46"/>
      <c r="I314" s="46"/>
      <c r="J314" s="46"/>
      <c r="K314" s="46"/>
      <c r="L314" s="53">
        <f>IFERROR(IF(AND(C272="Singular",SUM(L297:L312)=0,F313=0),F314,IF(AND(C272="Plural",SUM(L297:L312)=0,L313=0),(F314+G314+H314+I314+J314+K314)/COUNTA(F314:K314),0)),0)</f>
        <v>0</v>
      </c>
    </row>
    <row r="315" spans="2:12" x14ac:dyDescent="0.25">
      <c r="B315" s="121"/>
      <c r="C315" s="107"/>
      <c r="D315" s="117" t="s">
        <v>50</v>
      </c>
      <c r="E315" s="118"/>
      <c r="F315" s="46"/>
      <c r="G315" s="46"/>
      <c r="H315" s="46"/>
      <c r="I315" s="46"/>
      <c r="J315" s="46"/>
      <c r="K315" s="46"/>
      <c r="L315" s="53">
        <f>+IF(C272="Singular",F315,SUM((F315*F275),(G315*G275)+(H315*H275)+(I315*I275)+(J315*J275)+(K315*K275)))</f>
        <v>0</v>
      </c>
    </row>
    <row r="316" spans="2:12" x14ac:dyDescent="0.25">
      <c r="B316" s="121"/>
      <c r="C316" s="107"/>
      <c r="D316" s="117" t="s">
        <v>51</v>
      </c>
      <c r="E316" s="118"/>
      <c r="F316" s="43"/>
      <c r="G316" s="43"/>
      <c r="H316" s="43"/>
      <c r="I316" s="43"/>
      <c r="J316" s="43"/>
      <c r="K316" s="43"/>
      <c r="L316" s="51">
        <f>+IF(C272="Singular",F316,IF(COUNTIF(F316:K316,"Si")&gt;=1,"Si","No"))</f>
        <v>0</v>
      </c>
    </row>
    <row r="317" spans="2:12" x14ac:dyDescent="0.25">
      <c r="B317" s="121"/>
      <c r="C317" s="107"/>
      <c r="D317" s="117" t="s">
        <v>52</v>
      </c>
      <c r="E317" s="118"/>
      <c r="F317" s="43"/>
      <c r="G317" s="43"/>
      <c r="H317" s="43"/>
      <c r="I317" s="43"/>
      <c r="J317" s="43"/>
      <c r="K317" s="43"/>
      <c r="L317" s="51">
        <f>+IF(C272="Singular",F317,IF(COUNTIF(F317:K317,"Si")&gt;=1,"Si",IF(COUNTIF(F317:K317,"N/A")&gt;=1,"Si","No")))</f>
        <v>0</v>
      </c>
    </row>
    <row r="318" spans="2:12" x14ac:dyDescent="0.25">
      <c r="B318" s="121"/>
      <c r="C318" s="107"/>
      <c r="D318" s="117" t="s">
        <v>53</v>
      </c>
      <c r="E318" s="118"/>
      <c r="F318" s="43"/>
      <c r="G318" s="43"/>
      <c r="H318" s="43"/>
      <c r="I318" s="43"/>
      <c r="J318" s="43"/>
      <c r="K318" s="43"/>
      <c r="L318" s="51">
        <f>+IF(C272="Singular",F318,IF(COUNTIF(F318:K318,"Si")&gt;=1,"Si","No"))</f>
        <v>0</v>
      </c>
    </row>
    <row r="319" spans="2:12" x14ac:dyDescent="0.25">
      <c r="B319" s="121"/>
      <c r="C319" s="107"/>
      <c r="D319" s="117" t="s">
        <v>55</v>
      </c>
      <c r="E319" s="118"/>
      <c r="F319" s="47"/>
      <c r="G319" s="47"/>
      <c r="H319" s="47"/>
      <c r="I319" s="47"/>
      <c r="J319" s="47"/>
      <c r="K319" s="47"/>
      <c r="L319" s="52">
        <f>+IF(C272="Singular",F319,SUM(F319:K319))</f>
        <v>0</v>
      </c>
    </row>
    <row r="320" spans="2:12" x14ac:dyDescent="0.25">
      <c r="B320" s="121"/>
      <c r="C320" s="107"/>
      <c r="D320" s="117" t="s">
        <v>56</v>
      </c>
      <c r="E320" s="118"/>
      <c r="F320" s="47"/>
      <c r="G320" s="47"/>
      <c r="H320" s="47"/>
      <c r="I320" s="47"/>
      <c r="J320" s="47"/>
      <c r="K320" s="47"/>
      <c r="L320" s="52">
        <f>+IF(C272="Singular",F320,SUM(F320:K320))</f>
        <v>0</v>
      </c>
    </row>
    <row r="321" spans="2:12" ht="15.75" thickBot="1" x14ac:dyDescent="0.3">
      <c r="B321" s="122"/>
      <c r="C321" s="108"/>
      <c r="D321" s="105" t="s">
        <v>57</v>
      </c>
      <c r="E321" s="106"/>
      <c r="F321" s="48"/>
      <c r="G321" s="48"/>
      <c r="H321" s="48"/>
      <c r="I321" s="48"/>
      <c r="J321" s="48"/>
      <c r="K321" s="48"/>
      <c r="L321" s="64">
        <f ca="1">+IF(F321&lt;&gt;"",IF(C272="Singular",((TODAY()-F321)/30),(TODAY()-MIN(F321:K321))/30),0)</f>
        <v>0</v>
      </c>
    </row>
    <row r="322" spans="2:12" ht="6" customHeight="1" thickBot="1" x14ac:dyDescent="0.3"/>
    <row r="323" spans="2:12" ht="24" customHeight="1" x14ac:dyDescent="0.25">
      <c r="B323" s="120" t="s">
        <v>93</v>
      </c>
      <c r="C323" s="36" t="s">
        <v>29</v>
      </c>
      <c r="D323" s="98"/>
      <c r="E323" s="99"/>
      <c r="F323" s="100" t="s">
        <v>94</v>
      </c>
      <c r="G323" s="100" t="s">
        <v>95</v>
      </c>
      <c r="H323" s="100" t="s">
        <v>96</v>
      </c>
      <c r="I323" s="100" t="s">
        <v>97</v>
      </c>
      <c r="J323" s="100" t="s">
        <v>98</v>
      </c>
      <c r="K323" s="100" t="s">
        <v>99</v>
      </c>
      <c r="L323" s="102" t="s">
        <v>36</v>
      </c>
    </row>
    <row r="324" spans="2:12" ht="20.25" customHeight="1" x14ac:dyDescent="0.25">
      <c r="B324" s="121"/>
      <c r="C324" s="107" t="s">
        <v>37</v>
      </c>
      <c r="D324" s="109" t="s">
        <v>38</v>
      </c>
      <c r="E324" s="110"/>
      <c r="F324" s="101"/>
      <c r="G324" s="101"/>
      <c r="H324" s="101"/>
      <c r="I324" s="101"/>
      <c r="J324" s="101"/>
      <c r="K324" s="101"/>
      <c r="L324" s="103"/>
    </row>
    <row r="325" spans="2:12" x14ac:dyDescent="0.25">
      <c r="B325" s="121"/>
      <c r="C325" s="107"/>
      <c r="D325" s="111" t="s">
        <v>39</v>
      </c>
      <c r="E325" s="112"/>
      <c r="F325" s="43"/>
      <c r="G325" s="43"/>
      <c r="H325" s="43"/>
      <c r="I325" s="43"/>
      <c r="J325" s="43"/>
      <c r="K325" s="43"/>
      <c r="L325" s="103"/>
    </row>
    <row r="326" spans="2:12" ht="66" customHeight="1" thickBot="1" x14ac:dyDescent="0.3">
      <c r="B326" s="121"/>
      <c r="C326" s="107"/>
      <c r="D326" s="113" t="s">
        <v>40</v>
      </c>
      <c r="E326" s="114"/>
      <c r="F326" s="37" t="str">
        <f>IFERROR(VLOOKUP(F325,EAS!$A$2:$B$1518,2,0),"")</f>
        <v/>
      </c>
      <c r="G326" s="37" t="str">
        <f>IFERROR(VLOOKUP(G325,EAS!$A$2:$B$1518,2,0),"")</f>
        <v/>
      </c>
      <c r="H326" s="37" t="str">
        <f>IFERROR(VLOOKUP(H325,EAS!$A$2:$B$1518,2,0),"")</f>
        <v/>
      </c>
      <c r="I326" s="37" t="str">
        <f>IFERROR(VLOOKUP(I325,EAS!$A$2:$B$1518,2,0),"")</f>
        <v/>
      </c>
      <c r="J326" s="37" t="str">
        <f>IFERROR(VLOOKUP(J325,EAS!$A$2:$B$1518,2,0),"")</f>
        <v/>
      </c>
      <c r="K326" s="37" t="str">
        <f>IFERROR(VLOOKUP(K325,EAS!$A$2:$B$1518,2,0),"")</f>
        <v/>
      </c>
      <c r="L326" s="104"/>
    </row>
    <row r="327" spans="2:12" x14ac:dyDescent="0.25">
      <c r="B327" s="121"/>
      <c r="C327" s="107"/>
      <c r="D327" s="115" t="s">
        <v>41</v>
      </c>
      <c r="E327" s="116"/>
      <c r="F327" s="44"/>
      <c r="G327" s="44"/>
      <c r="H327" s="44"/>
      <c r="I327" s="44"/>
      <c r="J327" s="44"/>
      <c r="K327" s="45"/>
      <c r="L327" s="49">
        <f>+IF(C324="Singular",1,IF(SUM(F327:K327)&lt;&gt;1,"Verifique % participación",SUM(F327:K327)))</f>
        <v>1</v>
      </c>
    </row>
    <row r="328" spans="2:12" x14ac:dyDescent="0.25">
      <c r="B328" s="121"/>
      <c r="C328" s="107"/>
      <c r="D328" s="111" t="s">
        <v>42</v>
      </c>
      <c r="E328" s="112"/>
      <c r="F328" s="38" t="str">
        <f>IFERROR(VLOOKUP(F325,EAS!$A$2:$G$1427,3,0),"0")</f>
        <v>0</v>
      </c>
      <c r="G328" s="38" t="str">
        <f>IFERROR(VLOOKUP(G325,EAS!$A$2:$G$1427,3,0),"0")</f>
        <v>0</v>
      </c>
      <c r="H328" s="38" t="str">
        <f>IFERROR(VLOOKUP(H325,EAS!$A$2:$G$1427,3,0),"0")</f>
        <v>0</v>
      </c>
      <c r="I328" s="38" t="str">
        <f>IFERROR(VLOOKUP(I325,EAS!$A$2:$G$1427,3,0),"0")</f>
        <v>0</v>
      </c>
      <c r="J328" s="38" t="str">
        <f>IFERROR(VLOOKUP(J325,EAS!$A$2:$G$1427,3,0),"0")</f>
        <v>0</v>
      </c>
      <c r="K328" s="38" t="str">
        <f>IFERROR(VLOOKUP(K325,EAS!$A$2:$G$1427,3,0),"0")</f>
        <v>0</v>
      </c>
      <c r="L328" s="50" t="str">
        <f>+IF(C324="Singular",F328,SUM((F328*F327),(G328*G327)+(H328*H327)+(I328*I327)+(J328*J327)+(K328*K327)))</f>
        <v>0</v>
      </c>
    </row>
    <row r="329" spans="2:12" x14ac:dyDescent="0.25">
      <c r="B329" s="121"/>
      <c r="C329" s="107"/>
      <c r="D329" s="111" t="s">
        <v>43</v>
      </c>
      <c r="E329" s="112"/>
      <c r="F329" s="39" t="str">
        <f>IFERROR(VLOOKUP(F325,EAS!$A$2:$G$1427,5,0),"")</f>
        <v/>
      </c>
      <c r="G329" s="39" t="str">
        <f>IFERROR(VLOOKUP(G325,EAS!$A$2:$G$1427,5,0),"")</f>
        <v/>
      </c>
      <c r="H329" s="39" t="str">
        <f>IFERROR(VLOOKUP(H325,EAS!$A$2:$G$1427,5,0),"")</f>
        <v/>
      </c>
      <c r="I329" s="39" t="str">
        <f>IFERROR(VLOOKUP(I325,EAS!$A$2:$G$1427,5,0),"")</f>
        <v/>
      </c>
      <c r="J329" s="39" t="str">
        <f>IFERROR(VLOOKUP(J325,EAS!$A$2:$G$1427,5,0),"")</f>
        <v/>
      </c>
      <c r="K329" s="39" t="str">
        <f>IFERROR(VLOOKUP(K325,EAS!$A$2:$G$1427,5,0),"")</f>
        <v/>
      </c>
      <c r="L329" s="51" t="str">
        <f>+IF(C324="Singular",F329,IF(COUNTIF(F329:K329,"Bajo")&gt;=1,"Bajo",IF(COUNTIF(F329:K329,"Aceptable")&gt;=1,"Aceptable",IF(COUNTIF(F329:K329,"Bueno")&gt;=1,"Bueno",IF(COUNTIF(F329:K329,"Sobresaliente")&gt;=1,"Sobresaliente",IF(COUNTIF(F329:K329,"Nueva EAS")&gt;=1,"Nueva EAS","-"))))))</f>
        <v/>
      </c>
    </row>
    <row r="330" spans="2:12" x14ac:dyDescent="0.25">
      <c r="B330" s="121"/>
      <c r="C330" s="107"/>
      <c r="D330" s="117" t="s">
        <v>44</v>
      </c>
      <c r="E330" s="118"/>
      <c r="F330" s="65" t="str">
        <f>IFERROR(VLOOKUP(F325,EAS!$A$2:$H$1427,8,0),"")</f>
        <v/>
      </c>
      <c r="G330" s="65" t="str">
        <f>IFERROR(VLOOKUP(G325,EAS!$A$2:$H$1427,8,0),"")</f>
        <v/>
      </c>
      <c r="H330" s="65" t="str">
        <f>IFERROR(VLOOKUP(H325,EAS!$A$2:$H$1427,8,0),"")</f>
        <v/>
      </c>
      <c r="I330" s="65" t="str">
        <f>IFERROR(VLOOKUP(I325,EAS!$A$2:$H$1427,8,0),"")</f>
        <v/>
      </c>
      <c r="J330" s="65" t="str">
        <f>IFERROR(VLOOKUP(J325,EAS!$A$2:$H$1427,8,0),"")</f>
        <v/>
      </c>
      <c r="K330" s="65" t="str">
        <f>IFERROR(VLOOKUP(K325,EAS!$A$2:$H$1427,8,0),"")</f>
        <v/>
      </c>
      <c r="L330" s="53">
        <f>+IF(AND(C324="Singular",F330&lt;&gt;""),1,(COUNT("",F330:K330)))</f>
        <v>0</v>
      </c>
    </row>
    <row r="331" spans="2:12" ht="20.100000000000001" customHeight="1" x14ac:dyDescent="0.25">
      <c r="B331" s="121"/>
      <c r="C331" s="107"/>
      <c r="D331" s="119" t="s">
        <v>45</v>
      </c>
      <c r="E331" s="74" t="str">
        <f>+IF(B7&lt;&gt;"",B7,"")</f>
        <v>LOS PALMITOS</v>
      </c>
      <c r="F331" s="43"/>
      <c r="G331" s="43"/>
      <c r="H331" s="43"/>
      <c r="I331" s="43"/>
      <c r="J331" s="43"/>
      <c r="K331" s="43"/>
      <c r="L331" s="53">
        <f>+IFERROR(IF(E331&lt;&gt;"",(IF(C324="Singular",IF(F331="Si",1,0),(COUNTIF(F331:K331,"Si")/COUNTA(F331:K331)))),0),0)</f>
        <v>0</v>
      </c>
    </row>
    <row r="332" spans="2:12" ht="20.100000000000001" customHeight="1" x14ac:dyDescent="0.25">
      <c r="B332" s="121"/>
      <c r="C332" s="107"/>
      <c r="D332" s="119"/>
      <c r="E332" s="74" t="str">
        <f>+IF(D7&lt;&gt;"",D7,"")</f>
        <v/>
      </c>
      <c r="F332" s="43"/>
      <c r="G332" s="43"/>
      <c r="H332" s="43"/>
      <c r="I332" s="43"/>
      <c r="J332" s="43"/>
      <c r="K332" s="43"/>
      <c r="L332" s="53">
        <f>+IFERROR(IF(E332&lt;&gt;"",(IF(C324="Singular",IF(F332="Si",1,0),(COUNTIF(F332:K332,"Si")/COUNTA(F332:K332)))),0),0)</f>
        <v>0</v>
      </c>
    </row>
    <row r="333" spans="2:12" ht="20.100000000000001" customHeight="1" x14ac:dyDescent="0.25">
      <c r="B333" s="121"/>
      <c r="C333" s="107"/>
      <c r="D333" s="119"/>
      <c r="E333" s="74" t="str">
        <f>+IF(E7&lt;&gt;"",E7,"")</f>
        <v/>
      </c>
      <c r="F333" s="43"/>
      <c r="G333" s="43"/>
      <c r="H333" s="43"/>
      <c r="I333" s="43"/>
      <c r="J333" s="43"/>
      <c r="K333" s="43"/>
      <c r="L333" s="53">
        <f>+IFERROR(IF(E333&lt;&gt;"",(IF(C324="Singular",IF(F333="Si",1,0),(COUNTIF(F333:K333,"Si")/COUNTA(F333:K333)))),0),0)</f>
        <v>0</v>
      </c>
    </row>
    <row r="334" spans="2:12" ht="20.100000000000001" customHeight="1" x14ac:dyDescent="0.25">
      <c r="B334" s="121"/>
      <c r="C334" s="107"/>
      <c r="D334" s="119"/>
      <c r="E334" s="74" t="str">
        <f>+IF(F7&lt;&gt;"",F7,"")</f>
        <v/>
      </c>
      <c r="F334" s="43"/>
      <c r="G334" s="43"/>
      <c r="H334" s="43"/>
      <c r="I334" s="43"/>
      <c r="J334" s="43"/>
      <c r="K334" s="43"/>
      <c r="L334" s="53">
        <f>+IFERROR(IF(E334&lt;&gt;"",(IF(C324="Singular",IF(F334="Si",1,0),(COUNTIF(F334:K334,"Si")/COUNTA(F334:K334)))),0),0)</f>
        <v>0</v>
      </c>
    </row>
    <row r="335" spans="2:12" ht="20.100000000000001" customHeight="1" x14ac:dyDescent="0.25">
      <c r="B335" s="121"/>
      <c r="C335" s="107"/>
      <c r="D335" s="119"/>
      <c r="E335" s="74" t="str">
        <f>+IF(G7&lt;&gt;"",G7,"")</f>
        <v/>
      </c>
      <c r="F335" s="43"/>
      <c r="G335" s="43"/>
      <c r="H335" s="43"/>
      <c r="I335" s="43"/>
      <c r="J335" s="43"/>
      <c r="K335" s="43"/>
      <c r="L335" s="53">
        <f>+IFERROR(IF(E335&lt;&gt;"",(IF(C324="Singular",IF(F335="Si",1,0),(COUNTIF(F335:K335,"Si")/COUNTA(F335:K335)))),0),0)</f>
        <v>0</v>
      </c>
    </row>
    <row r="336" spans="2:12" ht="20.100000000000001" customHeight="1" x14ac:dyDescent="0.25">
      <c r="B336" s="121"/>
      <c r="C336" s="107"/>
      <c r="D336" s="119"/>
      <c r="E336" s="74" t="str">
        <f>+IF(H7&lt;&gt;"",H7,"")</f>
        <v/>
      </c>
      <c r="F336" s="43"/>
      <c r="G336" s="43"/>
      <c r="H336" s="43"/>
      <c r="I336" s="43"/>
      <c r="J336" s="43"/>
      <c r="K336" s="43"/>
      <c r="L336" s="53">
        <f>+IFERROR(IF(E336&lt;&gt;"",(IF(C324="Singular",IF(F336="Si",1,0),(COUNTIF(F336:K336,"Si")/COUNTA(F336:K336)))),0),0)</f>
        <v>0</v>
      </c>
    </row>
    <row r="337" spans="2:12" ht="20.100000000000001" customHeight="1" x14ac:dyDescent="0.25">
      <c r="B337" s="121"/>
      <c r="C337" s="107"/>
      <c r="D337" s="119"/>
      <c r="E337" s="74" t="str">
        <f>+IF(I7&lt;&gt;"",I7,"")</f>
        <v/>
      </c>
      <c r="F337" s="43"/>
      <c r="G337" s="43"/>
      <c r="H337" s="43"/>
      <c r="I337" s="43"/>
      <c r="J337" s="43"/>
      <c r="K337" s="43"/>
      <c r="L337" s="53">
        <f>+IFERROR(IF(E337&lt;&gt;"",(IF(C324="Singular",IF(F337="Si",1,0),(COUNTIF(F337:K337,"Si")/COUNTA(F337:K337)))),0),0)</f>
        <v>0</v>
      </c>
    </row>
    <row r="338" spans="2:12" ht="20.100000000000001" customHeight="1" x14ac:dyDescent="0.25">
      <c r="B338" s="121"/>
      <c r="C338" s="107"/>
      <c r="D338" s="119"/>
      <c r="E338" s="74" t="str">
        <f>+IF(J7&lt;&gt;"",J7,"")</f>
        <v/>
      </c>
      <c r="F338" s="43"/>
      <c r="G338" s="43"/>
      <c r="H338" s="43"/>
      <c r="I338" s="43"/>
      <c r="J338" s="43"/>
      <c r="K338" s="43"/>
      <c r="L338" s="53">
        <f>+IFERROR(IF(E338&lt;&gt;"",(IF(C324="Singular",IF(F338="Si",1,0),(COUNTIF(F338:K338,"Si")/COUNTA(F338:K338)))),0),0)</f>
        <v>0</v>
      </c>
    </row>
    <row r="339" spans="2:12" ht="20.100000000000001" customHeight="1" x14ac:dyDescent="0.25">
      <c r="B339" s="121"/>
      <c r="C339" s="107"/>
      <c r="D339" s="119"/>
      <c r="E339" s="74" t="str">
        <f>+IF(K7&lt;&gt;"",K7,"")</f>
        <v/>
      </c>
      <c r="F339" s="43"/>
      <c r="G339" s="43"/>
      <c r="H339" s="43"/>
      <c r="I339" s="43"/>
      <c r="J339" s="43"/>
      <c r="K339" s="43"/>
      <c r="L339" s="53">
        <f>+IFERROR(IF(E339&lt;&gt;"",(IF(C324="Singular",IF(F339="Si",1,0),(COUNTIF(F339:K339,"Si")/COUNTA(F339:K339)))),0),0)</f>
        <v>0</v>
      </c>
    </row>
    <row r="340" spans="2:12" ht="20.100000000000001" customHeight="1" x14ac:dyDescent="0.25">
      <c r="B340" s="121"/>
      <c r="C340" s="107"/>
      <c r="D340" s="119"/>
      <c r="E340" s="74" t="str">
        <f>+IF(L7&lt;&gt;"",L7,"")</f>
        <v/>
      </c>
      <c r="F340" s="43"/>
      <c r="G340" s="43"/>
      <c r="H340" s="43"/>
      <c r="I340" s="43"/>
      <c r="J340" s="43"/>
      <c r="K340" s="43"/>
      <c r="L340" s="53">
        <f>+IFERROR(IF(E340&lt;&gt;"",(IF(C324="Singular",IF(F340="Si",1,0),(COUNTIF(F340:K340,"Si")/COUNTA(F340:K340)))),0),0)</f>
        <v>0</v>
      </c>
    </row>
    <row r="341" spans="2:12" ht="20.100000000000001" customHeight="1" x14ac:dyDescent="0.25">
      <c r="B341" s="121"/>
      <c r="C341" s="107"/>
      <c r="D341" s="119"/>
      <c r="E341" s="74" t="str">
        <f>+IF(E9&lt;&gt;"",E9,"")</f>
        <v/>
      </c>
      <c r="F341" s="43"/>
      <c r="G341" s="43"/>
      <c r="H341" s="43"/>
      <c r="I341" s="43"/>
      <c r="J341" s="43"/>
      <c r="K341" s="43"/>
      <c r="L341" s="53">
        <f>+IFERROR(IF(E341&lt;&gt;"",(IF(C324="Singular",IF(F341="Si",1,0),(COUNTIF(F341:K341,"Si")/COUNTA(F341:K341)))),0),0)</f>
        <v>0</v>
      </c>
    </row>
    <row r="342" spans="2:12" ht="20.100000000000001" customHeight="1" x14ac:dyDescent="0.25">
      <c r="B342" s="121"/>
      <c r="C342" s="107"/>
      <c r="D342" s="119"/>
      <c r="E342" s="74" t="str">
        <f>+IF(F9&lt;&gt;"",F9,"")</f>
        <v/>
      </c>
      <c r="F342" s="43"/>
      <c r="G342" s="43"/>
      <c r="H342" s="43"/>
      <c r="I342" s="43"/>
      <c r="J342" s="43"/>
      <c r="K342" s="43"/>
      <c r="L342" s="53">
        <f>+IFERROR(IF(E342&lt;&gt;"",(IF(C324="Singular",IF(F342="Si",1,0),(COUNTIF(F342:K342,"Si")/COUNTA(F342:K342)))),0),0)</f>
        <v>0</v>
      </c>
    </row>
    <row r="343" spans="2:12" ht="20.100000000000001" customHeight="1" x14ac:dyDescent="0.25">
      <c r="B343" s="121"/>
      <c r="C343" s="107"/>
      <c r="D343" s="119"/>
      <c r="E343" s="74" t="str">
        <f>+IF(G9&lt;&gt;"",G9,"")</f>
        <v/>
      </c>
      <c r="F343" s="43"/>
      <c r="G343" s="43"/>
      <c r="H343" s="43"/>
      <c r="I343" s="43"/>
      <c r="J343" s="43"/>
      <c r="K343" s="43"/>
      <c r="L343" s="53">
        <f>+IFERROR(IF(E343&lt;&gt;"",(IF(C324="Singular",IF(F343="Si",1,0),(COUNTIF(F343:K343,"Si")/COUNTA(F343:K343)))),0),0)</f>
        <v>0</v>
      </c>
    </row>
    <row r="344" spans="2:12" ht="20.100000000000001" customHeight="1" x14ac:dyDescent="0.25">
      <c r="B344" s="121"/>
      <c r="C344" s="107"/>
      <c r="D344" s="119"/>
      <c r="E344" s="74" t="str">
        <f>+IF(H9&lt;&gt;"",H9,"")</f>
        <v/>
      </c>
      <c r="F344" s="43"/>
      <c r="G344" s="43"/>
      <c r="H344" s="43"/>
      <c r="I344" s="43"/>
      <c r="J344" s="43"/>
      <c r="K344" s="43"/>
      <c r="L344" s="53">
        <f>+IFERROR(IF(E344&lt;&gt;"",(IF(C324="Singular",IF(F344="Si",1,0),(COUNTIF(F344:K344,"Si")/COUNTA(F344:K344)))),0),0)</f>
        <v>0</v>
      </c>
    </row>
    <row r="345" spans="2:12" ht="20.100000000000001" customHeight="1" x14ac:dyDescent="0.25">
      <c r="B345" s="121"/>
      <c r="C345" s="107"/>
      <c r="D345" s="119"/>
      <c r="E345" s="74" t="str">
        <f>+IF(I9&lt;&gt;"",I9,"")</f>
        <v/>
      </c>
      <c r="F345" s="43"/>
      <c r="G345" s="43"/>
      <c r="H345" s="43"/>
      <c r="I345" s="43"/>
      <c r="J345" s="43"/>
      <c r="K345" s="43"/>
      <c r="L345" s="53">
        <f>+IFERROR(IF(E345&lt;&gt;"",(IF(C324="Singular",IF(F345="Si",1,0),(COUNTIF(F345:K345,"Si")/COUNTA(F345:K345)))),0),0)</f>
        <v>0</v>
      </c>
    </row>
    <row r="346" spans="2:12" ht="20.100000000000001" customHeight="1" x14ac:dyDescent="0.25">
      <c r="B346" s="121"/>
      <c r="C346" s="107"/>
      <c r="D346" s="119"/>
      <c r="E346" s="74" t="str">
        <f>+IF(J9&lt;&gt;"",J9,"")</f>
        <v/>
      </c>
      <c r="F346" s="43"/>
      <c r="G346" s="43"/>
      <c r="H346" s="43"/>
      <c r="I346" s="43"/>
      <c r="J346" s="43"/>
      <c r="K346" s="43"/>
      <c r="L346" s="53">
        <f>+IFERROR(IF(E346&lt;&gt;"",(IF(C324="Singular",IF(F346="Si",1,0),(COUNTIF(F346:K346,"Si")/COUNTA(F346:K346)))),0),0)</f>
        <v>0</v>
      </c>
    </row>
    <row r="347" spans="2:12" x14ac:dyDescent="0.25">
      <c r="B347" s="121"/>
      <c r="C347" s="107"/>
      <c r="D347" s="119"/>
      <c r="E347" s="73" t="s">
        <v>47</v>
      </c>
      <c r="F347" s="43"/>
      <c r="G347" s="43"/>
      <c r="H347" s="43"/>
      <c r="I347" s="43"/>
      <c r="J347" s="43"/>
      <c r="K347" s="43"/>
      <c r="L347" s="53">
        <f>IF(AND(C324="Singular",SUM(L331:L346)=0,F347&gt;1),(15/(COUNTA(F331:F346))*F347),IF(AND(C324="Plural",SUM(L331:L346)=0,SUM(F347:K347)&gt;0),SUM(IF(F347&gt;1,IF((15/(COUNTA(F331:F346)))/(COUNT(F347:K347))*F347&gt;((15/(COUNTA(F331:F346)))/(COUNT(F347:K347))*COUNTA(F331:F346)),((15/(COUNTA(F331:F346)))/(COUNT(F347:K347))*COUNTA(F331:F346)),(15/(COUNTA(F331:F346)))/(COUNT(F347:K347))*F347),0))+(IF(G347&gt;1,IF((15/(COUNTA(F331:F346)))/(COUNT(F347:K347))*G347&gt;((15/(COUNTA(F331:F346)))/(COUNT(F347:K347))*COUNTA(F331:F346)),((15/(COUNTA(F331:F346)))/(COUNT(F347:K347))*COUNTA(F331:F346)),(15/(COUNTA(F331:F346)))/(COUNT(F347:K347))*G347),0))+(IF(H347&gt;1,IF((15/(COUNTA(F331:F346)))/(COUNT(F347:K347))*H347&gt;((15/(COUNTA(F331:F346)))/(COUNT(F347:K347))*COUNTA(F331:F346)),((15/(COUNTA(F331:F346)))/(COUNT(F347:K347))*COUNTA(F331:F346)),(15/(COUNTA(F331:F346)))/(COUNT(F347:K347))*H347),0))+(IF(I347&gt;1,IF((15/(COUNTA(F331:F346)))/(COUNT(F347:K347))*I347&gt;((15/(COUNTA(F331:F346)))/(COUNT(F347:K347))*COUNTA(F331:F346)),((15/(COUNTA(F331:F346)))/(COUNT(F347:K347))*COUNTA(F331:F346)),(15/(COUNTA(F331:F346)))/(COUNT(F347:K347))*I347),0)+(IF(J347&gt;1,IF((15/(COUNTA(F331:F346)))/(COUNT(F347:K347))*J347&gt;((15/(COUNTA(F331:F346)))/(COUNT(F347:K347))*COUNTA(F331:F346)),((15/(COUNTA(F331:F346)))/(COUNT(F347:K347))*COUNTA(F331:F346)),(15/(COUNTA(F331:F346)))/(COUNT(F347:K347))*J347),0)+(IF(K347&gt;1,IF((15/(COUNTA(F331:F346)))/(COUNT(F347:K347))*K347&gt;((15/(COUNTA(F331:F346)))/(COUNT(F347:K347))*COUNTA(F331:F346)),((15/(COUNTA(F331:F346)))/(COUNT(F347:K347))*COUNTA(F331:F346)),(15/(COUNTA(F331:F346)))/(COUNT(F347:K347))*K347),0)))),0))</f>
        <v>0</v>
      </c>
    </row>
    <row r="348" spans="2:12" x14ac:dyDescent="0.25">
      <c r="B348" s="121"/>
      <c r="C348" s="107"/>
      <c r="D348" s="119"/>
      <c r="E348" s="73" t="s">
        <v>48</v>
      </c>
      <c r="F348" s="43"/>
      <c r="G348" s="43"/>
      <c r="H348" s="43"/>
      <c r="I348" s="43"/>
      <c r="J348" s="43"/>
      <c r="K348" s="43"/>
      <c r="L348" s="53">
        <f>IF(AND(C324="Singular",SUM(L331:L346)=0,F347&lt;2,F348&gt;1),(5/(COUNTA(F331:F346))*F348),IF(AND(C324="Plural",SUM(L331:L346)=0,L347=0,SUM(F348:K348)&gt;0),SUM(IF(F348&gt;1,IF((5/(COUNTA(F331:F346)))/(COUNT(F348:K348))*F348&gt;((5/(COUNTA(F331:F346)))/(COUNT(F348:K348))*COUNTA(F331:F346)),((5/(COUNTA(F331:F346)))/(COUNT(F348:K348))*COUNTA(F331:F346)),(5/(COUNTA(F331:F346)))/(COUNT(F348:K348))*F348),0))+(IF(G348&gt;1,IF((5/(COUNTA(F331:F346)))/(COUNT(F348:K348))*G348&gt;((5/(COUNTA(F331:F346)))/(COUNT(F348:K348))*COUNTA(F331:F346)),((5/(COUNTA(F331:F346)))/(COUNT(F348:K348))*COUNTA(F331:F346)),(5/(COUNTA(F331:F346)))/(COUNT(F348:K348))*G348),0))+(IF(H348&gt;1,IF((5/(COUNTA(F331:F346)))/(COUNT(F348:K348))*H348&gt;((5/(COUNTA(F331:F346)))/(COUNT(F348:K348))*COUNTA(F331:F346)),((5/(COUNTA(F331:F346)))/(COUNT(F348:K348))*COUNTA(F331:F346)),(5/(COUNTA(F331:F346)))/(COUNT(F348:K348))*H348),0))+(IF(I348&gt;1,IF((5/(COUNTA(F331:F346)))/(COUNT(F348:K348))*I348&gt;((5/(COUNTA(F331:F346)))/(COUNT(F348:K348))*COUNTA(F331:F346)),((5/(COUNTA(F331:F346)))/(COUNT(F348:K348))*COUNTA(F331:F346)),(5/(COUNTA(F331:F346)))/(COUNT(F348:K348))*I348),0)+(IF(J348&gt;1,IF((5/(COUNTA(F331:F346)))/(COUNT(F348:K348))*J348&gt;((5/(COUNTA(F331:F346)))/(COUNT(F348:K348))*COUNTA(F331:F346)),((5/(COUNTA(F331:F346)))/(COUNT(F348:K348))*COUNTA(F331:F346)),(5/(COUNTA(F331:F346)))/(COUNT(F348:K348))*J348),0)+(IF(K348&gt;1,IF((5/(COUNTA(F331:F346)))/(COUNT(F348:K348))*K348&gt;((5/(COUNTA(F331:F346)))/(COUNT(F348:K348))*COUNTA(F331:F346)),((5/(COUNTA(F331:F346)))/(COUNT(F348:K348))*COUNTA(F331:F346)),(5/(COUNTA(F331:F346)))/(COUNT(F348:K348))*K348),0)))),0))</f>
        <v>0</v>
      </c>
    </row>
    <row r="349" spans="2:12" ht="20.100000000000001" customHeight="1" x14ac:dyDescent="0.25">
      <c r="B349" s="121"/>
      <c r="C349" s="107"/>
      <c r="D349" s="119" t="s">
        <v>49</v>
      </c>
      <c r="E349" s="74" t="str">
        <f>+IF(B7&lt;&gt;"",B7,"")</f>
        <v>LOS PALMITOS</v>
      </c>
      <c r="F349" s="43"/>
      <c r="G349" s="43"/>
      <c r="H349" s="43"/>
      <c r="I349" s="43"/>
      <c r="J349" s="43"/>
      <c r="K349" s="43"/>
      <c r="L349" s="53">
        <f>+IFERROR(IF(E349&lt;&gt;"",IF(C324="Singular",F349,(((F349+G349+H349+I349+J349+K349))/COUNTA(F349:K349))),0),0)</f>
        <v>0</v>
      </c>
    </row>
    <row r="350" spans="2:12" ht="20.100000000000001" customHeight="1" x14ac:dyDescent="0.25">
      <c r="B350" s="121"/>
      <c r="C350" s="107"/>
      <c r="D350" s="119"/>
      <c r="E350" s="74" t="str">
        <f>+IF(D7&lt;&gt;"",D7,"")</f>
        <v/>
      </c>
      <c r="F350" s="46"/>
      <c r="G350" s="46"/>
      <c r="H350" s="46"/>
      <c r="I350" s="46"/>
      <c r="J350" s="46"/>
      <c r="K350" s="46"/>
      <c r="L350" s="53">
        <f>+IFERROR(IF(E350&lt;&gt;"",IF(C324="Singular",F350,(((F350+G350+H350+I350+J350+K350))/COUNTA(F350:K350))),0),0)</f>
        <v>0</v>
      </c>
    </row>
    <row r="351" spans="2:12" ht="20.100000000000001" customHeight="1" x14ac:dyDescent="0.25">
      <c r="B351" s="121"/>
      <c r="C351" s="107"/>
      <c r="D351" s="119"/>
      <c r="E351" s="74" t="str">
        <f>+IF(E7&lt;&gt;"",E7,"")</f>
        <v/>
      </c>
      <c r="F351" s="46"/>
      <c r="G351" s="46"/>
      <c r="H351" s="46"/>
      <c r="I351" s="46"/>
      <c r="J351" s="46"/>
      <c r="K351" s="46"/>
      <c r="L351" s="53">
        <f>+IFERROR(IF(E351&lt;&gt;"",IF(C324="Singular",F351,(((F351+G351+H351+I351+J351+K351))/COUNTA(F351:K351))),0),0)</f>
        <v>0</v>
      </c>
    </row>
    <row r="352" spans="2:12" ht="20.100000000000001" customHeight="1" x14ac:dyDescent="0.25">
      <c r="B352" s="121"/>
      <c r="C352" s="107"/>
      <c r="D352" s="119"/>
      <c r="E352" s="74" t="str">
        <f>+IF(F7&lt;&gt;"",F7,"")</f>
        <v/>
      </c>
      <c r="F352" s="46"/>
      <c r="G352" s="46"/>
      <c r="H352" s="46"/>
      <c r="I352" s="46"/>
      <c r="J352" s="46"/>
      <c r="K352" s="46"/>
      <c r="L352" s="53">
        <f>+IFERROR(IF(E352&lt;&gt;"",IF(C324="Singular",F352,(((F352+G352+H352+I352+J352+K352))/COUNTA(F352:K352))),0),0)</f>
        <v>0</v>
      </c>
    </row>
    <row r="353" spans="2:12" ht="20.100000000000001" customHeight="1" x14ac:dyDescent="0.25">
      <c r="B353" s="121"/>
      <c r="C353" s="107"/>
      <c r="D353" s="119"/>
      <c r="E353" s="74" t="str">
        <f>+IF(G7&lt;&gt;"",G7,"")</f>
        <v/>
      </c>
      <c r="F353" s="46"/>
      <c r="G353" s="46"/>
      <c r="H353" s="46"/>
      <c r="I353" s="46"/>
      <c r="J353" s="46"/>
      <c r="K353" s="46"/>
      <c r="L353" s="53">
        <f>+IFERROR(IF(E353&lt;&gt;"",IF(C324="Singular",F353,(((F353+G353+H353+I353+J353+K353))/COUNTA(F353:K353))),0),0)</f>
        <v>0</v>
      </c>
    </row>
    <row r="354" spans="2:12" ht="20.100000000000001" customHeight="1" x14ac:dyDescent="0.25">
      <c r="B354" s="121"/>
      <c r="C354" s="107"/>
      <c r="D354" s="119"/>
      <c r="E354" s="74" t="str">
        <f>+IF(H7&lt;&gt;"",H7,"")</f>
        <v/>
      </c>
      <c r="F354" s="46"/>
      <c r="G354" s="46"/>
      <c r="H354" s="46"/>
      <c r="I354" s="46"/>
      <c r="J354" s="46"/>
      <c r="K354" s="46"/>
      <c r="L354" s="53">
        <f>+IFERROR(IF(E354&lt;&gt;"",IF(C324="Singular",F354,(((F354+G354+H354+I354+J354+K354))/COUNTA(F354:K354))),0),0)</f>
        <v>0</v>
      </c>
    </row>
    <row r="355" spans="2:12" ht="20.100000000000001" customHeight="1" x14ac:dyDescent="0.25">
      <c r="B355" s="121"/>
      <c r="C355" s="107"/>
      <c r="D355" s="119"/>
      <c r="E355" s="74" t="str">
        <f>+IF(I7&lt;&gt;"",I7,"")</f>
        <v/>
      </c>
      <c r="F355" s="46"/>
      <c r="G355" s="46"/>
      <c r="H355" s="46"/>
      <c r="I355" s="46"/>
      <c r="J355" s="46"/>
      <c r="K355" s="46"/>
      <c r="L355" s="53">
        <f>+IFERROR(IF(E355&lt;&gt;"",IF(C324="Singular",F355,(((F355+G355+H355+I355+J355+K355))/COUNTA(F355:K355))),0),0)</f>
        <v>0</v>
      </c>
    </row>
    <row r="356" spans="2:12" ht="20.100000000000001" customHeight="1" x14ac:dyDescent="0.25">
      <c r="B356" s="121"/>
      <c r="C356" s="107"/>
      <c r="D356" s="119"/>
      <c r="E356" s="74" t="str">
        <f>+IF(J7&lt;&gt;"",J7,"")</f>
        <v/>
      </c>
      <c r="F356" s="46"/>
      <c r="G356" s="46"/>
      <c r="H356" s="46"/>
      <c r="I356" s="46"/>
      <c r="J356" s="46"/>
      <c r="K356" s="46"/>
      <c r="L356" s="53">
        <f>+IFERROR(IF(E356&lt;&gt;"",IF(C324="Singular",F356,(((F356+G356+H356+I356+J356+K356))/COUNTA(F356:K356))),0),0)</f>
        <v>0</v>
      </c>
    </row>
    <row r="357" spans="2:12" ht="20.100000000000001" customHeight="1" x14ac:dyDescent="0.25">
      <c r="B357" s="121"/>
      <c r="C357" s="107"/>
      <c r="D357" s="119"/>
      <c r="E357" s="74" t="str">
        <f>+IF(K7&lt;&gt;"",K7,"")</f>
        <v/>
      </c>
      <c r="F357" s="46"/>
      <c r="G357" s="46"/>
      <c r="H357" s="46"/>
      <c r="I357" s="46"/>
      <c r="J357" s="46"/>
      <c r="K357" s="46"/>
      <c r="L357" s="53">
        <f>+IFERROR(IF(E357&lt;&gt;"",IF(C324="Singular",F357,(((F357+G357+H357+I357+J357+K357))/COUNTA(F357:K357))),0),0)</f>
        <v>0</v>
      </c>
    </row>
    <row r="358" spans="2:12" ht="20.100000000000001" customHeight="1" x14ac:dyDescent="0.25">
      <c r="B358" s="121"/>
      <c r="C358" s="107"/>
      <c r="D358" s="119"/>
      <c r="E358" s="74" t="str">
        <f>+IF(L7&lt;&gt;"",L7,"")</f>
        <v/>
      </c>
      <c r="F358" s="46"/>
      <c r="G358" s="46"/>
      <c r="H358" s="46"/>
      <c r="I358" s="46"/>
      <c r="J358" s="46"/>
      <c r="K358" s="46"/>
      <c r="L358" s="53">
        <f>+IFERROR(IF(E358&lt;&gt;"",IF(C324="Singular",F358,(((F358+G358+H358+I358+J358+K358))/COUNTA(F358:K358))),0),0)</f>
        <v>0</v>
      </c>
    </row>
    <row r="359" spans="2:12" ht="20.100000000000001" customHeight="1" x14ac:dyDescent="0.25">
      <c r="B359" s="121"/>
      <c r="C359" s="107"/>
      <c r="D359" s="119"/>
      <c r="E359" s="74" t="str">
        <f>+IF(E9&lt;&gt;"",E9,"")</f>
        <v/>
      </c>
      <c r="F359" s="46"/>
      <c r="G359" s="46"/>
      <c r="H359" s="46"/>
      <c r="I359" s="46"/>
      <c r="J359" s="46"/>
      <c r="K359" s="46"/>
      <c r="L359" s="53">
        <f>+IFERROR(IF(E359&lt;&gt;"",IF(C324="Singular",F359,(((F359+G359+H359+I359+J359+K359))/COUNTA(F359:K359))),0),0)</f>
        <v>0</v>
      </c>
    </row>
    <row r="360" spans="2:12" ht="20.100000000000001" customHeight="1" x14ac:dyDescent="0.25">
      <c r="B360" s="121"/>
      <c r="C360" s="107"/>
      <c r="D360" s="119"/>
      <c r="E360" s="74" t="str">
        <f>+IF(F9&lt;&gt;"",F9,"")</f>
        <v/>
      </c>
      <c r="F360" s="46"/>
      <c r="G360" s="46"/>
      <c r="H360" s="46"/>
      <c r="I360" s="46"/>
      <c r="J360" s="46"/>
      <c r="K360" s="46"/>
      <c r="L360" s="53">
        <f>+IFERROR(IF(E360&lt;&gt;"",IF(C324="Singular",F360,(((F360+G360+H360+I360+J360+K360))/COUNTA(F360:K360))),0),0)</f>
        <v>0</v>
      </c>
    </row>
    <row r="361" spans="2:12" ht="20.100000000000001" customHeight="1" x14ac:dyDescent="0.25">
      <c r="B361" s="121"/>
      <c r="C361" s="107"/>
      <c r="D361" s="119"/>
      <c r="E361" s="74" t="str">
        <f>+IF(G9&lt;&gt;"",G9,"")</f>
        <v/>
      </c>
      <c r="F361" s="46"/>
      <c r="G361" s="46"/>
      <c r="H361" s="46"/>
      <c r="I361" s="46"/>
      <c r="J361" s="46"/>
      <c r="K361" s="46"/>
      <c r="L361" s="53">
        <f>+IFERROR(IF(E361&lt;&gt;"",IF(C324="Singular",F361,(((F361+G361+H361+I361+J361+K361))/COUNTA(F361:K361))),0),0)</f>
        <v>0</v>
      </c>
    </row>
    <row r="362" spans="2:12" ht="20.100000000000001" customHeight="1" x14ac:dyDescent="0.25">
      <c r="B362" s="121"/>
      <c r="C362" s="107"/>
      <c r="D362" s="119"/>
      <c r="E362" s="74" t="str">
        <f>+IF(H9&lt;&gt;"",H9,"")</f>
        <v/>
      </c>
      <c r="F362" s="46"/>
      <c r="G362" s="46"/>
      <c r="H362" s="46"/>
      <c r="I362" s="46"/>
      <c r="J362" s="46"/>
      <c r="K362" s="46"/>
      <c r="L362" s="53">
        <f>+IFERROR(IF(E362&lt;&gt;"",IF(C324="Singular",F362,(((F362+G362+H362+I362+J362+K362))/COUNTA(F362:K362))),0),0)</f>
        <v>0</v>
      </c>
    </row>
    <row r="363" spans="2:12" ht="20.100000000000001" customHeight="1" x14ac:dyDescent="0.25">
      <c r="B363" s="121"/>
      <c r="C363" s="107"/>
      <c r="D363" s="119"/>
      <c r="E363" s="74" t="str">
        <f>+IF(I9&lt;&gt;"",I9,"")</f>
        <v/>
      </c>
      <c r="F363" s="46"/>
      <c r="G363" s="46"/>
      <c r="H363" s="46"/>
      <c r="I363" s="46"/>
      <c r="J363" s="46"/>
      <c r="K363" s="46"/>
      <c r="L363" s="53">
        <f>+IFERROR(IF(E363&lt;&gt;"",IF(C324="Singular",F363,(((F363+G363+H363+I363+J363+K363))/COUNTA(F363:K363))),0),0)</f>
        <v>0</v>
      </c>
    </row>
    <row r="364" spans="2:12" ht="20.100000000000001" customHeight="1" x14ac:dyDescent="0.25">
      <c r="B364" s="121"/>
      <c r="C364" s="107"/>
      <c r="D364" s="119"/>
      <c r="E364" s="74" t="str">
        <f>+IF(J9&lt;&gt;"",J9,"")</f>
        <v/>
      </c>
      <c r="F364" s="46"/>
      <c r="G364" s="46"/>
      <c r="H364" s="46"/>
      <c r="I364" s="46"/>
      <c r="J364" s="46"/>
      <c r="K364" s="46"/>
      <c r="L364" s="53">
        <f>+IFERROR(IF(E364&lt;&gt;"",IF(C324="Singular",F364,(((F364+G364+H364+I364+J364+K364))/COUNTA(F364:K364))),0),0)</f>
        <v>0</v>
      </c>
    </row>
    <row r="365" spans="2:12" x14ac:dyDescent="0.25">
      <c r="B365" s="121"/>
      <c r="C365" s="107"/>
      <c r="D365" s="119"/>
      <c r="E365" s="73" t="s">
        <v>47</v>
      </c>
      <c r="F365" s="46"/>
      <c r="G365" s="46"/>
      <c r="H365" s="46"/>
      <c r="I365" s="46"/>
      <c r="J365" s="46"/>
      <c r="K365" s="46"/>
      <c r="L365" s="53">
        <f>IFERROR(IF(AND(C324="Singular",SUM(L349:L364)=0),F365,IF(AND(C324="Plural",SUM(L349:L364)=0),(F365+G365+H365+I365+J365+K365)/COUNTA(F365:K365),0)),0)</f>
        <v>0</v>
      </c>
    </row>
    <row r="366" spans="2:12" x14ac:dyDescent="0.25">
      <c r="B366" s="121"/>
      <c r="C366" s="107"/>
      <c r="D366" s="119"/>
      <c r="E366" s="73" t="s">
        <v>48</v>
      </c>
      <c r="F366" s="46"/>
      <c r="G366" s="46"/>
      <c r="H366" s="46"/>
      <c r="I366" s="46"/>
      <c r="J366" s="46"/>
      <c r="K366" s="46"/>
      <c r="L366" s="53">
        <f>IFERROR(IF(AND(C324="Singular",SUM(L349:L364)=0,F365=0),F366,IF(AND(C324="Plural",SUM(L349:L364)=0,L365=0),(F366+G366+H366+I366+J366+K366)/COUNTA(F366:K366),0)),0)</f>
        <v>0</v>
      </c>
    </row>
    <row r="367" spans="2:12" x14ac:dyDescent="0.25">
      <c r="B367" s="121"/>
      <c r="C367" s="107"/>
      <c r="D367" s="117" t="s">
        <v>50</v>
      </c>
      <c r="E367" s="118"/>
      <c r="F367" s="46"/>
      <c r="G367" s="46"/>
      <c r="H367" s="46"/>
      <c r="I367" s="46"/>
      <c r="J367" s="46"/>
      <c r="K367" s="46"/>
      <c r="L367" s="53">
        <f>+IF(C324="Singular",F367,SUM((F367*F327),(G367*G327)+(H367*H327)+(I367*I327)+(J367*J327)+(K367*K327)))</f>
        <v>0</v>
      </c>
    </row>
    <row r="368" spans="2:12" x14ac:dyDescent="0.25">
      <c r="B368" s="121"/>
      <c r="C368" s="107"/>
      <c r="D368" s="117" t="s">
        <v>51</v>
      </c>
      <c r="E368" s="118"/>
      <c r="F368" s="43"/>
      <c r="G368" s="43"/>
      <c r="H368" s="43"/>
      <c r="I368" s="43"/>
      <c r="J368" s="43"/>
      <c r="K368" s="43"/>
      <c r="L368" s="51">
        <f>+IF(C324="Singular",F368,IF(COUNTIF(F368:K368,"Si")&gt;=1,"Si","No"))</f>
        <v>0</v>
      </c>
    </row>
    <row r="369" spans="2:12" x14ac:dyDescent="0.25">
      <c r="B369" s="121"/>
      <c r="C369" s="107"/>
      <c r="D369" s="117" t="s">
        <v>52</v>
      </c>
      <c r="E369" s="118"/>
      <c r="F369" s="43"/>
      <c r="G369" s="43"/>
      <c r="H369" s="43"/>
      <c r="I369" s="43"/>
      <c r="J369" s="43"/>
      <c r="K369" s="43"/>
      <c r="L369" s="51">
        <f>+IF(C324="Singular",F369,IF(COUNTIF(F369:K369,"Si")&gt;=1,"Si",IF(COUNTIF(F369:K369,"N/A")&gt;=1,"Si","No")))</f>
        <v>0</v>
      </c>
    </row>
    <row r="370" spans="2:12" x14ac:dyDescent="0.25">
      <c r="B370" s="121"/>
      <c r="C370" s="107"/>
      <c r="D370" s="117" t="s">
        <v>53</v>
      </c>
      <c r="E370" s="118"/>
      <c r="F370" s="43"/>
      <c r="G370" s="43"/>
      <c r="H370" s="43"/>
      <c r="I370" s="43"/>
      <c r="J370" s="43"/>
      <c r="K370" s="43"/>
      <c r="L370" s="51">
        <f>+IF(C324="Singular",F370,IF(COUNTIF(F370:K370,"Si")&gt;=1,"Si","No"))</f>
        <v>0</v>
      </c>
    </row>
    <row r="371" spans="2:12" x14ac:dyDescent="0.25">
      <c r="B371" s="121"/>
      <c r="C371" s="107"/>
      <c r="D371" s="117" t="s">
        <v>55</v>
      </c>
      <c r="E371" s="118"/>
      <c r="F371" s="47"/>
      <c r="G371" s="47"/>
      <c r="H371" s="47"/>
      <c r="I371" s="47"/>
      <c r="J371" s="47"/>
      <c r="K371" s="47"/>
      <c r="L371" s="52">
        <f>+IF(C324="Singular",F371,SUM(F371:K371))</f>
        <v>0</v>
      </c>
    </row>
    <row r="372" spans="2:12" x14ac:dyDescent="0.25">
      <c r="B372" s="121"/>
      <c r="C372" s="107"/>
      <c r="D372" s="117" t="s">
        <v>56</v>
      </c>
      <c r="E372" s="118"/>
      <c r="F372" s="47"/>
      <c r="G372" s="47"/>
      <c r="H372" s="47"/>
      <c r="I372" s="47"/>
      <c r="J372" s="47"/>
      <c r="K372" s="47"/>
      <c r="L372" s="52">
        <f>+IF(C324="Singular",F372,SUM(F372:K372))</f>
        <v>0</v>
      </c>
    </row>
    <row r="373" spans="2:12" ht="15.75" thickBot="1" x14ac:dyDescent="0.3">
      <c r="B373" s="122"/>
      <c r="C373" s="108"/>
      <c r="D373" s="105" t="s">
        <v>57</v>
      </c>
      <c r="E373" s="106"/>
      <c r="F373" s="48"/>
      <c r="G373" s="48"/>
      <c r="H373" s="48"/>
      <c r="I373" s="48"/>
      <c r="J373" s="48"/>
      <c r="K373" s="48"/>
      <c r="L373" s="64">
        <f ca="1">+IF(F373&lt;&gt;"",IF(C324="Singular",((TODAY()-F373)/30),(TODAY()-MIN(F373:K373))/30),0)</f>
        <v>0</v>
      </c>
    </row>
    <row r="374" spans="2:12" ht="6" customHeight="1" thickBot="1" x14ac:dyDescent="0.3"/>
    <row r="375" spans="2:12" ht="24" customHeight="1" x14ac:dyDescent="0.25">
      <c r="B375" s="120" t="s">
        <v>100</v>
      </c>
      <c r="C375" s="36" t="s">
        <v>29</v>
      </c>
      <c r="D375" s="98"/>
      <c r="E375" s="99"/>
      <c r="F375" s="100" t="s">
        <v>101</v>
      </c>
      <c r="G375" s="100" t="s">
        <v>102</v>
      </c>
      <c r="H375" s="100" t="s">
        <v>103</v>
      </c>
      <c r="I375" s="100" t="s">
        <v>104</v>
      </c>
      <c r="J375" s="100" t="s">
        <v>105</v>
      </c>
      <c r="K375" s="100" t="s">
        <v>106</v>
      </c>
      <c r="L375" s="102" t="s">
        <v>36</v>
      </c>
    </row>
    <row r="376" spans="2:12" ht="20.25" customHeight="1" x14ac:dyDescent="0.25">
      <c r="B376" s="121"/>
      <c r="C376" s="107" t="s">
        <v>107</v>
      </c>
      <c r="D376" s="109" t="s">
        <v>38</v>
      </c>
      <c r="E376" s="110"/>
      <c r="F376" s="101"/>
      <c r="G376" s="101"/>
      <c r="H376" s="101"/>
      <c r="I376" s="101"/>
      <c r="J376" s="101"/>
      <c r="K376" s="101"/>
      <c r="L376" s="103"/>
    </row>
    <row r="377" spans="2:12" x14ac:dyDescent="0.25">
      <c r="B377" s="121"/>
      <c r="C377" s="107"/>
      <c r="D377" s="111" t="s">
        <v>39</v>
      </c>
      <c r="E377" s="112"/>
      <c r="F377" s="43"/>
      <c r="G377" s="43"/>
      <c r="H377" s="43"/>
      <c r="I377" s="43"/>
      <c r="J377" s="43"/>
      <c r="K377" s="43"/>
      <c r="L377" s="103"/>
    </row>
    <row r="378" spans="2:12" ht="66" customHeight="1" thickBot="1" x14ac:dyDescent="0.3">
      <c r="B378" s="121"/>
      <c r="C378" s="107"/>
      <c r="D378" s="113" t="s">
        <v>40</v>
      </c>
      <c r="E378" s="114"/>
      <c r="F378" s="37" t="str">
        <f>IFERROR(VLOOKUP(F377,EAS!$A$2:$B$1518,2,0),"")</f>
        <v/>
      </c>
      <c r="G378" s="37" t="str">
        <f>IFERROR(VLOOKUP(G377,EAS!$A$2:$B$1518,2,0),"")</f>
        <v/>
      </c>
      <c r="H378" s="37" t="str">
        <f>IFERROR(VLOOKUP(H377,EAS!$A$2:$B$1518,2,0),"")</f>
        <v/>
      </c>
      <c r="I378" s="37" t="str">
        <f>IFERROR(VLOOKUP(I377,EAS!$A$2:$B$1518,2,0),"")</f>
        <v/>
      </c>
      <c r="J378" s="37" t="str">
        <f>IFERROR(VLOOKUP(J377,EAS!$A$2:$B$1518,2,0),"")</f>
        <v/>
      </c>
      <c r="K378" s="37" t="str">
        <f>IFERROR(VLOOKUP(K377,EAS!$A$2:$B$1518,2,0),"")</f>
        <v/>
      </c>
      <c r="L378" s="104"/>
    </row>
    <row r="379" spans="2:12" x14ac:dyDescent="0.25">
      <c r="B379" s="121"/>
      <c r="C379" s="107"/>
      <c r="D379" s="115" t="s">
        <v>41</v>
      </c>
      <c r="E379" s="116"/>
      <c r="F379" s="44"/>
      <c r="G379" s="44"/>
      <c r="H379" s="44"/>
      <c r="I379" s="44"/>
      <c r="J379" s="44"/>
      <c r="K379" s="45"/>
      <c r="L379" s="49" t="str">
        <f>+IF(C376="Singular",1,IF(SUM(F379:K379)&lt;&gt;1,"Verifique % participación",SUM(F379:K379)))</f>
        <v>Verifique % participación</v>
      </c>
    </row>
    <row r="380" spans="2:12" x14ac:dyDescent="0.25">
      <c r="B380" s="121"/>
      <c r="C380" s="107"/>
      <c r="D380" s="111" t="s">
        <v>42</v>
      </c>
      <c r="E380" s="112"/>
      <c r="F380" s="38" t="str">
        <f>IFERROR(VLOOKUP(F377,EAS!$A$2:$G$1427,3,0),"0")</f>
        <v>0</v>
      </c>
      <c r="G380" s="38" t="str">
        <f>IFERROR(VLOOKUP(G377,EAS!$A$2:$G$1427,3,0),"0")</f>
        <v>0</v>
      </c>
      <c r="H380" s="38" t="str">
        <f>IFERROR(VLOOKUP(H377,EAS!$A$2:$G$1427,3,0),"0")</f>
        <v>0</v>
      </c>
      <c r="I380" s="38" t="str">
        <f>IFERROR(VLOOKUP(I377,EAS!$A$2:$G$1427,3,0),"0")</f>
        <v>0</v>
      </c>
      <c r="J380" s="38" t="str">
        <f>IFERROR(VLOOKUP(J377,EAS!$A$2:$G$1427,3,0),"0")</f>
        <v>0</v>
      </c>
      <c r="K380" s="38" t="str">
        <f>IFERROR(VLOOKUP(K377,EAS!$A$2:$G$1427,3,0),"0")</f>
        <v>0</v>
      </c>
      <c r="L380" s="50">
        <f>+IF(C376="Singular",F380,SUM((F380*F379),(G380*G379)+(H380*H379)+(I380*I379)+(J380*J379)+(K380*K379)))</f>
        <v>0</v>
      </c>
    </row>
    <row r="381" spans="2:12" x14ac:dyDescent="0.25">
      <c r="B381" s="121"/>
      <c r="C381" s="107"/>
      <c r="D381" s="111" t="s">
        <v>43</v>
      </c>
      <c r="E381" s="112"/>
      <c r="F381" s="39" t="str">
        <f>IFERROR(VLOOKUP(F377,EAS!$A$2:$G$1427,5,0),"")</f>
        <v/>
      </c>
      <c r="G381" s="39" t="str">
        <f>IFERROR(VLOOKUP(G377,EAS!$A$2:$G$1427,5,0),"")</f>
        <v/>
      </c>
      <c r="H381" s="39" t="str">
        <f>IFERROR(VLOOKUP(H377,EAS!$A$2:$G$1427,5,0),"")</f>
        <v/>
      </c>
      <c r="I381" s="39" t="str">
        <f>IFERROR(VLOOKUP(I377,EAS!$A$2:$G$1427,5,0),"")</f>
        <v/>
      </c>
      <c r="J381" s="39" t="str">
        <f>IFERROR(VLOOKUP(J377,EAS!$A$2:$G$1427,5,0),"")</f>
        <v/>
      </c>
      <c r="K381" s="39" t="str">
        <f>IFERROR(VLOOKUP(K377,EAS!$A$2:$G$1427,5,0),"")</f>
        <v/>
      </c>
      <c r="L381" s="51" t="str">
        <f>+IF(C376="Singular",F381,IF(COUNTIF(F381:K381,"Bajo")&gt;=1,"Bajo",IF(COUNTIF(F381:K381,"Aceptable")&gt;=1,"Aceptable",IF(COUNTIF(F381:K381,"Bueno")&gt;=1,"Bueno",IF(COUNTIF(F381:K381,"Sobresaliente")&gt;=1,"Sobresaliente",IF(COUNTIF(F381:K381,"Nueva EAS")&gt;=1,"Nueva EAS","-"))))))</f>
        <v>-</v>
      </c>
    </row>
    <row r="382" spans="2:12" x14ac:dyDescent="0.25">
      <c r="B382" s="121"/>
      <c r="C382" s="107"/>
      <c r="D382" s="117" t="s">
        <v>44</v>
      </c>
      <c r="E382" s="118"/>
      <c r="F382" s="65" t="str">
        <f>IFERROR(VLOOKUP(F377,EAS!$A$2:$H$1427,8,0),"")</f>
        <v/>
      </c>
      <c r="G382" s="65" t="str">
        <f>IFERROR(VLOOKUP(G377,EAS!$A$2:$H$1427,8,0),"")</f>
        <v/>
      </c>
      <c r="H382" s="65" t="str">
        <f>IFERROR(VLOOKUP(H377,EAS!$A$2:$H$1427,8,0),"")</f>
        <v/>
      </c>
      <c r="I382" s="65" t="str">
        <f>IFERROR(VLOOKUP(I377,EAS!$A$2:$H$1427,8,0),"")</f>
        <v/>
      </c>
      <c r="J382" s="65" t="str">
        <f>IFERROR(VLOOKUP(J377,EAS!$A$2:$H$1427,8,0),"")</f>
        <v/>
      </c>
      <c r="K382" s="65" t="str">
        <f>IFERROR(VLOOKUP(K377,EAS!$A$2:$H$1427,8,0),"")</f>
        <v/>
      </c>
      <c r="L382" s="53">
        <f>+IF(AND(C376="Singular",F382&lt;&gt;""),1,(COUNT("",F382:K382)))</f>
        <v>0</v>
      </c>
    </row>
    <row r="383" spans="2:12" ht="20.100000000000001" customHeight="1" x14ac:dyDescent="0.25">
      <c r="B383" s="121"/>
      <c r="C383" s="107"/>
      <c r="D383" s="119" t="s">
        <v>45</v>
      </c>
      <c r="E383" s="74" t="str">
        <f>+IF(B7&lt;&gt;"",B7,"")</f>
        <v>LOS PALMITOS</v>
      </c>
      <c r="F383" s="43"/>
      <c r="G383" s="43"/>
      <c r="H383" s="43"/>
      <c r="I383" s="43"/>
      <c r="J383" s="43"/>
      <c r="K383" s="43"/>
      <c r="L383" s="53">
        <f>+IFERROR(IF(E383&lt;&gt;"",(IF(C376="Singular",IF(F383="Si",1,0),(COUNTIF(F383:K383,"Si")/COUNTA(F383:K383)))),0),0)</f>
        <v>0</v>
      </c>
    </row>
    <row r="384" spans="2:12" ht="20.100000000000001" customHeight="1" x14ac:dyDescent="0.25">
      <c r="B384" s="121"/>
      <c r="C384" s="107"/>
      <c r="D384" s="119"/>
      <c r="E384" s="74" t="str">
        <f>+IF(D7&lt;&gt;"",D7,"")</f>
        <v/>
      </c>
      <c r="F384" s="43"/>
      <c r="G384" s="43"/>
      <c r="H384" s="43"/>
      <c r="I384" s="43"/>
      <c r="J384" s="43"/>
      <c r="K384" s="43"/>
      <c r="L384" s="53">
        <f>+IFERROR(IF(E384&lt;&gt;"",(IF(C376="Singular",IF(F384="Si",1,0),(COUNTIF(F384:K384,"Si")/COUNTA(F384:K384)))),0),0)</f>
        <v>0</v>
      </c>
    </row>
    <row r="385" spans="2:12" ht="20.100000000000001" customHeight="1" x14ac:dyDescent="0.25">
      <c r="B385" s="121"/>
      <c r="C385" s="107"/>
      <c r="D385" s="119"/>
      <c r="E385" s="74" t="str">
        <f>+IF(E7&lt;&gt;"",E7,"")</f>
        <v/>
      </c>
      <c r="F385" s="43"/>
      <c r="G385" s="43"/>
      <c r="H385" s="43"/>
      <c r="I385" s="43"/>
      <c r="J385" s="43"/>
      <c r="K385" s="43"/>
      <c r="L385" s="53">
        <f>+IFERROR(IF(E385&lt;&gt;"",(IF(C376="Singular",IF(F385="Si",1,0),(COUNTIF(F385:K385,"Si")/COUNTA(F385:K385)))),0),0)</f>
        <v>0</v>
      </c>
    </row>
    <row r="386" spans="2:12" ht="20.100000000000001" customHeight="1" x14ac:dyDescent="0.25">
      <c r="B386" s="121"/>
      <c r="C386" s="107"/>
      <c r="D386" s="119"/>
      <c r="E386" s="74" t="str">
        <f>+IF(F7&lt;&gt;"",F7,"")</f>
        <v/>
      </c>
      <c r="F386" s="43"/>
      <c r="G386" s="43"/>
      <c r="H386" s="43"/>
      <c r="I386" s="43"/>
      <c r="J386" s="43"/>
      <c r="K386" s="43"/>
      <c r="L386" s="53">
        <f>+IFERROR(IF(E386&lt;&gt;"",(IF(C376="Singular",IF(F386="Si",1,0),(COUNTIF(F386:K386,"Si")/COUNTA(F386:K386)))),0),0)</f>
        <v>0</v>
      </c>
    </row>
    <row r="387" spans="2:12" ht="20.100000000000001" customHeight="1" x14ac:dyDescent="0.25">
      <c r="B387" s="121"/>
      <c r="C387" s="107"/>
      <c r="D387" s="119"/>
      <c r="E387" s="74" t="str">
        <f>+IF(G7&lt;&gt;"",G7,"")</f>
        <v/>
      </c>
      <c r="F387" s="43"/>
      <c r="G387" s="43"/>
      <c r="H387" s="43"/>
      <c r="I387" s="43"/>
      <c r="J387" s="43"/>
      <c r="K387" s="43"/>
      <c r="L387" s="53">
        <f>+IFERROR(IF(E387&lt;&gt;"",(IF(C376="Singular",IF(F387="Si",1,0),(COUNTIF(F387:K387,"Si")/COUNTA(F387:K387)))),0),0)</f>
        <v>0</v>
      </c>
    </row>
    <row r="388" spans="2:12" ht="20.100000000000001" customHeight="1" x14ac:dyDescent="0.25">
      <c r="B388" s="121"/>
      <c r="C388" s="107"/>
      <c r="D388" s="119"/>
      <c r="E388" s="74" t="str">
        <f>+IF(H7&lt;&gt;"",H7,"")</f>
        <v/>
      </c>
      <c r="F388" s="43"/>
      <c r="G388" s="43"/>
      <c r="H388" s="43"/>
      <c r="I388" s="43"/>
      <c r="J388" s="43"/>
      <c r="K388" s="43"/>
      <c r="L388" s="53">
        <f>+IFERROR(IF(E388&lt;&gt;"",(IF(C376="Singular",IF(F388="Si",1,0),(COUNTIF(F388:K388,"Si")/COUNTA(F388:K388)))),0),0)</f>
        <v>0</v>
      </c>
    </row>
    <row r="389" spans="2:12" ht="20.100000000000001" customHeight="1" x14ac:dyDescent="0.25">
      <c r="B389" s="121"/>
      <c r="C389" s="107"/>
      <c r="D389" s="119"/>
      <c r="E389" s="74" t="str">
        <f>+IF(I7&lt;&gt;"",I7,"")</f>
        <v/>
      </c>
      <c r="F389" s="43"/>
      <c r="G389" s="43"/>
      <c r="H389" s="43"/>
      <c r="I389" s="43"/>
      <c r="J389" s="43"/>
      <c r="K389" s="43"/>
      <c r="L389" s="53">
        <f>+IFERROR(IF(E389&lt;&gt;"",(IF(C376="Singular",IF(F389="Si",1,0),(COUNTIF(F389:K389,"Si")/COUNTA(F389:K389)))),0),0)</f>
        <v>0</v>
      </c>
    </row>
    <row r="390" spans="2:12" ht="20.100000000000001" customHeight="1" x14ac:dyDescent="0.25">
      <c r="B390" s="121"/>
      <c r="C390" s="107"/>
      <c r="D390" s="119"/>
      <c r="E390" s="74" t="str">
        <f>+IF(J7&lt;&gt;"",J7,"")</f>
        <v/>
      </c>
      <c r="F390" s="43"/>
      <c r="G390" s="43"/>
      <c r="H390" s="43"/>
      <c r="I390" s="43"/>
      <c r="J390" s="43"/>
      <c r="K390" s="43"/>
      <c r="L390" s="53">
        <f>+IFERROR(IF(E390&lt;&gt;"",(IF(C376="Singular",IF(F390="Si",1,0),(COUNTIF(F390:K390,"Si")/COUNTA(F390:K390)))),0),0)</f>
        <v>0</v>
      </c>
    </row>
    <row r="391" spans="2:12" ht="20.100000000000001" customHeight="1" x14ac:dyDescent="0.25">
      <c r="B391" s="121"/>
      <c r="C391" s="107"/>
      <c r="D391" s="119"/>
      <c r="E391" s="74" t="str">
        <f>+IF(K7&lt;&gt;"",K7,"")</f>
        <v/>
      </c>
      <c r="F391" s="43"/>
      <c r="G391" s="43"/>
      <c r="H391" s="43"/>
      <c r="I391" s="43"/>
      <c r="J391" s="43"/>
      <c r="K391" s="43"/>
      <c r="L391" s="53">
        <f>+IFERROR(IF(E391&lt;&gt;"",(IF(C376="Singular",IF(F391="Si",1,0),(COUNTIF(F391:K391,"Si")/COUNTA(F391:K391)))),0),0)</f>
        <v>0</v>
      </c>
    </row>
    <row r="392" spans="2:12" ht="20.100000000000001" customHeight="1" x14ac:dyDescent="0.25">
      <c r="B392" s="121"/>
      <c r="C392" s="107"/>
      <c r="D392" s="119"/>
      <c r="E392" s="74" t="str">
        <f>+IF(L7&lt;&gt;"",L7,"")</f>
        <v/>
      </c>
      <c r="F392" s="43"/>
      <c r="G392" s="43"/>
      <c r="H392" s="43"/>
      <c r="I392" s="43"/>
      <c r="J392" s="43"/>
      <c r="K392" s="43"/>
      <c r="L392" s="53">
        <f>+IFERROR(IF(E392&lt;&gt;"",(IF(C376="Singular",IF(F392="Si",1,0),(COUNTIF(F392:K392,"Si")/COUNTA(F392:K392)))),0),0)</f>
        <v>0</v>
      </c>
    </row>
    <row r="393" spans="2:12" ht="20.100000000000001" customHeight="1" x14ac:dyDescent="0.25">
      <c r="B393" s="121"/>
      <c r="C393" s="107"/>
      <c r="D393" s="119"/>
      <c r="E393" s="74" t="str">
        <f>+IF(E9&lt;&gt;"",E9,"")</f>
        <v/>
      </c>
      <c r="F393" s="43"/>
      <c r="G393" s="43"/>
      <c r="H393" s="43"/>
      <c r="I393" s="43"/>
      <c r="J393" s="43"/>
      <c r="K393" s="43"/>
      <c r="L393" s="53">
        <f>+IFERROR(IF(E393&lt;&gt;"",(IF(C376="Singular",IF(F393="Si",1,0),(COUNTIF(F393:K393,"Si")/COUNTA(F393:K393)))),0),0)</f>
        <v>0</v>
      </c>
    </row>
    <row r="394" spans="2:12" ht="20.100000000000001" customHeight="1" x14ac:dyDescent="0.25">
      <c r="B394" s="121"/>
      <c r="C394" s="107"/>
      <c r="D394" s="119"/>
      <c r="E394" s="74" t="str">
        <f>+IF(F9&lt;&gt;"",F9,"")</f>
        <v/>
      </c>
      <c r="F394" s="43"/>
      <c r="G394" s="43"/>
      <c r="H394" s="43"/>
      <c r="I394" s="43"/>
      <c r="J394" s="43"/>
      <c r="K394" s="43"/>
      <c r="L394" s="53">
        <f>+IFERROR(IF(E394&lt;&gt;"",(IF(C376="Singular",IF(F394="Si",1,0),(COUNTIF(F394:K394,"Si")/COUNTA(F394:K394)))),0),0)</f>
        <v>0</v>
      </c>
    </row>
    <row r="395" spans="2:12" ht="20.100000000000001" customHeight="1" x14ac:dyDescent="0.25">
      <c r="B395" s="121"/>
      <c r="C395" s="107"/>
      <c r="D395" s="119"/>
      <c r="E395" s="74" t="str">
        <f>+IF(G9&lt;&gt;"",G9,"")</f>
        <v/>
      </c>
      <c r="F395" s="43"/>
      <c r="G395" s="43"/>
      <c r="H395" s="43"/>
      <c r="I395" s="43"/>
      <c r="J395" s="43"/>
      <c r="K395" s="43"/>
      <c r="L395" s="53">
        <f>+IFERROR(IF(E395&lt;&gt;"",(IF(C376="Singular",IF(F395="Si",1,0),(COUNTIF(F395:K395,"Si")/COUNTA(F395:K395)))),0),0)</f>
        <v>0</v>
      </c>
    </row>
    <row r="396" spans="2:12" ht="20.100000000000001" customHeight="1" x14ac:dyDescent="0.25">
      <c r="B396" s="121"/>
      <c r="C396" s="107"/>
      <c r="D396" s="119"/>
      <c r="E396" s="74" t="str">
        <f>+IF(H9&lt;&gt;"",H9,"")</f>
        <v/>
      </c>
      <c r="F396" s="43"/>
      <c r="G396" s="43"/>
      <c r="H396" s="43"/>
      <c r="I396" s="43"/>
      <c r="J396" s="43"/>
      <c r="K396" s="43"/>
      <c r="L396" s="53">
        <f>+IFERROR(IF(E396&lt;&gt;"",(IF(C376="Singular",IF(F396="Si",1,0),(COUNTIF(F396:K396,"Si")/COUNTA(F396:K396)))),0),0)</f>
        <v>0</v>
      </c>
    </row>
    <row r="397" spans="2:12" ht="20.100000000000001" customHeight="1" x14ac:dyDescent="0.25">
      <c r="B397" s="121"/>
      <c r="C397" s="107"/>
      <c r="D397" s="119"/>
      <c r="E397" s="74" t="str">
        <f>+IF(I9&lt;&gt;"",I9,"")</f>
        <v/>
      </c>
      <c r="F397" s="43"/>
      <c r="G397" s="43"/>
      <c r="H397" s="43"/>
      <c r="I397" s="43"/>
      <c r="J397" s="43"/>
      <c r="K397" s="43"/>
      <c r="L397" s="53">
        <f>+IFERROR(IF(E397&lt;&gt;"",(IF(C376="Singular",IF(F397="Si",1,0),(COUNTIF(F397:K397,"Si")/COUNTA(F397:K397)))),0),0)</f>
        <v>0</v>
      </c>
    </row>
    <row r="398" spans="2:12" ht="20.100000000000001" customHeight="1" x14ac:dyDescent="0.25">
      <c r="B398" s="121"/>
      <c r="C398" s="107"/>
      <c r="D398" s="119"/>
      <c r="E398" s="74" t="str">
        <f>+IF(J9&lt;&gt;"",J9,"")</f>
        <v/>
      </c>
      <c r="F398" s="43"/>
      <c r="G398" s="43"/>
      <c r="H398" s="43"/>
      <c r="I398" s="43"/>
      <c r="J398" s="43"/>
      <c r="K398" s="43"/>
      <c r="L398" s="53">
        <f>+IFERROR(IF(E398&lt;&gt;"",(IF(C376="Singular",IF(F398="Si",1,0),(COUNTIF(F398:K398,"Si")/COUNTA(F398:K398)))),0),0)</f>
        <v>0</v>
      </c>
    </row>
    <row r="399" spans="2:12" x14ac:dyDescent="0.25">
      <c r="B399" s="121"/>
      <c r="C399" s="107"/>
      <c r="D399" s="119"/>
      <c r="E399" s="73" t="s">
        <v>47</v>
      </c>
      <c r="F399" s="43"/>
      <c r="G399" s="43"/>
      <c r="H399" s="43"/>
      <c r="I399" s="43"/>
      <c r="J399" s="43"/>
      <c r="K399" s="43"/>
      <c r="L399" s="53">
        <f>IF(AND(C376="Singular",SUM(L383:L398)=0,F399&gt;1),(15/(COUNTA(F383:F398))*F399),IF(AND(C376="Plural",SUM(L383:L398)=0,SUM(F399:K399)&gt;0),SUM(IF(F399&gt;1,IF((15/(COUNTA(F383:F398)))/(COUNT(F399:K399))*F399&gt;((15/(COUNTA(F383:F398)))/(COUNT(F399:K399))*COUNTA(F383:F398)),((15/(COUNTA(F383:F398)))/(COUNT(F399:K399))*COUNTA(F383:F398)),(15/(COUNTA(F383:F398)))/(COUNT(F399:K399))*F399),0))+(IF(G399&gt;1,IF((15/(COUNTA(F383:F398)))/(COUNT(F399:K399))*G399&gt;((15/(COUNTA(F383:F398)))/(COUNT(F399:K399))*COUNTA(F383:F398)),((15/(COUNTA(F383:F398)))/(COUNT(F399:K399))*COUNTA(F383:F398)),(15/(COUNTA(F383:F398)))/(COUNT(F399:K399))*G399),0))+(IF(H399&gt;1,IF((15/(COUNTA(F383:F398)))/(COUNT(F399:K399))*H399&gt;((15/(COUNTA(F383:F398)))/(COUNT(F399:K399))*COUNTA(F383:F398)),((15/(COUNTA(F383:F398)))/(COUNT(F399:K399))*COUNTA(F383:F398)),(15/(COUNTA(F383:F398)))/(COUNT(F399:K399))*H399),0))+(IF(I399&gt;1,IF((15/(COUNTA(F383:F398)))/(COUNT(F399:K399))*I399&gt;((15/(COUNTA(F383:F398)))/(COUNT(F399:K399))*COUNTA(F383:F398)),((15/(COUNTA(F383:F398)))/(COUNT(F399:K399))*COUNTA(F383:F398)),(15/(COUNTA(F383:F398)))/(COUNT(F399:K399))*I399),0)+(IF(J399&gt;1,IF((15/(COUNTA(F383:F398)))/(COUNT(F399:K399))*J399&gt;((15/(COUNTA(F383:F398)))/(COUNT(F399:K399))*COUNTA(F383:F398)),((15/(COUNTA(F383:F398)))/(COUNT(F399:K399))*COUNTA(F383:F398)),(15/(COUNTA(F383:F398)))/(COUNT(F399:K399))*J399),0)+(IF(K399&gt;1,IF((15/(COUNTA(F383:F398)))/(COUNT(F399:K399))*K399&gt;((15/(COUNTA(F383:F398)))/(COUNT(F399:K399))*COUNTA(F383:F398)),((15/(COUNTA(F383:F398)))/(COUNT(F399:K399))*COUNTA(F383:F398)),(15/(COUNTA(F383:F398)))/(COUNT(F399:K399))*K399),0)))),0))</f>
        <v>0</v>
      </c>
    </row>
    <row r="400" spans="2:12" x14ac:dyDescent="0.25">
      <c r="B400" s="121"/>
      <c r="C400" s="107"/>
      <c r="D400" s="119"/>
      <c r="E400" s="73" t="s">
        <v>48</v>
      </c>
      <c r="F400" s="43"/>
      <c r="G400" s="43"/>
      <c r="H400" s="43"/>
      <c r="I400" s="43"/>
      <c r="J400" s="43"/>
      <c r="K400" s="43"/>
      <c r="L400" s="53">
        <f>IF(AND(C376="Singular",SUM(L383:L398)=0,F399&lt;2,F400&gt;1),(5/(COUNTA(F383:F398))*F400),IF(AND(C376="Plural",SUM(L383:L398)=0,L399=0,SUM(F400:K400)&gt;0),SUM(IF(F400&gt;1,IF((5/(COUNTA(F383:F398)))/(COUNT(F400:K400))*F400&gt;((5/(COUNTA(F383:F398)))/(COUNT(F400:K400))*COUNTA(F383:F398)),((5/(COUNTA(F383:F398)))/(COUNT(F400:K400))*COUNTA(F383:F398)),(5/(COUNTA(F383:F398)))/(COUNT(F400:K400))*F400),0))+(IF(G400&gt;1,IF((5/(COUNTA(F383:F398)))/(COUNT(F400:K400))*G400&gt;((5/(COUNTA(F383:F398)))/(COUNT(F400:K400))*COUNTA(F383:F398)),((5/(COUNTA(F383:F398)))/(COUNT(F400:K400))*COUNTA(F383:F398)),(5/(COUNTA(F383:F398)))/(COUNT(F400:K400))*G400),0))+(IF(H400&gt;1,IF((5/(COUNTA(F383:F398)))/(COUNT(F400:K400))*H400&gt;((5/(COUNTA(F383:F398)))/(COUNT(F400:K400))*COUNTA(F383:F398)),((5/(COUNTA(F383:F398)))/(COUNT(F400:K400))*COUNTA(F383:F398)),(5/(COUNTA(F383:F398)))/(COUNT(F400:K400))*H400),0))+(IF(I400&gt;1,IF((5/(COUNTA(F383:F398)))/(COUNT(F400:K400))*I400&gt;((5/(COUNTA(F383:F398)))/(COUNT(F400:K400))*COUNTA(F383:F398)),((5/(COUNTA(F383:F398)))/(COUNT(F400:K400))*COUNTA(F383:F398)),(5/(COUNTA(F383:F398)))/(COUNT(F400:K400))*I400),0)+(IF(J400&gt;1,IF((5/(COUNTA(F383:F398)))/(COUNT(F400:K400))*J400&gt;((5/(COUNTA(F383:F398)))/(COUNT(F400:K400))*COUNTA(F383:F398)),((5/(COUNTA(F383:F398)))/(COUNT(F400:K400))*COUNTA(F383:F398)),(5/(COUNTA(F383:F398)))/(COUNT(F400:K400))*J400),0)+(IF(K400&gt;1,IF((5/(COUNTA(F383:F398)))/(COUNT(F400:K400))*K400&gt;((5/(COUNTA(F383:F398)))/(COUNT(F400:K400))*COUNTA(F383:F398)),((5/(COUNTA(F383:F398)))/(COUNT(F400:K400))*COUNTA(F383:F398)),(5/(COUNTA(F383:F398)))/(COUNT(F400:K400))*K400),0)))),0))</f>
        <v>0</v>
      </c>
    </row>
    <row r="401" spans="2:12" ht="20.100000000000001" customHeight="1" x14ac:dyDescent="0.25">
      <c r="B401" s="121"/>
      <c r="C401" s="107"/>
      <c r="D401" s="119" t="s">
        <v>49</v>
      </c>
      <c r="E401" s="74" t="str">
        <f>+IF(B7&lt;&gt;"",B7,"")</f>
        <v>LOS PALMITOS</v>
      </c>
      <c r="F401" s="43"/>
      <c r="G401" s="43"/>
      <c r="H401" s="43"/>
      <c r="I401" s="43"/>
      <c r="J401" s="43"/>
      <c r="K401" s="43"/>
      <c r="L401" s="53">
        <f>+IFERROR(IF(E401&lt;&gt;"",IF(C376="Singular",F401,(((F401+G401+H401+I401+J401+K401))/COUNTA(F401:K401))),0),0)</f>
        <v>0</v>
      </c>
    </row>
    <row r="402" spans="2:12" ht="20.100000000000001" customHeight="1" x14ac:dyDescent="0.25">
      <c r="B402" s="121"/>
      <c r="C402" s="107"/>
      <c r="D402" s="119"/>
      <c r="E402" s="74" t="str">
        <f>+IF(D7&lt;&gt;"",D7,"")</f>
        <v/>
      </c>
      <c r="F402" s="46"/>
      <c r="G402" s="46"/>
      <c r="H402" s="46"/>
      <c r="I402" s="46"/>
      <c r="J402" s="46"/>
      <c r="K402" s="46"/>
      <c r="L402" s="53">
        <f>+IFERROR(IF(E402&lt;&gt;"",IF(C376="Singular",F402,(((F402+G402+H402+I402+J402+K402))/COUNTA(F402:K402))),0),0)</f>
        <v>0</v>
      </c>
    </row>
    <row r="403" spans="2:12" ht="20.100000000000001" customHeight="1" x14ac:dyDescent="0.25">
      <c r="B403" s="121"/>
      <c r="C403" s="107"/>
      <c r="D403" s="119"/>
      <c r="E403" s="74" t="str">
        <f>+IF(E7&lt;&gt;"",E7,"")</f>
        <v/>
      </c>
      <c r="F403" s="46"/>
      <c r="G403" s="46"/>
      <c r="H403" s="46"/>
      <c r="I403" s="46"/>
      <c r="J403" s="46"/>
      <c r="K403" s="46"/>
      <c r="L403" s="53">
        <f>+IFERROR(IF(E403&lt;&gt;"",IF(C376="Singular",F403,(((F403+G403+H403+I403+J403+K403))/COUNTA(F403:K403))),0),0)</f>
        <v>0</v>
      </c>
    </row>
    <row r="404" spans="2:12" ht="20.100000000000001" customHeight="1" x14ac:dyDescent="0.25">
      <c r="B404" s="121"/>
      <c r="C404" s="107"/>
      <c r="D404" s="119"/>
      <c r="E404" s="74" t="str">
        <f>+IF(F7&lt;&gt;"",F7,"")</f>
        <v/>
      </c>
      <c r="F404" s="46"/>
      <c r="G404" s="46"/>
      <c r="H404" s="46"/>
      <c r="I404" s="46"/>
      <c r="J404" s="46"/>
      <c r="K404" s="46"/>
      <c r="L404" s="53">
        <f>+IFERROR(IF(E404&lt;&gt;"",IF(C376="Singular",F404,(((F404+G404+H404+I404+J404+K404))/COUNTA(F404:K404))),0),0)</f>
        <v>0</v>
      </c>
    </row>
    <row r="405" spans="2:12" ht="20.100000000000001" customHeight="1" x14ac:dyDescent="0.25">
      <c r="B405" s="121"/>
      <c r="C405" s="107"/>
      <c r="D405" s="119"/>
      <c r="E405" s="74" t="str">
        <f>+IF(G7&lt;&gt;"",G7,"")</f>
        <v/>
      </c>
      <c r="F405" s="46"/>
      <c r="G405" s="46"/>
      <c r="H405" s="46"/>
      <c r="I405" s="46"/>
      <c r="J405" s="46"/>
      <c r="K405" s="46"/>
      <c r="L405" s="53">
        <f>+IFERROR(IF(E405&lt;&gt;"",IF(C376="Singular",F405,(((F405+G405+H405+I405+J405+K405))/COUNTA(F405:K405))),0),0)</f>
        <v>0</v>
      </c>
    </row>
    <row r="406" spans="2:12" ht="20.100000000000001" customHeight="1" x14ac:dyDescent="0.25">
      <c r="B406" s="121"/>
      <c r="C406" s="107"/>
      <c r="D406" s="119"/>
      <c r="E406" s="74" t="str">
        <f>+IF(H7&lt;&gt;"",H7,"")</f>
        <v/>
      </c>
      <c r="F406" s="46"/>
      <c r="G406" s="46"/>
      <c r="H406" s="46"/>
      <c r="I406" s="46"/>
      <c r="J406" s="46"/>
      <c r="K406" s="46"/>
      <c r="L406" s="53">
        <f>+IFERROR(IF(E406&lt;&gt;"",IF(C376="Singular",F406,(((F406+G406+H406+I406+J406+K406))/COUNTA(F406:K406))),0),0)</f>
        <v>0</v>
      </c>
    </row>
    <row r="407" spans="2:12" ht="20.100000000000001" customHeight="1" x14ac:dyDescent="0.25">
      <c r="B407" s="121"/>
      <c r="C407" s="107"/>
      <c r="D407" s="119"/>
      <c r="E407" s="74" t="str">
        <f>+IF(I7&lt;&gt;"",I7,"")</f>
        <v/>
      </c>
      <c r="F407" s="46"/>
      <c r="G407" s="46"/>
      <c r="H407" s="46"/>
      <c r="I407" s="46"/>
      <c r="J407" s="46"/>
      <c r="K407" s="46"/>
      <c r="L407" s="53">
        <f>+IFERROR(IF(E407&lt;&gt;"",IF(C376="Singular",F407,(((F407+G407+H407+I407+J407+K407))/COUNTA(F407:K407))),0),0)</f>
        <v>0</v>
      </c>
    </row>
    <row r="408" spans="2:12" ht="20.100000000000001" customHeight="1" x14ac:dyDescent="0.25">
      <c r="B408" s="121"/>
      <c r="C408" s="107"/>
      <c r="D408" s="119"/>
      <c r="E408" s="74" t="str">
        <f>+IF(J7&lt;&gt;"",J7,"")</f>
        <v/>
      </c>
      <c r="F408" s="46"/>
      <c r="G408" s="46"/>
      <c r="H408" s="46"/>
      <c r="I408" s="46"/>
      <c r="J408" s="46"/>
      <c r="K408" s="46"/>
      <c r="L408" s="53">
        <f>+IFERROR(IF(E408&lt;&gt;"",IF(C376="Singular",F408,(((F408+G408+H408+I408+J408+K408))/COUNTA(F408:K408))),0),0)</f>
        <v>0</v>
      </c>
    </row>
    <row r="409" spans="2:12" ht="20.100000000000001" customHeight="1" x14ac:dyDescent="0.25">
      <c r="B409" s="121"/>
      <c r="C409" s="107"/>
      <c r="D409" s="119"/>
      <c r="E409" s="74" t="str">
        <f>+IF(K7&lt;&gt;"",K7,"")</f>
        <v/>
      </c>
      <c r="F409" s="46"/>
      <c r="G409" s="46"/>
      <c r="H409" s="46"/>
      <c r="I409" s="46"/>
      <c r="J409" s="46"/>
      <c r="K409" s="46"/>
      <c r="L409" s="53">
        <f>+IFERROR(IF(E409&lt;&gt;"",IF(C376="Singular",F409,(((F409+G409+H409+I409+J409+K409))/COUNTA(F409:K409))),0),0)</f>
        <v>0</v>
      </c>
    </row>
    <row r="410" spans="2:12" ht="20.100000000000001" customHeight="1" x14ac:dyDescent="0.25">
      <c r="B410" s="121"/>
      <c r="C410" s="107"/>
      <c r="D410" s="119"/>
      <c r="E410" s="74" t="str">
        <f>+IF(L7&lt;&gt;"",L7,"")</f>
        <v/>
      </c>
      <c r="F410" s="46"/>
      <c r="G410" s="46"/>
      <c r="H410" s="46"/>
      <c r="I410" s="46"/>
      <c r="J410" s="46"/>
      <c r="K410" s="46"/>
      <c r="L410" s="53">
        <f>+IFERROR(IF(E410&lt;&gt;"",IF(C376="Singular",F410,(((F410+G410+H410+I410+J410+K410))/COUNTA(F410:K410))),0),0)</f>
        <v>0</v>
      </c>
    </row>
    <row r="411" spans="2:12" ht="20.100000000000001" customHeight="1" x14ac:dyDescent="0.25">
      <c r="B411" s="121"/>
      <c r="C411" s="107"/>
      <c r="D411" s="119"/>
      <c r="E411" s="74" t="str">
        <f>+IF(E9&lt;&gt;"",E9,"")</f>
        <v/>
      </c>
      <c r="F411" s="46"/>
      <c r="G411" s="46"/>
      <c r="H411" s="46"/>
      <c r="I411" s="46"/>
      <c r="J411" s="46"/>
      <c r="K411" s="46"/>
      <c r="L411" s="53">
        <f>+IFERROR(IF(E411&lt;&gt;"",IF(C376="Singular",F411,(((F411+G411+H411+I411+J411+K411))/COUNTA(F411:K411))),0),0)</f>
        <v>0</v>
      </c>
    </row>
    <row r="412" spans="2:12" ht="20.100000000000001" customHeight="1" x14ac:dyDescent="0.25">
      <c r="B412" s="121"/>
      <c r="C412" s="107"/>
      <c r="D412" s="119"/>
      <c r="E412" s="74" t="str">
        <f>+IF(F9&lt;&gt;"",F9,"")</f>
        <v/>
      </c>
      <c r="F412" s="46"/>
      <c r="G412" s="46"/>
      <c r="H412" s="46"/>
      <c r="I412" s="46"/>
      <c r="J412" s="46"/>
      <c r="K412" s="46"/>
      <c r="L412" s="53">
        <f>+IFERROR(IF(E412&lt;&gt;"",IF(C376="Singular",F412,(((F412+G412+H412+I412+J412+K412))/COUNTA(F412:K412))),0),0)</f>
        <v>0</v>
      </c>
    </row>
    <row r="413" spans="2:12" ht="20.100000000000001" customHeight="1" x14ac:dyDescent="0.25">
      <c r="B413" s="121"/>
      <c r="C413" s="107"/>
      <c r="D413" s="119"/>
      <c r="E413" s="74" t="str">
        <f>+IF(G9&lt;&gt;"",G9,"")</f>
        <v/>
      </c>
      <c r="F413" s="46"/>
      <c r="G413" s="46"/>
      <c r="H413" s="46"/>
      <c r="I413" s="46"/>
      <c r="J413" s="46"/>
      <c r="K413" s="46"/>
      <c r="L413" s="53">
        <f>+IFERROR(IF(E413&lt;&gt;"",IF(C376="Singular",F413,(((F413+G413+H413+I413+J413+K413))/COUNTA(F413:K413))),0),0)</f>
        <v>0</v>
      </c>
    </row>
    <row r="414" spans="2:12" ht="20.100000000000001" customHeight="1" x14ac:dyDescent="0.25">
      <c r="B414" s="121"/>
      <c r="C414" s="107"/>
      <c r="D414" s="119"/>
      <c r="E414" s="74" t="str">
        <f>+IF(H9&lt;&gt;"",H9,"")</f>
        <v/>
      </c>
      <c r="F414" s="46"/>
      <c r="G414" s="46"/>
      <c r="H414" s="46"/>
      <c r="I414" s="46"/>
      <c r="J414" s="46"/>
      <c r="K414" s="46"/>
      <c r="L414" s="53">
        <f>+IFERROR(IF(E414&lt;&gt;"",IF(C376="Singular",F414,(((F414+G414+H414+I414+J414+K414))/COUNTA(F414:K414))),0),0)</f>
        <v>0</v>
      </c>
    </row>
    <row r="415" spans="2:12" ht="20.100000000000001" customHeight="1" x14ac:dyDescent="0.25">
      <c r="B415" s="121"/>
      <c r="C415" s="107"/>
      <c r="D415" s="119"/>
      <c r="E415" s="74" t="str">
        <f>+IF(I9&lt;&gt;"",I9,"")</f>
        <v/>
      </c>
      <c r="F415" s="46"/>
      <c r="G415" s="46"/>
      <c r="H415" s="46"/>
      <c r="I415" s="46"/>
      <c r="J415" s="46"/>
      <c r="K415" s="46"/>
      <c r="L415" s="53">
        <f>+IFERROR(IF(E415&lt;&gt;"",IF(C376="Singular",F415,(((F415+G415+H415+I415+J415+K415))/COUNTA(F415:K415))),0),0)</f>
        <v>0</v>
      </c>
    </row>
    <row r="416" spans="2:12" ht="20.100000000000001" customHeight="1" x14ac:dyDescent="0.25">
      <c r="B416" s="121"/>
      <c r="C416" s="107"/>
      <c r="D416" s="119"/>
      <c r="E416" s="74" t="str">
        <f>+IF(J9&lt;&gt;"",J9,"")</f>
        <v/>
      </c>
      <c r="F416" s="46"/>
      <c r="G416" s="46"/>
      <c r="H416" s="46"/>
      <c r="I416" s="46"/>
      <c r="J416" s="46"/>
      <c r="K416" s="46"/>
      <c r="L416" s="53">
        <f>+IFERROR(IF(E416&lt;&gt;"",IF(C376="Singular",F416,(((F416+G416+H416+I416+J416+K416))/COUNTA(F416:K416))),0),0)</f>
        <v>0</v>
      </c>
    </row>
    <row r="417" spans="2:12" x14ac:dyDescent="0.25">
      <c r="B417" s="121"/>
      <c r="C417" s="107"/>
      <c r="D417" s="119"/>
      <c r="E417" s="73" t="s">
        <v>47</v>
      </c>
      <c r="F417" s="46"/>
      <c r="G417" s="46"/>
      <c r="H417" s="46"/>
      <c r="I417" s="46"/>
      <c r="J417" s="46"/>
      <c r="K417" s="46"/>
      <c r="L417" s="53">
        <f>IFERROR(IF(AND(C376="Singular",SUM(L401:L416)=0),F417,IF(AND(C376="Plural",SUM(L401:L416)=0),(F417+G417+H417+I417+J417+K417)/COUNTA(F417:K417),0)),0)</f>
        <v>0</v>
      </c>
    </row>
    <row r="418" spans="2:12" x14ac:dyDescent="0.25">
      <c r="B418" s="121"/>
      <c r="C418" s="107"/>
      <c r="D418" s="119"/>
      <c r="E418" s="73" t="s">
        <v>48</v>
      </c>
      <c r="F418" s="46"/>
      <c r="G418" s="46"/>
      <c r="H418" s="46"/>
      <c r="I418" s="46"/>
      <c r="J418" s="46"/>
      <c r="K418" s="46"/>
      <c r="L418" s="53">
        <f>IFERROR(IF(AND(C376="Singular",SUM(L401:L416)=0,F417=0),F418,IF(AND(C376="Plural",SUM(L401:L416)=0,L417=0),(F418+G418+H418+I418+J418+K418)/COUNTA(F418:K418),0)),0)</f>
        <v>0</v>
      </c>
    </row>
    <row r="419" spans="2:12" x14ac:dyDescent="0.25">
      <c r="B419" s="121"/>
      <c r="C419" s="107"/>
      <c r="D419" s="117" t="s">
        <v>50</v>
      </c>
      <c r="E419" s="118"/>
      <c r="F419" s="46"/>
      <c r="G419" s="46"/>
      <c r="H419" s="46"/>
      <c r="I419" s="46"/>
      <c r="J419" s="46"/>
      <c r="K419" s="46"/>
      <c r="L419" s="53">
        <f>+IF(C376="Singular",F419,SUM((F419*F379),(G419*G379)+(H419*H379)+(I419*I379)+(J419*J379)+(K419*K379)))</f>
        <v>0</v>
      </c>
    </row>
    <row r="420" spans="2:12" x14ac:dyDescent="0.25">
      <c r="B420" s="121"/>
      <c r="C420" s="107"/>
      <c r="D420" s="117" t="s">
        <v>51</v>
      </c>
      <c r="E420" s="118"/>
      <c r="F420" s="43"/>
      <c r="G420" s="43"/>
      <c r="H420" s="43"/>
      <c r="I420" s="43"/>
      <c r="J420" s="43"/>
      <c r="K420" s="43"/>
      <c r="L420" s="51" t="str">
        <f>+IF(C376="Singular",F420,IF(COUNTIF(F420:K420,"Si")&gt;=1,"Si","No"))</f>
        <v>No</v>
      </c>
    </row>
    <row r="421" spans="2:12" x14ac:dyDescent="0.25">
      <c r="B421" s="121"/>
      <c r="C421" s="107"/>
      <c r="D421" s="117" t="s">
        <v>52</v>
      </c>
      <c r="E421" s="118"/>
      <c r="F421" s="43"/>
      <c r="G421" s="43"/>
      <c r="H421" s="43"/>
      <c r="I421" s="43"/>
      <c r="J421" s="43"/>
      <c r="K421" s="43"/>
      <c r="L421" s="51" t="str">
        <f>+IF(C376="Singular",F421,IF(COUNTIF(F421:K421,"Si")&gt;=1,"Si",IF(COUNTIF(F421:K421,"N/A")&gt;=1,"Si","No")))</f>
        <v>No</v>
      </c>
    </row>
    <row r="422" spans="2:12" x14ac:dyDescent="0.25">
      <c r="B422" s="121"/>
      <c r="C422" s="107"/>
      <c r="D422" s="117" t="s">
        <v>53</v>
      </c>
      <c r="E422" s="118"/>
      <c r="F422" s="43"/>
      <c r="G422" s="43"/>
      <c r="H422" s="43"/>
      <c r="I422" s="43"/>
      <c r="J422" s="43"/>
      <c r="K422" s="43"/>
      <c r="L422" s="51" t="str">
        <f>+IF(C376="Singular",F422,IF(COUNTIF(F422:K422,"Si")&gt;=1,"Si","No"))</f>
        <v>No</v>
      </c>
    </row>
    <row r="423" spans="2:12" x14ac:dyDescent="0.25">
      <c r="B423" s="121"/>
      <c r="C423" s="107"/>
      <c r="D423" s="117" t="s">
        <v>55</v>
      </c>
      <c r="E423" s="118"/>
      <c r="F423" s="47"/>
      <c r="G423" s="47"/>
      <c r="H423" s="47"/>
      <c r="I423" s="47"/>
      <c r="J423" s="47"/>
      <c r="K423" s="47"/>
      <c r="L423" s="52">
        <f>+IF(C376="Singular",F423,SUM(F423:K423))</f>
        <v>0</v>
      </c>
    </row>
    <row r="424" spans="2:12" x14ac:dyDescent="0.25">
      <c r="B424" s="121"/>
      <c r="C424" s="107"/>
      <c r="D424" s="117" t="s">
        <v>56</v>
      </c>
      <c r="E424" s="118"/>
      <c r="F424" s="47"/>
      <c r="G424" s="47"/>
      <c r="H424" s="47"/>
      <c r="I424" s="47"/>
      <c r="J424" s="47"/>
      <c r="K424" s="47"/>
      <c r="L424" s="52">
        <f>+IF(C376="Singular",F424,SUM(F424:K424))</f>
        <v>0</v>
      </c>
    </row>
    <row r="425" spans="2:12" ht="15.75" thickBot="1" x14ac:dyDescent="0.3">
      <c r="B425" s="122"/>
      <c r="C425" s="108"/>
      <c r="D425" s="105" t="s">
        <v>57</v>
      </c>
      <c r="E425" s="106"/>
      <c r="F425" s="48"/>
      <c r="G425" s="48"/>
      <c r="H425" s="48"/>
      <c r="I425" s="48"/>
      <c r="J425" s="48"/>
      <c r="K425" s="48"/>
      <c r="L425" s="64">
        <f ca="1">+IF(F425&lt;&gt;"",IF(C376="Singular",((TODAY()-F425)/30),(TODAY()-MIN(F425:K425))/30),0)</f>
        <v>0</v>
      </c>
    </row>
    <row r="426" spans="2:12" ht="6" customHeight="1" thickBot="1" x14ac:dyDescent="0.3"/>
    <row r="427" spans="2:12" ht="24" customHeight="1" x14ac:dyDescent="0.25">
      <c r="B427" s="120" t="s">
        <v>108</v>
      </c>
      <c r="C427" s="36" t="s">
        <v>29</v>
      </c>
      <c r="D427" s="98"/>
      <c r="E427" s="99"/>
      <c r="F427" s="100" t="s">
        <v>109</v>
      </c>
      <c r="G427" s="100" t="s">
        <v>110</v>
      </c>
      <c r="H427" s="100" t="s">
        <v>111</v>
      </c>
      <c r="I427" s="100" t="s">
        <v>112</v>
      </c>
      <c r="J427" s="100" t="s">
        <v>113</v>
      </c>
      <c r="K427" s="100" t="s">
        <v>114</v>
      </c>
      <c r="L427" s="102" t="s">
        <v>36</v>
      </c>
    </row>
    <row r="428" spans="2:12" ht="20.25" customHeight="1" x14ac:dyDescent="0.25">
      <c r="B428" s="121"/>
      <c r="C428" s="107" t="s">
        <v>107</v>
      </c>
      <c r="D428" s="109" t="s">
        <v>38</v>
      </c>
      <c r="E428" s="110"/>
      <c r="F428" s="101"/>
      <c r="G428" s="101"/>
      <c r="H428" s="101"/>
      <c r="I428" s="101"/>
      <c r="J428" s="101"/>
      <c r="K428" s="101"/>
      <c r="L428" s="103"/>
    </row>
    <row r="429" spans="2:12" x14ac:dyDescent="0.25">
      <c r="B429" s="121"/>
      <c r="C429" s="107"/>
      <c r="D429" s="111" t="s">
        <v>39</v>
      </c>
      <c r="E429" s="112"/>
      <c r="F429" s="43"/>
      <c r="G429" s="43"/>
      <c r="H429" s="43"/>
      <c r="I429" s="43"/>
      <c r="J429" s="43"/>
      <c r="K429" s="43"/>
      <c r="L429" s="103"/>
    </row>
    <row r="430" spans="2:12" ht="66" customHeight="1" thickBot="1" x14ac:dyDescent="0.3">
      <c r="B430" s="121"/>
      <c r="C430" s="107"/>
      <c r="D430" s="113" t="s">
        <v>40</v>
      </c>
      <c r="E430" s="114"/>
      <c r="F430" s="37" t="str">
        <f>IFERROR(VLOOKUP(F429,EAS!$A$2:$B$1518,2,0),"")</f>
        <v/>
      </c>
      <c r="G430" s="37" t="str">
        <f>IFERROR(VLOOKUP(G429,EAS!$A$2:$B$1518,2,0),"")</f>
        <v/>
      </c>
      <c r="H430" s="37" t="str">
        <f>IFERROR(VLOOKUP(H429,EAS!$A$2:$B$1518,2,0),"")</f>
        <v/>
      </c>
      <c r="I430" s="37" t="str">
        <f>IFERROR(VLOOKUP(I429,EAS!$A$2:$B$1518,2,0),"")</f>
        <v/>
      </c>
      <c r="J430" s="37" t="str">
        <f>IFERROR(VLOOKUP(J429,EAS!$A$2:$B$1518,2,0),"")</f>
        <v/>
      </c>
      <c r="K430" s="37" t="str">
        <f>IFERROR(VLOOKUP(K429,EAS!$A$2:$B$1518,2,0),"")</f>
        <v/>
      </c>
      <c r="L430" s="104"/>
    </row>
    <row r="431" spans="2:12" x14ac:dyDescent="0.25">
      <c r="B431" s="121"/>
      <c r="C431" s="107"/>
      <c r="D431" s="115" t="s">
        <v>41</v>
      </c>
      <c r="E431" s="116"/>
      <c r="F431" s="44"/>
      <c r="G431" s="44"/>
      <c r="H431" s="44"/>
      <c r="I431" s="44"/>
      <c r="J431" s="44"/>
      <c r="K431" s="45"/>
      <c r="L431" s="49" t="str">
        <f>+IF(C428="Singular",1,IF(SUM(F431:K431)&lt;&gt;1,"Verifique % participación",SUM(F431:K431)))</f>
        <v>Verifique % participación</v>
      </c>
    </row>
    <row r="432" spans="2:12" x14ac:dyDescent="0.25">
      <c r="B432" s="121"/>
      <c r="C432" s="107"/>
      <c r="D432" s="111" t="s">
        <v>42</v>
      </c>
      <c r="E432" s="112"/>
      <c r="F432" s="38" t="str">
        <f>IFERROR(VLOOKUP(F429,EAS!$A$2:$G$1427,3,0),"0")</f>
        <v>0</v>
      </c>
      <c r="G432" s="38" t="str">
        <f>IFERROR(VLOOKUP(G429,EAS!$A$2:$G$1427,3,0),"0")</f>
        <v>0</v>
      </c>
      <c r="H432" s="38" t="str">
        <f>IFERROR(VLOOKUP(H429,EAS!$A$2:$G$1427,3,0),"0")</f>
        <v>0</v>
      </c>
      <c r="I432" s="38" t="str">
        <f>IFERROR(VLOOKUP(I429,EAS!$A$2:$G$1427,3,0),"0")</f>
        <v>0</v>
      </c>
      <c r="J432" s="38" t="str">
        <f>IFERROR(VLOOKUP(J429,EAS!$A$2:$G$1427,3,0),"0")</f>
        <v>0</v>
      </c>
      <c r="K432" s="38" t="str">
        <f>IFERROR(VLOOKUP(K429,EAS!$A$2:$G$1427,3,0),"0")</f>
        <v>0</v>
      </c>
      <c r="L432" s="50">
        <f>+IF(C428="Singular",F432,SUM((F432*F431),(G432*G431)+(H432*H431)+(I432*I431)+(J432*J431)+(K432*K431)))</f>
        <v>0</v>
      </c>
    </row>
    <row r="433" spans="2:12" x14ac:dyDescent="0.25">
      <c r="B433" s="121"/>
      <c r="C433" s="107"/>
      <c r="D433" s="111" t="s">
        <v>43</v>
      </c>
      <c r="E433" s="112"/>
      <c r="F433" s="39" t="str">
        <f>IFERROR(VLOOKUP(F429,EAS!$A$2:$G$1427,5,0),"")</f>
        <v/>
      </c>
      <c r="G433" s="39" t="str">
        <f>IFERROR(VLOOKUP(G429,EAS!$A$2:$G$1427,5,0),"")</f>
        <v/>
      </c>
      <c r="H433" s="39" t="str">
        <f>IFERROR(VLOOKUP(H429,EAS!$A$2:$G$1427,5,0),"")</f>
        <v/>
      </c>
      <c r="I433" s="39" t="str">
        <f>IFERROR(VLOOKUP(I429,EAS!$A$2:$G$1427,5,0),"")</f>
        <v/>
      </c>
      <c r="J433" s="39" t="str">
        <f>IFERROR(VLOOKUP(J429,EAS!$A$2:$G$1427,5,0),"")</f>
        <v/>
      </c>
      <c r="K433" s="39" t="str">
        <f>IFERROR(VLOOKUP(K429,EAS!$A$2:$G$1427,5,0),"")</f>
        <v/>
      </c>
      <c r="L433" s="51" t="str">
        <f>+IF(C428="Singular",F433,IF(COUNTIF(F433:K433,"Bajo")&gt;=1,"Bajo",IF(COUNTIF(F433:K433,"Aceptable")&gt;=1,"Aceptable",IF(COUNTIF(F433:K433,"Bueno")&gt;=1,"Bueno",IF(COUNTIF(F433:K433,"Sobresaliente")&gt;=1,"Sobresaliente",IF(COUNTIF(F433:K433,"Nueva EAS")&gt;=1,"Nueva EAS","-"))))))</f>
        <v>-</v>
      </c>
    </row>
    <row r="434" spans="2:12" x14ac:dyDescent="0.25">
      <c r="B434" s="121"/>
      <c r="C434" s="107"/>
      <c r="D434" s="117" t="s">
        <v>44</v>
      </c>
      <c r="E434" s="118"/>
      <c r="F434" s="65" t="str">
        <f>IFERROR(VLOOKUP(F429,EAS!$A$2:$H$1427,8,0),"")</f>
        <v/>
      </c>
      <c r="G434" s="65" t="str">
        <f>IFERROR(VLOOKUP(G429,EAS!$A$2:$H$1427,8,0),"")</f>
        <v/>
      </c>
      <c r="H434" s="65" t="str">
        <f>IFERROR(VLOOKUP(H429,EAS!$A$2:$H$1427,8,0),"")</f>
        <v/>
      </c>
      <c r="I434" s="65" t="str">
        <f>IFERROR(VLOOKUP(I429,EAS!$A$2:$H$1427,8,0),"")</f>
        <v/>
      </c>
      <c r="J434" s="65" t="str">
        <f>IFERROR(VLOOKUP(J429,EAS!$A$2:$H$1427,8,0),"")</f>
        <v/>
      </c>
      <c r="K434" s="65" t="str">
        <f>IFERROR(VLOOKUP(K429,EAS!$A$2:$H$1427,8,0),"")</f>
        <v/>
      </c>
      <c r="L434" s="53">
        <f>+IF(AND(C428="Singular",F434&lt;&gt;""),1,(COUNT("",F434:K434)))</f>
        <v>0</v>
      </c>
    </row>
    <row r="435" spans="2:12" ht="20.100000000000001" customHeight="1" x14ac:dyDescent="0.25">
      <c r="B435" s="121"/>
      <c r="C435" s="107"/>
      <c r="D435" s="119" t="s">
        <v>45</v>
      </c>
      <c r="E435" s="74" t="str">
        <f>+IF(B7&lt;&gt;"",B7,"")</f>
        <v>LOS PALMITOS</v>
      </c>
      <c r="F435" s="43"/>
      <c r="G435" s="43"/>
      <c r="H435" s="43"/>
      <c r="I435" s="43"/>
      <c r="J435" s="43"/>
      <c r="K435" s="43"/>
      <c r="L435" s="53">
        <f>+IFERROR(IF(E435&lt;&gt;"",(IF(C428="Singular",IF(F435="Si",1,0),(COUNTIF(F435:K435,"Si")/COUNTA(F435:K435)))),0),0)</f>
        <v>0</v>
      </c>
    </row>
    <row r="436" spans="2:12" ht="20.100000000000001" customHeight="1" x14ac:dyDescent="0.25">
      <c r="B436" s="121"/>
      <c r="C436" s="107"/>
      <c r="D436" s="119"/>
      <c r="E436" s="74" t="str">
        <f>+IF(D7&lt;&gt;"",D7,"")</f>
        <v/>
      </c>
      <c r="F436" s="43"/>
      <c r="G436" s="43"/>
      <c r="H436" s="43"/>
      <c r="I436" s="43"/>
      <c r="J436" s="43"/>
      <c r="K436" s="43"/>
      <c r="L436" s="53">
        <f>+IFERROR(IF(E436&lt;&gt;"",(IF(C428="Singular",IF(F436="Si",1,0),(COUNTIF(F436:K436,"Si")/COUNTA(F436:K436)))),0),0)</f>
        <v>0</v>
      </c>
    </row>
    <row r="437" spans="2:12" ht="20.100000000000001" customHeight="1" x14ac:dyDescent="0.25">
      <c r="B437" s="121"/>
      <c r="C437" s="107"/>
      <c r="D437" s="119"/>
      <c r="E437" s="74" t="str">
        <f>+IF(E7&lt;&gt;"",E7,"")</f>
        <v/>
      </c>
      <c r="F437" s="43"/>
      <c r="G437" s="43"/>
      <c r="H437" s="43"/>
      <c r="I437" s="43"/>
      <c r="J437" s="43"/>
      <c r="K437" s="43"/>
      <c r="L437" s="53">
        <f>+IFERROR(IF(E437&lt;&gt;"",(IF(C428="Singular",IF(F437="Si",1,0),(COUNTIF(F437:K437,"Si")/COUNTA(F437:K437)))),0),0)</f>
        <v>0</v>
      </c>
    </row>
    <row r="438" spans="2:12" ht="20.100000000000001" customHeight="1" x14ac:dyDescent="0.25">
      <c r="B438" s="121"/>
      <c r="C438" s="107"/>
      <c r="D438" s="119"/>
      <c r="E438" s="74" t="str">
        <f>+IF(F7&lt;&gt;"",F7,"")</f>
        <v/>
      </c>
      <c r="F438" s="43"/>
      <c r="G438" s="43"/>
      <c r="H438" s="43"/>
      <c r="I438" s="43"/>
      <c r="J438" s="43"/>
      <c r="K438" s="43"/>
      <c r="L438" s="53">
        <f>+IFERROR(IF(E438&lt;&gt;"",(IF(C428="Singular",IF(F438="Si",1,0),(COUNTIF(F438:K438,"Si")/COUNTA(F438:K438)))),0),0)</f>
        <v>0</v>
      </c>
    </row>
    <row r="439" spans="2:12" ht="20.100000000000001" customHeight="1" x14ac:dyDescent="0.25">
      <c r="B439" s="121"/>
      <c r="C439" s="107"/>
      <c r="D439" s="119"/>
      <c r="E439" s="74" t="str">
        <f>+IF(G7&lt;&gt;"",G7,"")</f>
        <v/>
      </c>
      <c r="F439" s="43"/>
      <c r="G439" s="43"/>
      <c r="H439" s="43"/>
      <c r="I439" s="43"/>
      <c r="J439" s="43"/>
      <c r="K439" s="43"/>
      <c r="L439" s="53">
        <f>+IFERROR(IF(E439&lt;&gt;"",(IF(C428="Singular",IF(F439="Si",1,0),(COUNTIF(F439:K439,"Si")/COUNTA(F439:K439)))),0),0)</f>
        <v>0</v>
      </c>
    </row>
    <row r="440" spans="2:12" ht="20.100000000000001" customHeight="1" x14ac:dyDescent="0.25">
      <c r="B440" s="121"/>
      <c r="C440" s="107"/>
      <c r="D440" s="119"/>
      <c r="E440" s="74" t="str">
        <f>+IF(H7&lt;&gt;"",H7,"")</f>
        <v/>
      </c>
      <c r="F440" s="43"/>
      <c r="G440" s="43"/>
      <c r="H440" s="43"/>
      <c r="I440" s="43"/>
      <c r="J440" s="43"/>
      <c r="K440" s="43"/>
      <c r="L440" s="53">
        <f>+IFERROR(IF(E440&lt;&gt;"",(IF(C428="Singular",IF(F440="Si",1,0),(COUNTIF(F440:K440,"Si")/COUNTA(F440:K440)))),0),0)</f>
        <v>0</v>
      </c>
    </row>
    <row r="441" spans="2:12" ht="20.100000000000001" customHeight="1" x14ac:dyDescent="0.25">
      <c r="B441" s="121"/>
      <c r="C441" s="107"/>
      <c r="D441" s="119"/>
      <c r="E441" s="74" t="str">
        <f>+IF(I7&lt;&gt;"",I7,"")</f>
        <v/>
      </c>
      <c r="F441" s="43"/>
      <c r="G441" s="43"/>
      <c r="H441" s="43"/>
      <c r="I441" s="43"/>
      <c r="J441" s="43"/>
      <c r="K441" s="43"/>
      <c r="L441" s="53">
        <f>+IFERROR(IF(E441&lt;&gt;"",(IF(C428="Singular",IF(F441="Si",1,0),(COUNTIF(F441:K441,"Si")/COUNTA(F441:K441)))),0),0)</f>
        <v>0</v>
      </c>
    </row>
    <row r="442" spans="2:12" ht="20.100000000000001" customHeight="1" x14ac:dyDescent="0.25">
      <c r="B442" s="121"/>
      <c r="C442" s="107"/>
      <c r="D442" s="119"/>
      <c r="E442" s="74" t="str">
        <f>+IF(J7&lt;&gt;"",J7,"")</f>
        <v/>
      </c>
      <c r="F442" s="43"/>
      <c r="G442" s="43"/>
      <c r="H442" s="43"/>
      <c r="I442" s="43"/>
      <c r="J442" s="43"/>
      <c r="K442" s="43"/>
      <c r="L442" s="53">
        <f>+IFERROR(IF(E442&lt;&gt;"",(IF(C428="Singular",IF(F442="Si",1,0),(COUNTIF(F442:K442,"Si")/COUNTA(F442:K442)))),0),0)</f>
        <v>0</v>
      </c>
    </row>
    <row r="443" spans="2:12" ht="20.100000000000001" customHeight="1" x14ac:dyDescent="0.25">
      <c r="B443" s="121"/>
      <c r="C443" s="107"/>
      <c r="D443" s="119"/>
      <c r="E443" s="74" t="str">
        <f>+IF(K7&lt;&gt;"",K7,"")</f>
        <v/>
      </c>
      <c r="F443" s="43"/>
      <c r="G443" s="43"/>
      <c r="H443" s="43"/>
      <c r="I443" s="43"/>
      <c r="J443" s="43"/>
      <c r="K443" s="43"/>
      <c r="L443" s="53">
        <f>+IFERROR(IF(E443&lt;&gt;"",(IF(C428="Singular",IF(F443="Si",1,0),(COUNTIF(F443:K443,"Si")/COUNTA(F443:K443)))),0),0)</f>
        <v>0</v>
      </c>
    </row>
    <row r="444" spans="2:12" ht="20.100000000000001" customHeight="1" x14ac:dyDescent="0.25">
      <c r="B444" s="121"/>
      <c r="C444" s="107"/>
      <c r="D444" s="119"/>
      <c r="E444" s="74" t="str">
        <f>+IF(L7&lt;&gt;"",L7,"")</f>
        <v/>
      </c>
      <c r="F444" s="43"/>
      <c r="G444" s="43"/>
      <c r="H444" s="43"/>
      <c r="I444" s="43"/>
      <c r="J444" s="43"/>
      <c r="K444" s="43"/>
      <c r="L444" s="53">
        <f>+IFERROR(IF(E444&lt;&gt;"",(IF(C428="Singular",IF(F444="Si",1,0),(COUNTIF(F444:K444,"Si")/COUNTA(F444:K444)))),0),0)</f>
        <v>0</v>
      </c>
    </row>
    <row r="445" spans="2:12" ht="20.100000000000001" customHeight="1" x14ac:dyDescent="0.25">
      <c r="B445" s="121"/>
      <c r="C445" s="107"/>
      <c r="D445" s="119"/>
      <c r="E445" s="74" t="str">
        <f>+IF(E9&lt;&gt;"",E9,"")</f>
        <v/>
      </c>
      <c r="F445" s="43"/>
      <c r="G445" s="43"/>
      <c r="H445" s="43"/>
      <c r="I445" s="43"/>
      <c r="J445" s="43"/>
      <c r="K445" s="43"/>
      <c r="L445" s="53">
        <f>+IFERROR(IF(E445&lt;&gt;"",(IF(C428="Singular",IF(F445="Si",1,0),(COUNTIF(F445:K445,"Si")/COUNTA(F445:K445)))),0),0)</f>
        <v>0</v>
      </c>
    </row>
    <row r="446" spans="2:12" ht="20.100000000000001" customHeight="1" x14ac:dyDescent="0.25">
      <c r="B446" s="121"/>
      <c r="C446" s="107"/>
      <c r="D446" s="119"/>
      <c r="E446" s="74" t="str">
        <f>+IF(F9&lt;&gt;"",F9,"")</f>
        <v/>
      </c>
      <c r="F446" s="43"/>
      <c r="G446" s="43"/>
      <c r="H446" s="43"/>
      <c r="I446" s="43"/>
      <c r="J446" s="43"/>
      <c r="K446" s="43"/>
      <c r="L446" s="53">
        <f>+IFERROR(IF(E446&lt;&gt;"",(IF(C428="Singular",IF(F446="Si",1,0),(COUNTIF(F446:K446,"Si")/COUNTA(F446:K446)))),0),0)</f>
        <v>0</v>
      </c>
    </row>
    <row r="447" spans="2:12" ht="20.100000000000001" customHeight="1" x14ac:dyDescent="0.25">
      <c r="B447" s="121"/>
      <c r="C447" s="107"/>
      <c r="D447" s="119"/>
      <c r="E447" s="74" t="str">
        <f>+IF(G9&lt;&gt;"",G9,"")</f>
        <v/>
      </c>
      <c r="F447" s="43"/>
      <c r="G447" s="43"/>
      <c r="H447" s="43"/>
      <c r="I447" s="43"/>
      <c r="J447" s="43"/>
      <c r="K447" s="43"/>
      <c r="L447" s="53">
        <f>+IFERROR(IF(E447&lt;&gt;"",(IF(C428="Singular",IF(F447="Si",1,0),(COUNTIF(F447:K447,"Si")/COUNTA(F447:K447)))),0),0)</f>
        <v>0</v>
      </c>
    </row>
    <row r="448" spans="2:12" ht="20.100000000000001" customHeight="1" x14ac:dyDescent="0.25">
      <c r="B448" s="121"/>
      <c r="C448" s="107"/>
      <c r="D448" s="119"/>
      <c r="E448" s="74" t="str">
        <f>+IF(H9&lt;&gt;"",H9,"")</f>
        <v/>
      </c>
      <c r="F448" s="43"/>
      <c r="G448" s="43"/>
      <c r="H448" s="43"/>
      <c r="I448" s="43"/>
      <c r="J448" s="43"/>
      <c r="K448" s="43"/>
      <c r="L448" s="53">
        <f>+IFERROR(IF(E448&lt;&gt;"",(IF(C428="Singular",IF(F448="Si",1,0),(COUNTIF(F448:K448,"Si")/COUNTA(F448:K448)))),0),0)</f>
        <v>0</v>
      </c>
    </row>
    <row r="449" spans="2:12" ht="20.100000000000001" customHeight="1" x14ac:dyDescent="0.25">
      <c r="B449" s="121"/>
      <c r="C449" s="107"/>
      <c r="D449" s="119"/>
      <c r="E449" s="74" t="str">
        <f>+IF(I9&lt;&gt;"",I9,"")</f>
        <v/>
      </c>
      <c r="F449" s="43"/>
      <c r="G449" s="43"/>
      <c r="H449" s="43"/>
      <c r="I449" s="43"/>
      <c r="J449" s="43"/>
      <c r="K449" s="43"/>
      <c r="L449" s="53">
        <f>+IFERROR(IF(E449&lt;&gt;"",(IF(C428="Singular",IF(F449="Si",1,0),(COUNTIF(F449:K449,"Si")/COUNTA(F449:K449)))),0),0)</f>
        <v>0</v>
      </c>
    </row>
    <row r="450" spans="2:12" ht="20.100000000000001" customHeight="1" x14ac:dyDescent="0.25">
      <c r="B450" s="121"/>
      <c r="C450" s="107"/>
      <c r="D450" s="119"/>
      <c r="E450" s="74" t="str">
        <f>+IF(J9&lt;&gt;"",J9,"")</f>
        <v/>
      </c>
      <c r="F450" s="43"/>
      <c r="G450" s="43"/>
      <c r="H450" s="43"/>
      <c r="I450" s="43"/>
      <c r="J450" s="43"/>
      <c r="K450" s="43"/>
      <c r="L450" s="53">
        <f>+IFERROR(IF(E450&lt;&gt;"",(IF(C428="Singular",IF(F450="Si",1,0),(COUNTIF(F450:K450,"Si")/COUNTA(F450:K450)))),0),0)</f>
        <v>0</v>
      </c>
    </row>
    <row r="451" spans="2:12" x14ac:dyDescent="0.25">
      <c r="B451" s="121"/>
      <c r="C451" s="107"/>
      <c r="D451" s="119"/>
      <c r="E451" s="73" t="s">
        <v>47</v>
      </c>
      <c r="F451" s="43"/>
      <c r="G451" s="43"/>
      <c r="H451" s="43"/>
      <c r="I451" s="43"/>
      <c r="J451" s="43"/>
      <c r="K451" s="43"/>
      <c r="L451" s="53">
        <f>IF(AND(C428="Singular",SUM(L435:L450)=0,F451&gt;1),(15/(COUNTA(F435:F450))*F451),IF(AND(C428="Plural",SUM(L435:L450)=0,SUM(F451:K451)&gt;0),SUM(IF(F451&gt;1,IF((15/(COUNTA(F435:F450)))/(COUNT(F451:K451))*F451&gt;((15/(COUNTA(F435:F450)))/(COUNT(F451:K451))*COUNTA(F435:F450)),((15/(COUNTA(F435:F450)))/(COUNT(F451:K451))*COUNTA(F435:F450)),(15/(COUNTA(F435:F450)))/(COUNT(F451:K451))*F451),0))+(IF(G451&gt;1,IF((15/(COUNTA(F435:F450)))/(COUNT(F451:K451))*G451&gt;((15/(COUNTA(F435:F450)))/(COUNT(F451:K451))*COUNTA(F435:F450)),((15/(COUNTA(F435:F450)))/(COUNT(F451:K451))*COUNTA(F435:F450)),(15/(COUNTA(F435:F450)))/(COUNT(F451:K451))*G451),0))+(IF(H451&gt;1,IF((15/(COUNTA(F435:F450)))/(COUNT(F451:K451))*H451&gt;((15/(COUNTA(F435:F450)))/(COUNT(F451:K451))*COUNTA(F435:F450)),((15/(COUNTA(F435:F450)))/(COUNT(F451:K451))*COUNTA(F435:F450)),(15/(COUNTA(F435:F450)))/(COUNT(F451:K451))*H451),0))+(IF(I451&gt;1,IF((15/(COUNTA(F435:F450)))/(COUNT(F451:K451))*I451&gt;((15/(COUNTA(F435:F450)))/(COUNT(F451:K451))*COUNTA(F435:F450)),((15/(COUNTA(F435:F450)))/(COUNT(F451:K451))*COUNTA(F435:F450)),(15/(COUNTA(F435:F450)))/(COUNT(F451:K451))*I451),0)+(IF(J451&gt;1,IF((15/(COUNTA(F435:F450)))/(COUNT(F451:K451))*J451&gt;((15/(COUNTA(F435:F450)))/(COUNT(F451:K451))*COUNTA(F435:F450)),((15/(COUNTA(F435:F450)))/(COUNT(F451:K451))*COUNTA(F435:F450)),(15/(COUNTA(F435:F450)))/(COUNT(F451:K451))*J451),0)+(IF(K451&gt;1,IF((15/(COUNTA(F435:F450)))/(COUNT(F451:K451))*K451&gt;((15/(COUNTA(F435:F450)))/(COUNT(F451:K451))*COUNTA(F435:F450)),((15/(COUNTA(F435:F450)))/(COUNT(F451:K451))*COUNTA(F435:F450)),(15/(COUNTA(F435:F450)))/(COUNT(F451:K451))*K451),0)))),0))</f>
        <v>0</v>
      </c>
    </row>
    <row r="452" spans="2:12" x14ac:dyDescent="0.25">
      <c r="B452" s="121"/>
      <c r="C452" s="107"/>
      <c r="D452" s="119"/>
      <c r="E452" s="73" t="s">
        <v>48</v>
      </c>
      <c r="F452" s="43"/>
      <c r="G452" s="43"/>
      <c r="H452" s="43"/>
      <c r="I452" s="43"/>
      <c r="J452" s="43"/>
      <c r="K452" s="43"/>
      <c r="L452" s="53">
        <f>IF(AND(C428="Singular",SUM(L435:L450)=0,F451&lt;2,F452&gt;1),(5/(COUNTA(F435:F450))*F452),IF(AND(C428="Plural",SUM(L435:L450)=0,L451=0,SUM(F452:K452)&gt;0),SUM(IF(F452&gt;1,IF((5/(COUNTA(F435:F450)))/(COUNT(F452:K452))*F452&gt;((5/(COUNTA(F435:F450)))/(COUNT(F452:K452))*COUNTA(F435:F450)),((5/(COUNTA(F435:F450)))/(COUNT(F452:K452))*COUNTA(F435:F450)),(5/(COUNTA(F435:F450)))/(COUNT(F452:K452))*F452),0))+(IF(G452&gt;1,IF((5/(COUNTA(F435:F450)))/(COUNT(F452:K452))*G452&gt;((5/(COUNTA(F435:F450)))/(COUNT(F452:K452))*COUNTA(F435:F450)),((5/(COUNTA(F435:F450)))/(COUNT(F452:K452))*COUNTA(F435:F450)),(5/(COUNTA(F435:F450)))/(COUNT(F452:K452))*G452),0))+(IF(H452&gt;1,IF((5/(COUNTA(F435:F450)))/(COUNT(F452:K452))*H452&gt;((5/(COUNTA(F435:F450)))/(COUNT(F452:K452))*COUNTA(F435:F450)),((5/(COUNTA(F435:F450)))/(COUNT(F452:K452))*COUNTA(F435:F450)),(5/(COUNTA(F435:F450)))/(COUNT(F452:K452))*H452),0))+(IF(I452&gt;1,IF((5/(COUNTA(F435:F450)))/(COUNT(F452:K452))*I452&gt;((5/(COUNTA(F435:F450)))/(COUNT(F452:K452))*COUNTA(F435:F450)),((5/(COUNTA(F435:F450)))/(COUNT(F452:K452))*COUNTA(F435:F450)),(5/(COUNTA(F435:F450)))/(COUNT(F452:K452))*I452),0)+(IF(J452&gt;1,IF((5/(COUNTA(F435:F450)))/(COUNT(F452:K452))*J452&gt;((5/(COUNTA(F435:F450)))/(COUNT(F452:K452))*COUNTA(F435:F450)),((5/(COUNTA(F435:F450)))/(COUNT(F452:K452))*COUNTA(F435:F450)),(5/(COUNTA(F435:F450)))/(COUNT(F452:K452))*J452),0)+(IF(K452&gt;1,IF((5/(COUNTA(F435:F450)))/(COUNT(F452:K452))*K452&gt;((5/(COUNTA(F435:F450)))/(COUNT(F452:K452))*COUNTA(F435:F450)),((5/(COUNTA(F435:F450)))/(COUNT(F452:K452))*COUNTA(F435:F450)),(5/(COUNTA(F435:F450)))/(COUNT(F452:K452))*K452),0)))),0))</f>
        <v>0</v>
      </c>
    </row>
    <row r="453" spans="2:12" ht="20.100000000000001" customHeight="1" x14ac:dyDescent="0.25">
      <c r="B453" s="121"/>
      <c r="C453" s="107"/>
      <c r="D453" s="119" t="s">
        <v>49</v>
      </c>
      <c r="E453" s="74" t="str">
        <f>+IF(B7&lt;&gt;"",B7,"")</f>
        <v>LOS PALMITOS</v>
      </c>
      <c r="F453" s="43"/>
      <c r="G453" s="43"/>
      <c r="H453" s="43"/>
      <c r="I453" s="43"/>
      <c r="J453" s="43"/>
      <c r="K453" s="43"/>
      <c r="L453" s="53">
        <f>+IFERROR(IF(E453&lt;&gt;"",IF(C428="Singular",F453,(((F453+G453+H453+I453+J453+K453))/COUNTA(F453:K453))),0),0)</f>
        <v>0</v>
      </c>
    </row>
    <row r="454" spans="2:12" ht="20.100000000000001" customHeight="1" x14ac:dyDescent="0.25">
      <c r="B454" s="121"/>
      <c r="C454" s="107"/>
      <c r="D454" s="119"/>
      <c r="E454" s="74" t="str">
        <f>+IF(D7&lt;&gt;"",D7,"")</f>
        <v/>
      </c>
      <c r="F454" s="46"/>
      <c r="G454" s="46"/>
      <c r="H454" s="46"/>
      <c r="I454" s="46"/>
      <c r="J454" s="46"/>
      <c r="K454" s="46"/>
      <c r="L454" s="53">
        <f>+IFERROR(IF(E454&lt;&gt;"",IF(C428="Singular",F454,(((F454+G454+H454+I454+J454+K454))/COUNTA(F454:K454))),0),0)</f>
        <v>0</v>
      </c>
    </row>
    <row r="455" spans="2:12" ht="20.100000000000001" customHeight="1" x14ac:dyDescent="0.25">
      <c r="B455" s="121"/>
      <c r="C455" s="107"/>
      <c r="D455" s="119"/>
      <c r="E455" s="74" t="str">
        <f>+IF(E7&lt;&gt;"",E7,"")</f>
        <v/>
      </c>
      <c r="F455" s="46"/>
      <c r="G455" s="46"/>
      <c r="H455" s="46"/>
      <c r="I455" s="46"/>
      <c r="J455" s="46"/>
      <c r="K455" s="46"/>
      <c r="L455" s="53">
        <f>+IFERROR(IF(E455&lt;&gt;"",IF(C428="Singular",F455,(((F455+G455+H455+I455+J455+K455))/COUNTA(F455:K455))),0),0)</f>
        <v>0</v>
      </c>
    </row>
    <row r="456" spans="2:12" ht="20.100000000000001" customHeight="1" x14ac:dyDescent="0.25">
      <c r="B456" s="121"/>
      <c r="C456" s="107"/>
      <c r="D456" s="119"/>
      <c r="E456" s="74" t="str">
        <f>+IF(F7&lt;&gt;"",F7,"")</f>
        <v/>
      </c>
      <c r="F456" s="46"/>
      <c r="G456" s="46"/>
      <c r="H456" s="46"/>
      <c r="I456" s="46"/>
      <c r="J456" s="46"/>
      <c r="K456" s="46"/>
      <c r="L456" s="53">
        <f>+IFERROR(IF(E456&lt;&gt;"",IF(C428="Singular",F456,(((F456+G456+H456+I456+J456+K456))/COUNTA(F456:K456))),0),0)</f>
        <v>0</v>
      </c>
    </row>
    <row r="457" spans="2:12" ht="20.100000000000001" customHeight="1" x14ac:dyDescent="0.25">
      <c r="B457" s="121"/>
      <c r="C457" s="107"/>
      <c r="D457" s="119"/>
      <c r="E457" s="74" t="str">
        <f>+IF(G7&lt;&gt;"",G7,"")</f>
        <v/>
      </c>
      <c r="F457" s="46"/>
      <c r="G457" s="46"/>
      <c r="H457" s="46"/>
      <c r="I457" s="46"/>
      <c r="J457" s="46"/>
      <c r="K457" s="46"/>
      <c r="L457" s="53">
        <f>+IFERROR(IF(E457&lt;&gt;"",IF(C428="Singular",F457,(((F457+G457+H457+I457+J457+K457))/COUNTA(F457:K457))),0),0)</f>
        <v>0</v>
      </c>
    </row>
    <row r="458" spans="2:12" ht="20.100000000000001" customHeight="1" x14ac:dyDescent="0.25">
      <c r="B458" s="121"/>
      <c r="C458" s="107"/>
      <c r="D458" s="119"/>
      <c r="E458" s="74" t="str">
        <f>+IF(H7&lt;&gt;"",H7,"")</f>
        <v/>
      </c>
      <c r="F458" s="46"/>
      <c r="G458" s="46"/>
      <c r="H458" s="46"/>
      <c r="I458" s="46"/>
      <c r="J458" s="46"/>
      <c r="K458" s="46"/>
      <c r="L458" s="53">
        <f>+IFERROR(IF(E458&lt;&gt;"",IF(C428="Singular",F458,(((F458+G458+H458+I458+J458+K458))/COUNTA(F458:K458))),0),0)</f>
        <v>0</v>
      </c>
    </row>
    <row r="459" spans="2:12" ht="20.100000000000001" customHeight="1" x14ac:dyDescent="0.25">
      <c r="B459" s="121"/>
      <c r="C459" s="107"/>
      <c r="D459" s="119"/>
      <c r="E459" s="74" t="str">
        <f>+IF(I7&lt;&gt;"",I7,"")</f>
        <v/>
      </c>
      <c r="F459" s="46"/>
      <c r="G459" s="46"/>
      <c r="H459" s="46"/>
      <c r="I459" s="46"/>
      <c r="J459" s="46"/>
      <c r="K459" s="46"/>
      <c r="L459" s="53">
        <f>+IFERROR(IF(E459&lt;&gt;"",IF(C428="Singular",F459,(((F459+G459+H459+I459+J459+K459))/COUNTA(F459:K459))),0),0)</f>
        <v>0</v>
      </c>
    </row>
    <row r="460" spans="2:12" ht="20.100000000000001" customHeight="1" x14ac:dyDescent="0.25">
      <c r="B460" s="121"/>
      <c r="C460" s="107"/>
      <c r="D460" s="119"/>
      <c r="E460" s="74" t="str">
        <f>+IF(J7&lt;&gt;"",J7,"")</f>
        <v/>
      </c>
      <c r="F460" s="46"/>
      <c r="G460" s="46"/>
      <c r="H460" s="46"/>
      <c r="I460" s="46"/>
      <c r="J460" s="46"/>
      <c r="K460" s="46"/>
      <c r="L460" s="53">
        <f>+IFERROR(IF(E460&lt;&gt;"",IF(C428="Singular",F460,(((F460+G460+H460+I460+J460+K460))/COUNTA(F460:K460))),0),0)</f>
        <v>0</v>
      </c>
    </row>
    <row r="461" spans="2:12" ht="20.100000000000001" customHeight="1" x14ac:dyDescent="0.25">
      <c r="B461" s="121"/>
      <c r="C461" s="107"/>
      <c r="D461" s="119"/>
      <c r="E461" s="74" t="str">
        <f>+IF(K7&lt;&gt;"",K7,"")</f>
        <v/>
      </c>
      <c r="F461" s="46"/>
      <c r="G461" s="46"/>
      <c r="H461" s="46"/>
      <c r="I461" s="46"/>
      <c r="J461" s="46"/>
      <c r="K461" s="46"/>
      <c r="L461" s="53">
        <f>+IFERROR(IF(E461&lt;&gt;"",IF(C428="Singular",F461,(((F461+G461+H461+I461+J461+K461))/COUNTA(F461:K461))),0),0)</f>
        <v>0</v>
      </c>
    </row>
    <row r="462" spans="2:12" ht="20.100000000000001" customHeight="1" x14ac:dyDescent="0.25">
      <c r="B462" s="121"/>
      <c r="C462" s="107"/>
      <c r="D462" s="119"/>
      <c r="E462" s="74" t="str">
        <f>+IF(L7&lt;&gt;"",L7,"")</f>
        <v/>
      </c>
      <c r="F462" s="46"/>
      <c r="G462" s="46"/>
      <c r="H462" s="46"/>
      <c r="I462" s="46"/>
      <c r="J462" s="46"/>
      <c r="K462" s="46"/>
      <c r="L462" s="53">
        <f>+IFERROR(IF(E462&lt;&gt;"",IF(C428="Singular",F462,(((F462+G462+H462+I462+J462+K462))/COUNTA(F462:K462))),0),0)</f>
        <v>0</v>
      </c>
    </row>
    <row r="463" spans="2:12" ht="20.100000000000001" customHeight="1" x14ac:dyDescent="0.25">
      <c r="B463" s="121"/>
      <c r="C463" s="107"/>
      <c r="D463" s="119"/>
      <c r="E463" s="74" t="str">
        <f>+IF(E9&lt;&gt;"",E9,"")</f>
        <v/>
      </c>
      <c r="F463" s="46"/>
      <c r="G463" s="46"/>
      <c r="H463" s="46"/>
      <c r="I463" s="46"/>
      <c r="J463" s="46"/>
      <c r="K463" s="46"/>
      <c r="L463" s="53">
        <f>+IFERROR(IF(E463&lt;&gt;"",IF(C428="Singular",F463,(((F463+G463+H463+I463+J463+K463))/COUNTA(F463:K463))),0),0)</f>
        <v>0</v>
      </c>
    </row>
    <row r="464" spans="2:12" ht="20.100000000000001" customHeight="1" x14ac:dyDescent="0.25">
      <c r="B464" s="121"/>
      <c r="C464" s="107"/>
      <c r="D464" s="119"/>
      <c r="E464" s="74" t="str">
        <f>+IF(F9&lt;&gt;"",F9,"")</f>
        <v/>
      </c>
      <c r="F464" s="46"/>
      <c r="G464" s="46"/>
      <c r="H464" s="46"/>
      <c r="I464" s="46"/>
      <c r="J464" s="46"/>
      <c r="K464" s="46"/>
      <c r="L464" s="53">
        <f>+IFERROR(IF(E464&lt;&gt;"",IF(C428="Singular",F464,(((F464+G464+H464+I464+J464+K464))/COUNTA(F464:K464))),0),0)</f>
        <v>0</v>
      </c>
    </row>
    <row r="465" spans="2:12" ht="20.100000000000001" customHeight="1" x14ac:dyDescent="0.25">
      <c r="B465" s="121"/>
      <c r="C465" s="107"/>
      <c r="D465" s="119"/>
      <c r="E465" s="74" t="str">
        <f>+IF(G9&lt;&gt;"",G9,"")</f>
        <v/>
      </c>
      <c r="F465" s="46"/>
      <c r="G465" s="46"/>
      <c r="H465" s="46"/>
      <c r="I465" s="46"/>
      <c r="J465" s="46"/>
      <c r="K465" s="46"/>
      <c r="L465" s="53">
        <f>+IFERROR(IF(E465&lt;&gt;"",IF(C428="Singular",F465,(((F465+G465+H465+I465+J465+K465))/COUNTA(F465:K465))),0),0)</f>
        <v>0</v>
      </c>
    </row>
    <row r="466" spans="2:12" ht="20.100000000000001" customHeight="1" x14ac:dyDescent="0.25">
      <c r="B466" s="121"/>
      <c r="C466" s="107"/>
      <c r="D466" s="119"/>
      <c r="E466" s="74" t="str">
        <f>+IF(H9&lt;&gt;"",H9,"")</f>
        <v/>
      </c>
      <c r="F466" s="46"/>
      <c r="G466" s="46"/>
      <c r="H466" s="46"/>
      <c r="I466" s="46"/>
      <c r="J466" s="46"/>
      <c r="K466" s="46"/>
      <c r="L466" s="53">
        <f>+IFERROR(IF(E466&lt;&gt;"",IF(C428="Singular",F466,(((F466+G466+H466+I466+J466+K466))/COUNTA(F466:K466))),0),0)</f>
        <v>0</v>
      </c>
    </row>
    <row r="467" spans="2:12" ht="20.100000000000001" customHeight="1" x14ac:dyDescent="0.25">
      <c r="B467" s="121"/>
      <c r="C467" s="107"/>
      <c r="D467" s="119"/>
      <c r="E467" s="74" t="str">
        <f>+IF(I9&lt;&gt;"",I9,"")</f>
        <v/>
      </c>
      <c r="F467" s="46"/>
      <c r="G467" s="46"/>
      <c r="H467" s="46"/>
      <c r="I467" s="46"/>
      <c r="J467" s="46"/>
      <c r="K467" s="46"/>
      <c r="L467" s="53">
        <f>+IFERROR(IF(E467&lt;&gt;"",IF(C428="Singular",F467,(((F467+G467+H467+I467+J467+K467))/COUNTA(F467:K467))),0),0)</f>
        <v>0</v>
      </c>
    </row>
    <row r="468" spans="2:12" ht="20.100000000000001" customHeight="1" x14ac:dyDescent="0.25">
      <c r="B468" s="121"/>
      <c r="C468" s="107"/>
      <c r="D468" s="119"/>
      <c r="E468" s="74" t="str">
        <f>+IF(J9&lt;&gt;"",J9,"")</f>
        <v/>
      </c>
      <c r="F468" s="46"/>
      <c r="G468" s="46"/>
      <c r="H468" s="46"/>
      <c r="I468" s="46"/>
      <c r="J468" s="46"/>
      <c r="K468" s="46"/>
      <c r="L468" s="53">
        <f>+IFERROR(IF(E468&lt;&gt;"",IF(C428="Singular",F468,(((F468+G468+H468+I468+J468+K468))/COUNTA(F468:K468))),0),0)</f>
        <v>0</v>
      </c>
    </row>
    <row r="469" spans="2:12" x14ac:dyDescent="0.25">
      <c r="B469" s="121"/>
      <c r="C469" s="107"/>
      <c r="D469" s="119"/>
      <c r="E469" s="73" t="s">
        <v>47</v>
      </c>
      <c r="F469" s="46"/>
      <c r="G469" s="46"/>
      <c r="H469" s="46"/>
      <c r="I469" s="46"/>
      <c r="J469" s="46"/>
      <c r="K469" s="46"/>
      <c r="L469" s="53">
        <f>IFERROR(IF(AND(C428="Singular",SUM(L453:L468)=0),F469,IF(AND(C428="Plural",SUM(L453:L468)=0),(F469+G469+H469+I469+J469+K469)/COUNTA(F469:K469),0)),0)</f>
        <v>0</v>
      </c>
    </row>
    <row r="470" spans="2:12" x14ac:dyDescent="0.25">
      <c r="B470" s="121"/>
      <c r="C470" s="107"/>
      <c r="D470" s="119"/>
      <c r="E470" s="73" t="s">
        <v>48</v>
      </c>
      <c r="F470" s="46"/>
      <c r="G470" s="46"/>
      <c r="H470" s="46"/>
      <c r="I470" s="46"/>
      <c r="J470" s="46"/>
      <c r="K470" s="46"/>
      <c r="L470" s="53">
        <f>IFERROR(IF(AND(C428="Singular",SUM(L453:L468)=0,F469=0),F470,IF(AND(C428="Plural",SUM(L453:L468)=0,L469=0),(F470+G470+H470+I470+J470+K470)/COUNTA(F470:K470),0)),0)</f>
        <v>0</v>
      </c>
    </row>
    <row r="471" spans="2:12" x14ac:dyDescent="0.25">
      <c r="B471" s="121"/>
      <c r="C471" s="107"/>
      <c r="D471" s="117" t="s">
        <v>50</v>
      </c>
      <c r="E471" s="118"/>
      <c r="F471" s="46"/>
      <c r="G471" s="46"/>
      <c r="H471" s="46"/>
      <c r="I471" s="46"/>
      <c r="J471" s="46"/>
      <c r="K471" s="46"/>
      <c r="L471" s="53">
        <f>+IF(C428="Singular",F471,SUM((F471*F431),(G471*G431)+(H471*H431)+(I471*I431)+(J471*J431)+(K471*K431)))</f>
        <v>0</v>
      </c>
    </row>
    <row r="472" spans="2:12" x14ac:dyDescent="0.25">
      <c r="B472" s="121"/>
      <c r="C472" s="107"/>
      <c r="D472" s="117" t="s">
        <v>51</v>
      </c>
      <c r="E472" s="118"/>
      <c r="F472" s="43"/>
      <c r="G472" s="43"/>
      <c r="H472" s="43"/>
      <c r="I472" s="43"/>
      <c r="J472" s="43"/>
      <c r="K472" s="43"/>
      <c r="L472" s="51" t="str">
        <f>+IF(C428="Singular",F472,IF(COUNTIF(F472:K472,"Si")&gt;=1,"Si","No"))</f>
        <v>No</v>
      </c>
    </row>
    <row r="473" spans="2:12" x14ac:dyDescent="0.25">
      <c r="B473" s="121"/>
      <c r="C473" s="107"/>
      <c r="D473" s="117" t="s">
        <v>52</v>
      </c>
      <c r="E473" s="118"/>
      <c r="F473" s="43"/>
      <c r="G473" s="43"/>
      <c r="H473" s="43"/>
      <c r="I473" s="43"/>
      <c r="J473" s="43"/>
      <c r="K473" s="43"/>
      <c r="L473" s="51" t="str">
        <f>+IF(C428="Singular",F473,IF(COUNTIF(F473:K473,"Si")&gt;=1,"Si",IF(COUNTIF(F473:K473,"N/A")&gt;=1,"Si","No")))</f>
        <v>No</v>
      </c>
    </row>
    <row r="474" spans="2:12" x14ac:dyDescent="0.25">
      <c r="B474" s="121"/>
      <c r="C474" s="107"/>
      <c r="D474" s="117" t="s">
        <v>53</v>
      </c>
      <c r="E474" s="118"/>
      <c r="F474" s="43"/>
      <c r="G474" s="43"/>
      <c r="H474" s="43"/>
      <c r="I474" s="43"/>
      <c r="J474" s="43"/>
      <c r="K474" s="43"/>
      <c r="L474" s="51" t="str">
        <f>+IF(C428="Singular",F474,IF(COUNTIF(F474:K474,"Si")&gt;=1,"Si","No"))</f>
        <v>No</v>
      </c>
    </row>
    <row r="475" spans="2:12" x14ac:dyDescent="0.25">
      <c r="B475" s="121"/>
      <c r="C475" s="107"/>
      <c r="D475" s="117" t="s">
        <v>55</v>
      </c>
      <c r="E475" s="118"/>
      <c r="F475" s="47"/>
      <c r="G475" s="47"/>
      <c r="H475" s="47"/>
      <c r="I475" s="47"/>
      <c r="J475" s="47"/>
      <c r="K475" s="47"/>
      <c r="L475" s="52">
        <f>+IF(C428="Singular",F475,SUM(F475:K475))</f>
        <v>0</v>
      </c>
    </row>
    <row r="476" spans="2:12" x14ac:dyDescent="0.25">
      <c r="B476" s="121"/>
      <c r="C476" s="107"/>
      <c r="D476" s="117" t="s">
        <v>56</v>
      </c>
      <c r="E476" s="118"/>
      <c r="F476" s="47"/>
      <c r="G476" s="47"/>
      <c r="H476" s="47"/>
      <c r="I476" s="47"/>
      <c r="J476" s="47"/>
      <c r="K476" s="47"/>
      <c r="L476" s="52">
        <f>+IF(C428="Singular",F476,SUM(F476:K476))</f>
        <v>0</v>
      </c>
    </row>
    <row r="477" spans="2:12" ht="15.75" thickBot="1" x14ac:dyDescent="0.3">
      <c r="B477" s="122"/>
      <c r="C477" s="108"/>
      <c r="D477" s="105" t="s">
        <v>57</v>
      </c>
      <c r="E477" s="106"/>
      <c r="F477" s="48"/>
      <c r="G477" s="48"/>
      <c r="H477" s="48"/>
      <c r="I477" s="48"/>
      <c r="J477" s="48"/>
      <c r="K477" s="48"/>
      <c r="L477" s="64">
        <f ca="1">+IF(F477&lt;&gt;"",IF(C428="Singular",((TODAY()-F477)/30),(TODAY()-MIN(F477:K477))/30),0)</f>
        <v>0</v>
      </c>
    </row>
    <row r="478" spans="2:12" ht="6" customHeight="1" thickBot="1" x14ac:dyDescent="0.3"/>
    <row r="479" spans="2:12" ht="24" customHeight="1" x14ac:dyDescent="0.25">
      <c r="B479" s="120" t="s">
        <v>115</v>
      </c>
      <c r="C479" s="36" t="s">
        <v>29</v>
      </c>
      <c r="D479" s="98"/>
      <c r="E479" s="99"/>
      <c r="F479" s="100" t="s">
        <v>116</v>
      </c>
      <c r="G479" s="100" t="s">
        <v>117</v>
      </c>
      <c r="H479" s="100" t="s">
        <v>118</v>
      </c>
      <c r="I479" s="100" t="s">
        <v>119</v>
      </c>
      <c r="J479" s="100" t="s">
        <v>120</v>
      </c>
      <c r="K479" s="100" t="s">
        <v>121</v>
      </c>
      <c r="L479" s="102" t="s">
        <v>36</v>
      </c>
    </row>
    <row r="480" spans="2:12" ht="20.25" customHeight="1" x14ac:dyDescent="0.25">
      <c r="B480" s="121"/>
      <c r="C480" s="107" t="s">
        <v>107</v>
      </c>
      <c r="D480" s="109" t="s">
        <v>38</v>
      </c>
      <c r="E480" s="110"/>
      <c r="F480" s="101"/>
      <c r="G480" s="101"/>
      <c r="H480" s="101"/>
      <c r="I480" s="101"/>
      <c r="J480" s="101"/>
      <c r="K480" s="101"/>
      <c r="L480" s="103"/>
    </row>
    <row r="481" spans="2:12" x14ac:dyDescent="0.25">
      <c r="B481" s="121"/>
      <c r="C481" s="107"/>
      <c r="D481" s="111" t="s">
        <v>39</v>
      </c>
      <c r="E481" s="112"/>
      <c r="F481" s="43"/>
      <c r="G481" s="43"/>
      <c r="H481" s="43"/>
      <c r="I481" s="43"/>
      <c r="J481" s="43"/>
      <c r="K481" s="43"/>
      <c r="L481" s="103"/>
    </row>
    <row r="482" spans="2:12" ht="66" customHeight="1" thickBot="1" x14ac:dyDescent="0.3">
      <c r="B482" s="121"/>
      <c r="C482" s="107"/>
      <c r="D482" s="113" t="s">
        <v>40</v>
      </c>
      <c r="E482" s="114"/>
      <c r="F482" s="37" t="str">
        <f>IFERROR(VLOOKUP(F481,EAS!$A$2:$B$1518,2,0),"")</f>
        <v/>
      </c>
      <c r="G482" s="37" t="str">
        <f>IFERROR(VLOOKUP(G481,EAS!$A$2:$B$1518,2,0),"")</f>
        <v/>
      </c>
      <c r="H482" s="37" t="str">
        <f>IFERROR(VLOOKUP(H481,EAS!$A$2:$B$1518,2,0),"")</f>
        <v/>
      </c>
      <c r="I482" s="37" t="str">
        <f>IFERROR(VLOOKUP(I481,EAS!$A$2:$B$1518,2,0),"")</f>
        <v/>
      </c>
      <c r="J482" s="37" t="str">
        <f>IFERROR(VLOOKUP(J481,EAS!$A$2:$B$1518,2,0),"")</f>
        <v/>
      </c>
      <c r="K482" s="37" t="str">
        <f>IFERROR(VLOOKUP(K481,EAS!$A$2:$B$1518,2,0),"")</f>
        <v/>
      </c>
      <c r="L482" s="104"/>
    </row>
    <row r="483" spans="2:12" x14ac:dyDescent="0.25">
      <c r="B483" s="121"/>
      <c r="C483" s="107"/>
      <c r="D483" s="115" t="s">
        <v>41</v>
      </c>
      <c r="E483" s="116"/>
      <c r="F483" s="44"/>
      <c r="G483" s="44"/>
      <c r="H483" s="44"/>
      <c r="I483" s="44"/>
      <c r="J483" s="44"/>
      <c r="K483" s="45"/>
      <c r="L483" s="49" t="str">
        <f>+IF(C480="Singular",1,IF(SUM(F483:K483)&lt;&gt;1,"Verifique % participación",SUM(F483:K483)))</f>
        <v>Verifique % participación</v>
      </c>
    </row>
    <row r="484" spans="2:12" x14ac:dyDescent="0.25">
      <c r="B484" s="121"/>
      <c r="C484" s="107"/>
      <c r="D484" s="111" t="s">
        <v>42</v>
      </c>
      <c r="E484" s="112"/>
      <c r="F484" s="38" t="str">
        <f>IFERROR(VLOOKUP(F481,EAS!$A$2:$G$1427,3,0),"0")</f>
        <v>0</v>
      </c>
      <c r="G484" s="38" t="str">
        <f>IFERROR(VLOOKUP(G481,EAS!$A$2:$G$1427,3,0),"0")</f>
        <v>0</v>
      </c>
      <c r="H484" s="38" t="str">
        <f>IFERROR(VLOOKUP(H481,EAS!$A$2:$G$1427,3,0),"0")</f>
        <v>0</v>
      </c>
      <c r="I484" s="38" t="str">
        <f>IFERROR(VLOOKUP(I481,EAS!$A$2:$G$1427,3,0),"0")</f>
        <v>0</v>
      </c>
      <c r="J484" s="38" t="str">
        <f>IFERROR(VLOOKUP(J481,EAS!$A$2:$G$1427,3,0),"0")</f>
        <v>0</v>
      </c>
      <c r="K484" s="38" t="str">
        <f>IFERROR(VLOOKUP(K481,EAS!$A$2:$G$1427,3,0),"0")</f>
        <v>0</v>
      </c>
      <c r="L484" s="50">
        <f>+IF(C480="Singular",F484,SUM((F484*F483),(G484*G483)+(H484*H483)+(I484*I483)+(J484*J483)+(K484*K483)))</f>
        <v>0</v>
      </c>
    </row>
    <row r="485" spans="2:12" x14ac:dyDescent="0.25">
      <c r="B485" s="121"/>
      <c r="C485" s="107"/>
      <c r="D485" s="111" t="s">
        <v>43</v>
      </c>
      <c r="E485" s="112"/>
      <c r="F485" s="39" t="str">
        <f>IFERROR(VLOOKUP(F481,EAS!$A$2:$G$1427,5,0),"")</f>
        <v/>
      </c>
      <c r="G485" s="39" t="str">
        <f>IFERROR(VLOOKUP(G481,EAS!$A$2:$G$1427,5,0),"")</f>
        <v/>
      </c>
      <c r="H485" s="39" t="str">
        <f>IFERROR(VLOOKUP(H481,EAS!$A$2:$G$1427,5,0),"")</f>
        <v/>
      </c>
      <c r="I485" s="39" t="str">
        <f>IFERROR(VLOOKUP(I481,EAS!$A$2:$G$1427,5,0),"")</f>
        <v/>
      </c>
      <c r="J485" s="39" t="str">
        <f>IFERROR(VLOOKUP(J481,EAS!$A$2:$G$1427,5,0),"")</f>
        <v/>
      </c>
      <c r="K485" s="39" t="str">
        <f>IFERROR(VLOOKUP(K481,EAS!$A$2:$G$1427,5,0),"")</f>
        <v/>
      </c>
      <c r="L485" s="51" t="str">
        <f>+IF(C480="Singular",F485,IF(COUNTIF(F485:K485,"Bajo")&gt;=1,"Bajo",IF(COUNTIF(F485:K485,"Aceptable")&gt;=1,"Aceptable",IF(COUNTIF(F485:K485,"Bueno")&gt;=1,"Bueno",IF(COUNTIF(F485:K485,"Sobresaliente")&gt;=1,"Sobresaliente",IF(COUNTIF(F485:K485,"Nueva EAS")&gt;=1,"Nueva EAS","-"))))))</f>
        <v>-</v>
      </c>
    </row>
    <row r="486" spans="2:12" x14ac:dyDescent="0.25">
      <c r="B486" s="121"/>
      <c r="C486" s="107"/>
      <c r="D486" s="117" t="s">
        <v>44</v>
      </c>
      <c r="E486" s="118"/>
      <c r="F486" s="65" t="str">
        <f>IFERROR(VLOOKUP(F481,EAS!$A$2:$H$1427,8,0),"")</f>
        <v/>
      </c>
      <c r="G486" s="65" t="str">
        <f>IFERROR(VLOOKUP(G481,EAS!$A$2:$H$1427,8,0),"")</f>
        <v/>
      </c>
      <c r="H486" s="65" t="str">
        <f>IFERROR(VLOOKUP(H481,EAS!$A$2:$H$1427,8,0),"")</f>
        <v/>
      </c>
      <c r="I486" s="65" t="str">
        <f>IFERROR(VLOOKUP(I481,EAS!$A$2:$H$1427,8,0),"")</f>
        <v/>
      </c>
      <c r="J486" s="65" t="str">
        <f>IFERROR(VLOOKUP(J481,EAS!$A$2:$H$1427,8,0),"")</f>
        <v/>
      </c>
      <c r="K486" s="65" t="str">
        <f>IFERROR(VLOOKUP(K481,EAS!$A$2:$H$1427,8,0),"")</f>
        <v/>
      </c>
      <c r="L486" s="53">
        <f>+IF(AND(C480="Singular",F486&lt;&gt;""),1,(COUNT("",F486:K486)))</f>
        <v>0</v>
      </c>
    </row>
    <row r="487" spans="2:12" ht="20.100000000000001" customHeight="1" x14ac:dyDescent="0.25">
      <c r="B487" s="121"/>
      <c r="C487" s="107"/>
      <c r="D487" s="119" t="s">
        <v>45</v>
      </c>
      <c r="E487" s="74" t="str">
        <f>+IF(B7&lt;&gt;"",B7,"")</f>
        <v>LOS PALMITOS</v>
      </c>
      <c r="F487" s="43"/>
      <c r="G487" s="43"/>
      <c r="H487" s="43"/>
      <c r="I487" s="43"/>
      <c r="J487" s="43"/>
      <c r="K487" s="43"/>
      <c r="L487" s="53">
        <f>+IFERROR(IF(E487&lt;&gt;"",(IF(C480="Singular",IF(F487="Si",1,0),(COUNTIF(F487:K487,"Si")/COUNTA(F487:K487)))),0),0)</f>
        <v>0</v>
      </c>
    </row>
    <row r="488" spans="2:12" ht="20.100000000000001" customHeight="1" x14ac:dyDescent="0.25">
      <c r="B488" s="121"/>
      <c r="C488" s="107"/>
      <c r="D488" s="119"/>
      <c r="E488" s="74" t="str">
        <f>+IF(D7&lt;&gt;"",D7,"")</f>
        <v/>
      </c>
      <c r="F488" s="43"/>
      <c r="G488" s="43"/>
      <c r="H488" s="43"/>
      <c r="I488" s="43"/>
      <c r="J488" s="43"/>
      <c r="K488" s="43"/>
      <c r="L488" s="53">
        <f>+IFERROR(IF(E488&lt;&gt;"",(IF(C480="Singular",IF(F488="Si",1,0),(COUNTIF(F488:K488,"Si")/COUNTA(F488:K488)))),0),0)</f>
        <v>0</v>
      </c>
    </row>
    <row r="489" spans="2:12" ht="20.100000000000001" customHeight="1" x14ac:dyDescent="0.25">
      <c r="B489" s="121"/>
      <c r="C489" s="107"/>
      <c r="D489" s="119"/>
      <c r="E489" s="74" t="str">
        <f>+IF(E7&lt;&gt;"",E7,"")</f>
        <v/>
      </c>
      <c r="F489" s="43"/>
      <c r="G489" s="43"/>
      <c r="H489" s="43"/>
      <c r="I489" s="43"/>
      <c r="J489" s="43"/>
      <c r="K489" s="43"/>
      <c r="L489" s="53">
        <f>+IFERROR(IF(E489&lt;&gt;"",(IF(C480="Singular",IF(F489="Si",1,0),(COUNTIF(F489:K489,"Si")/COUNTA(F489:K489)))),0),0)</f>
        <v>0</v>
      </c>
    </row>
    <row r="490" spans="2:12" ht="20.100000000000001" customHeight="1" x14ac:dyDescent="0.25">
      <c r="B490" s="121"/>
      <c r="C490" s="107"/>
      <c r="D490" s="119"/>
      <c r="E490" s="74" t="str">
        <f>+IF(F7&lt;&gt;"",F7,"")</f>
        <v/>
      </c>
      <c r="F490" s="43"/>
      <c r="G490" s="43"/>
      <c r="H490" s="43"/>
      <c r="I490" s="43"/>
      <c r="J490" s="43"/>
      <c r="K490" s="43"/>
      <c r="L490" s="53">
        <f>+IFERROR(IF(E490&lt;&gt;"",(IF(C480="Singular",IF(F490="Si",1,0),(COUNTIF(F490:K490,"Si")/COUNTA(F490:K490)))),0),0)</f>
        <v>0</v>
      </c>
    </row>
    <row r="491" spans="2:12" ht="20.100000000000001" customHeight="1" x14ac:dyDescent="0.25">
      <c r="B491" s="121"/>
      <c r="C491" s="107"/>
      <c r="D491" s="119"/>
      <c r="E491" s="74" t="str">
        <f>+IF(G7&lt;&gt;"",G7,"")</f>
        <v/>
      </c>
      <c r="F491" s="43"/>
      <c r="G491" s="43"/>
      <c r="H491" s="43"/>
      <c r="I491" s="43"/>
      <c r="J491" s="43"/>
      <c r="K491" s="43"/>
      <c r="L491" s="53">
        <f>+IFERROR(IF(E491&lt;&gt;"",(IF(C480="Singular",IF(F491="Si",1,0),(COUNTIF(F491:K491,"Si")/COUNTA(F491:K491)))),0),0)</f>
        <v>0</v>
      </c>
    </row>
    <row r="492" spans="2:12" ht="20.100000000000001" customHeight="1" x14ac:dyDescent="0.25">
      <c r="B492" s="121"/>
      <c r="C492" s="107"/>
      <c r="D492" s="119"/>
      <c r="E492" s="74" t="str">
        <f>+IF(H7&lt;&gt;"",H7,"")</f>
        <v/>
      </c>
      <c r="F492" s="43"/>
      <c r="G492" s="43"/>
      <c r="H492" s="43"/>
      <c r="I492" s="43"/>
      <c r="J492" s="43"/>
      <c r="K492" s="43"/>
      <c r="L492" s="53">
        <f>+IFERROR(IF(E492&lt;&gt;"",(IF(C480="Singular",IF(F492="Si",1,0),(COUNTIF(F492:K492,"Si")/COUNTA(F492:K492)))),0),0)</f>
        <v>0</v>
      </c>
    </row>
    <row r="493" spans="2:12" ht="20.100000000000001" customHeight="1" x14ac:dyDescent="0.25">
      <c r="B493" s="121"/>
      <c r="C493" s="107"/>
      <c r="D493" s="119"/>
      <c r="E493" s="74" t="str">
        <f>+IF(I7&lt;&gt;"",I7,"")</f>
        <v/>
      </c>
      <c r="F493" s="43"/>
      <c r="G493" s="43"/>
      <c r="H493" s="43"/>
      <c r="I493" s="43"/>
      <c r="J493" s="43"/>
      <c r="K493" s="43"/>
      <c r="L493" s="53">
        <f>+IFERROR(IF(E493&lt;&gt;"",(IF(C480="Singular",IF(F493="Si",1,0),(COUNTIF(F493:K493,"Si")/COUNTA(F493:K493)))),0),0)</f>
        <v>0</v>
      </c>
    </row>
    <row r="494" spans="2:12" ht="20.100000000000001" customHeight="1" x14ac:dyDescent="0.25">
      <c r="B494" s="121"/>
      <c r="C494" s="107"/>
      <c r="D494" s="119"/>
      <c r="E494" s="74" t="str">
        <f>+IF(J7&lt;&gt;"",J7,"")</f>
        <v/>
      </c>
      <c r="F494" s="43"/>
      <c r="G494" s="43"/>
      <c r="H494" s="43"/>
      <c r="I494" s="43"/>
      <c r="J494" s="43"/>
      <c r="K494" s="43"/>
      <c r="L494" s="53">
        <f>+IFERROR(IF(E494&lt;&gt;"",(IF(C480="Singular",IF(F494="Si",1,0),(COUNTIF(F494:K494,"Si")/COUNTA(F494:K494)))),0),0)</f>
        <v>0</v>
      </c>
    </row>
    <row r="495" spans="2:12" ht="20.100000000000001" customHeight="1" x14ac:dyDescent="0.25">
      <c r="B495" s="121"/>
      <c r="C495" s="107"/>
      <c r="D495" s="119"/>
      <c r="E495" s="74" t="str">
        <f>+IF(K7&lt;&gt;"",K7,"")</f>
        <v/>
      </c>
      <c r="F495" s="43"/>
      <c r="G495" s="43"/>
      <c r="H495" s="43"/>
      <c r="I495" s="43"/>
      <c r="J495" s="43"/>
      <c r="K495" s="43"/>
      <c r="L495" s="53">
        <f>+IFERROR(IF(E495&lt;&gt;"",(IF(C480="Singular",IF(F495="Si",1,0),(COUNTIF(F495:K495,"Si")/COUNTA(F495:K495)))),0),0)</f>
        <v>0</v>
      </c>
    </row>
    <row r="496" spans="2:12" ht="20.100000000000001" customHeight="1" x14ac:dyDescent="0.25">
      <c r="B496" s="121"/>
      <c r="C496" s="107"/>
      <c r="D496" s="119"/>
      <c r="E496" s="74" t="str">
        <f>+IF(L7&lt;&gt;"",L7,"")</f>
        <v/>
      </c>
      <c r="F496" s="43"/>
      <c r="G496" s="43"/>
      <c r="H496" s="43"/>
      <c r="I496" s="43"/>
      <c r="J496" s="43"/>
      <c r="K496" s="43"/>
      <c r="L496" s="53">
        <f>+IFERROR(IF(E496&lt;&gt;"",(IF(C480="Singular",IF(F496="Si",1,0),(COUNTIF(F496:K496,"Si")/COUNTA(F496:K496)))),0),0)</f>
        <v>0</v>
      </c>
    </row>
    <row r="497" spans="2:12" ht="20.100000000000001" customHeight="1" x14ac:dyDescent="0.25">
      <c r="B497" s="121"/>
      <c r="C497" s="107"/>
      <c r="D497" s="119"/>
      <c r="E497" s="74" t="str">
        <f>+IF(E9&lt;&gt;"",E9,"")</f>
        <v/>
      </c>
      <c r="F497" s="43"/>
      <c r="G497" s="43"/>
      <c r="H497" s="43"/>
      <c r="I497" s="43"/>
      <c r="J497" s="43"/>
      <c r="K497" s="43"/>
      <c r="L497" s="53">
        <f>+IFERROR(IF(E497&lt;&gt;"",(IF(C480="Singular",IF(F497="Si",1,0),(COUNTIF(F497:K497,"Si")/COUNTA(F497:K497)))),0),0)</f>
        <v>0</v>
      </c>
    </row>
    <row r="498" spans="2:12" ht="20.100000000000001" customHeight="1" x14ac:dyDescent="0.25">
      <c r="B498" s="121"/>
      <c r="C498" s="107"/>
      <c r="D498" s="119"/>
      <c r="E498" s="74" t="str">
        <f>+IF(F9&lt;&gt;"",F9,"")</f>
        <v/>
      </c>
      <c r="F498" s="43"/>
      <c r="G498" s="43"/>
      <c r="H498" s="43"/>
      <c r="I498" s="43"/>
      <c r="J498" s="43"/>
      <c r="K498" s="43"/>
      <c r="L498" s="53">
        <f>+IFERROR(IF(E498&lt;&gt;"",(IF(C480="Singular",IF(F498="Si",1,0),(COUNTIF(F498:K498,"Si")/COUNTA(F498:K498)))),0),0)</f>
        <v>0</v>
      </c>
    </row>
    <row r="499" spans="2:12" ht="20.100000000000001" customHeight="1" x14ac:dyDescent="0.25">
      <c r="B499" s="121"/>
      <c r="C499" s="107"/>
      <c r="D499" s="119"/>
      <c r="E499" s="74" t="str">
        <f>+IF(G9&lt;&gt;"",G9,"")</f>
        <v/>
      </c>
      <c r="F499" s="43"/>
      <c r="G499" s="43"/>
      <c r="H499" s="43"/>
      <c r="I499" s="43"/>
      <c r="J499" s="43"/>
      <c r="K499" s="43"/>
      <c r="L499" s="53">
        <f>+IFERROR(IF(E499&lt;&gt;"",(IF(C480="Singular",IF(F499="Si",1,0),(COUNTIF(F499:K499,"Si")/COUNTA(F499:K499)))),0),0)</f>
        <v>0</v>
      </c>
    </row>
    <row r="500" spans="2:12" ht="20.100000000000001" customHeight="1" x14ac:dyDescent="0.25">
      <c r="B500" s="121"/>
      <c r="C500" s="107"/>
      <c r="D500" s="119"/>
      <c r="E500" s="74" t="str">
        <f>+IF(H9&lt;&gt;"",H9,"")</f>
        <v/>
      </c>
      <c r="F500" s="43"/>
      <c r="G500" s="43"/>
      <c r="H500" s="43"/>
      <c r="I500" s="43"/>
      <c r="J500" s="43"/>
      <c r="K500" s="43"/>
      <c r="L500" s="53">
        <f>+IFERROR(IF(E500&lt;&gt;"",(IF(C480="Singular",IF(F500="Si",1,0),(COUNTIF(F500:K500,"Si")/COUNTA(F500:K500)))),0),0)</f>
        <v>0</v>
      </c>
    </row>
    <row r="501" spans="2:12" ht="20.100000000000001" customHeight="1" x14ac:dyDescent="0.25">
      <c r="B501" s="121"/>
      <c r="C501" s="107"/>
      <c r="D501" s="119"/>
      <c r="E501" s="74" t="str">
        <f>+IF(I9&lt;&gt;"",I9,"")</f>
        <v/>
      </c>
      <c r="F501" s="43"/>
      <c r="G501" s="43"/>
      <c r="H501" s="43"/>
      <c r="I501" s="43"/>
      <c r="J501" s="43"/>
      <c r="K501" s="43"/>
      <c r="L501" s="53">
        <f>+IFERROR(IF(E501&lt;&gt;"",(IF(C480="Singular",IF(F501="Si",1,0),(COUNTIF(F501:K501,"Si")/COUNTA(F501:K501)))),0),0)</f>
        <v>0</v>
      </c>
    </row>
    <row r="502" spans="2:12" ht="20.100000000000001" customHeight="1" x14ac:dyDescent="0.25">
      <c r="B502" s="121"/>
      <c r="C502" s="107"/>
      <c r="D502" s="119"/>
      <c r="E502" s="74" t="str">
        <f>+IF(J9&lt;&gt;"",J9,"")</f>
        <v/>
      </c>
      <c r="F502" s="43"/>
      <c r="G502" s="43"/>
      <c r="H502" s="43"/>
      <c r="I502" s="43"/>
      <c r="J502" s="43"/>
      <c r="K502" s="43"/>
      <c r="L502" s="53">
        <f>+IFERROR(IF(E502&lt;&gt;"",(IF(C480="Singular",IF(F502="Si",1,0),(COUNTIF(F502:K502,"Si")/COUNTA(F502:K502)))),0),0)</f>
        <v>0</v>
      </c>
    </row>
    <row r="503" spans="2:12" x14ac:dyDescent="0.25">
      <c r="B503" s="121"/>
      <c r="C503" s="107"/>
      <c r="D503" s="119"/>
      <c r="E503" s="73" t="s">
        <v>47</v>
      </c>
      <c r="F503" s="43"/>
      <c r="G503" s="43"/>
      <c r="H503" s="43"/>
      <c r="I503" s="43"/>
      <c r="J503" s="43"/>
      <c r="K503" s="43"/>
      <c r="L503" s="53">
        <f>IF(AND(C480="Singular",SUM(L487:L502)=0,F503&gt;1),(15/(COUNTA(F487:F502))*F503),IF(AND(C480="Plural",SUM(L487:L502)=0,SUM(F503:K503)&gt;0),SUM(IF(F503&gt;1,IF((15/(COUNTA(F487:F502)))/(COUNT(F503:K503))*F503&gt;((15/(COUNTA(F487:F502)))/(COUNT(F503:K503))*COUNTA(F487:F502)),((15/(COUNTA(F487:F502)))/(COUNT(F503:K503))*COUNTA(F487:F502)),(15/(COUNTA(F487:F502)))/(COUNT(F503:K503))*F503),0))+(IF(G503&gt;1,IF((15/(COUNTA(F487:F502)))/(COUNT(F503:K503))*G503&gt;((15/(COUNTA(F487:F502)))/(COUNT(F503:K503))*COUNTA(F487:F502)),((15/(COUNTA(F487:F502)))/(COUNT(F503:K503))*COUNTA(F487:F502)),(15/(COUNTA(F487:F502)))/(COUNT(F503:K503))*G503),0))+(IF(H503&gt;1,IF((15/(COUNTA(F487:F502)))/(COUNT(F503:K503))*H503&gt;((15/(COUNTA(F487:F502)))/(COUNT(F503:K503))*COUNTA(F487:F502)),((15/(COUNTA(F487:F502)))/(COUNT(F503:K503))*COUNTA(F487:F502)),(15/(COUNTA(F487:F502)))/(COUNT(F503:K503))*H503),0))+(IF(I503&gt;1,IF((15/(COUNTA(F487:F502)))/(COUNT(F503:K503))*I503&gt;((15/(COUNTA(F487:F502)))/(COUNT(F503:K503))*COUNTA(F487:F502)),((15/(COUNTA(F487:F502)))/(COUNT(F503:K503))*COUNTA(F487:F502)),(15/(COUNTA(F487:F502)))/(COUNT(F503:K503))*I503),0)+(IF(J503&gt;1,IF((15/(COUNTA(F487:F502)))/(COUNT(F503:K503))*J503&gt;((15/(COUNTA(F487:F502)))/(COUNT(F503:K503))*COUNTA(F487:F502)),((15/(COUNTA(F487:F502)))/(COUNT(F503:K503))*COUNTA(F487:F502)),(15/(COUNTA(F487:F502)))/(COUNT(F503:K503))*J503),0)+(IF(K503&gt;1,IF((15/(COUNTA(F487:F502)))/(COUNT(F503:K503))*K503&gt;((15/(COUNTA(F487:F502)))/(COUNT(F503:K503))*COUNTA(F487:F502)),((15/(COUNTA(F487:F502)))/(COUNT(F503:K503))*COUNTA(F487:F502)),(15/(COUNTA(F487:F502)))/(COUNT(F503:K503))*K503),0)))),0))</f>
        <v>0</v>
      </c>
    </row>
    <row r="504" spans="2:12" x14ac:dyDescent="0.25">
      <c r="B504" s="121"/>
      <c r="C504" s="107"/>
      <c r="D504" s="119"/>
      <c r="E504" s="73" t="s">
        <v>48</v>
      </c>
      <c r="F504" s="43"/>
      <c r="G504" s="43"/>
      <c r="H504" s="43"/>
      <c r="I504" s="43"/>
      <c r="J504" s="43"/>
      <c r="K504" s="43"/>
      <c r="L504" s="53">
        <f>IF(AND(C480="Singular",SUM(L487:L502)=0,F503&lt;2,F504&gt;1),(5/(COUNTA(F487:F502))*F504),IF(AND(C480="Plural",SUM(L487:L502)=0,L503=0,SUM(F504:K504)&gt;0),SUM(IF(F504&gt;1,IF((5/(COUNTA(F487:F502)))/(COUNT(F504:K504))*F504&gt;((5/(COUNTA(F487:F502)))/(COUNT(F504:K504))*COUNTA(F487:F502)),((5/(COUNTA(F487:F502)))/(COUNT(F504:K504))*COUNTA(F487:F502)),(5/(COUNTA(F487:F502)))/(COUNT(F504:K504))*F504),0))+(IF(G504&gt;1,IF((5/(COUNTA(F487:F502)))/(COUNT(F504:K504))*G504&gt;((5/(COUNTA(F487:F502)))/(COUNT(F504:K504))*COUNTA(F487:F502)),((5/(COUNTA(F487:F502)))/(COUNT(F504:K504))*COUNTA(F487:F502)),(5/(COUNTA(F487:F502)))/(COUNT(F504:K504))*G504),0))+(IF(H504&gt;1,IF((5/(COUNTA(F487:F502)))/(COUNT(F504:K504))*H504&gt;((5/(COUNTA(F487:F502)))/(COUNT(F504:K504))*COUNTA(F487:F502)),((5/(COUNTA(F487:F502)))/(COUNT(F504:K504))*COUNTA(F487:F502)),(5/(COUNTA(F487:F502)))/(COUNT(F504:K504))*H504),0))+(IF(I504&gt;1,IF((5/(COUNTA(F487:F502)))/(COUNT(F504:K504))*I504&gt;((5/(COUNTA(F487:F502)))/(COUNT(F504:K504))*COUNTA(F487:F502)),((5/(COUNTA(F487:F502)))/(COUNT(F504:K504))*COUNTA(F487:F502)),(5/(COUNTA(F487:F502)))/(COUNT(F504:K504))*I504),0)+(IF(J504&gt;1,IF((5/(COUNTA(F487:F502)))/(COUNT(F504:K504))*J504&gt;((5/(COUNTA(F487:F502)))/(COUNT(F504:K504))*COUNTA(F487:F502)),((5/(COUNTA(F487:F502)))/(COUNT(F504:K504))*COUNTA(F487:F502)),(5/(COUNTA(F487:F502)))/(COUNT(F504:K504))*J504),0)+(IF(K504&gt;1,IF((5/(COUNTA(F487:F502)))/(COUNT(F504:K504))*K504&gt;((5/(COUNTA(F487:F502)))/(COUNT(F504:K504))*COUNTA(F487:F502)),((5/(COUNTA(F487:F502)))/(COUNT(F504:K504))*COUNTA(F487:F502)),(5/(COUNTA(F487:F502)))/(COUNT(F504:K504))*K504),0)))),0))</f>
        <v>0</v>
      </c>
    </row>
    <row r="505" spans="2:12" ht="20.100000000000001" customHeight="1" x14ac:dyDescent="0.25">
      <c r="B505" s="121"/>
      <c r="C505" s="107"/>
      <c r="D505" s="119" t="s">
        <v>49</v>
      </c>
      <c r="E505" s="74" t="str">
        <f>+IF(B7&lt;&gt;"",B7,"")</f>
        <v>LOS PALMITOS</v>
      </c>
      <c r="F505" s="43"/>
      <c r="G505" s="43"/>
      <c r="H505" s="43"/>
      <c r="I505" s="43"/>
      <c r="J505" s="43"/>
      <c r="K505" s="43"/>
      <c r="L505" s="53">
        <f>+IFERROR(IF(E505&lt;&gt;"",IF(C480="Singular",F505,(((F505+G505+H505+I505+J505+K505))/COUNTA(F505:K505))),0),0)</f>
        <v>0</v>
      </c>
    </row>
    <row r="506" spans="2:12" ht="20.100000000000001" customHeight="1" x14ac:dyDescent="0.25">
      <c r="B506" s="121"/>
      <c r="C506" s="107"/>
      <c r="D506" s="119"/>
      <c r="E506" s="74" t="str">
        <f>+IF(D7&lt;&gt;"",D7,"")</f>
        <v/>
      </c>
      <c r="F506" s="46"/>
      <c r="G506" s="46"/>
      <c r="H506" s="46"/>
      <c r="I506" s="46"/>
      <c r="J506" s="46"/>
      <c r="K506" s="46"/>
      <c r="L506" s="53">
        <f>+IFERROR(IF(E506&lt;&gt;"",IF(C480="Singular",F506,(((F506+G506+H506+I506+J506+K506))/COUNTA(F506:K506))),0),0)</f>
        <v>0</v>
      </c>
    </row>
    <row r="507" spans="2:12" ht="20.100000000000001" customHeight="1" x14ac:dyDescent="0.25">
      <c r="B507" s="121"/>
      <c r="C507" s="107"/>
      <c r="D507" s="119"/>
      <c r="E507" s="74" t="str">
        <f>+IF(E7&lt;&gt;"",E7,"")</f>
        <v/>
      </c>
      <c r="F507" s="46"/>
      <c r="G507" s="46"/>
      <c r="H507" s="46"/>
      <c r="I507" s="46"/>
      <c r="J507" s="46"/>
      <c r="K507" s="46"/>
      <c r="L507" s="53">
        <f>+IFERROR(IF(E507&lt;&gt;"",IF(C480="Singular",F507,(((F507+G507+H507+I507+J507+K507))/COUNTA(F507:K507))),0),0)</f>
        <v>0</v>
      </c>
    </row>
    <row r="508" spans="2:12" ht="20.100000000000001" customHeight="1" x14ac:dyDescent="0.25">
      <c r="B508" s="121"/>
      <c r="C508" s="107"/>
      <c r="D508" s="119"/>
      <c r="E508" s="74" t="str">
        <f>+IF(F7&lt;&gt;"",F7,"")</f>
        <v/>
      </c>
      <c r="F508" s="46"/>
      <c r="G508" s="46"/>
      <c r="H508" s="46"/>
      <c r="I508" s="46"/>
      <c r="J508" s="46"/>
      <c r="K508" s="46"/>
      <c r="L508" s="53">
        <f>+IFERROR(IF(E508&lt;&gt;"",IF(C480="Singular",F508,(((F508+G508+H508+I508+J508+K508))/COUNTA(F508:K508))),0),0)</f>
        <v>0</v>
      </c>
    </row>
    <row r="509" spans="2:12" ht="20.100000000000001" customHeight="1" x14ac:dyDescent="0.25">
      <c r="B509" s="121"/>
      <c r="C509" s="107"/>
      <c r="D509" s="119"/>
      <c r="E509" s="74" t="str">
        <f>+IF(G7&lt;&gt;"",G7,"")</f>
        <v/>
      </c>
      <c r="F509" s="46"/>
      <c r="G509" s="46"/>
      <c r="H509" s="46"/>
      <c r="I509" s="46"/>
      <c r="J509" s="46"/>
      <c r="K509" s="46"/>
      <c r="L509" s="53">
        <f>+IFERROR(IF(E509&lt;&gt;"",IF(C480="Singular",F509,(((F509+G509+H509+I509+J509+K509))/COUNTA(F509:K509))),0),0)</f>
        <v>0</v>
      </c>
    </row>
    <row r="510" spans="2:12" ht="20.100000000000001" customHeight="1" x14ac:dyDescent="0.25">
      <c r="B510" s="121"/>
      <c r="C510" s="107"/>
      <c r="D510" s="119"/>
      <c r="E510" s="74" t="str">
        <f>+IF(H7&lt;&gt;"",H7,"")</f>
        <v/>
      </c>
      <c r="F510" s="46"/>
      <c r="G510" s="46"/>
      <c r="H510" s="46"/>
      <c r="I510" s="46"/>
      <c r="J510" s="46"/>
      <c r="K510" s="46"/>
      <c r="L510" s="53">
        <f>+IFERROR(IF(E510&lt;&gt;"",IF(C480="Singular",F510,(((F510+G510+H510+I510+J510+K510))/COUNTA(F510:K510))),0),0)</f>
        <v>0</v>
      </c>
    </row>
    <row r="511" spans="2:12" ht="20.100000000000001" customHeight="1" x14ac:dyDescent="0.25">
      <c r="B511" s="121"/>
      <c r="C511" s="107"/>
      <c r="D511" s="119"/>
      <c r="E511" s="74" t="str">
        <f>+IF(I7&lt;&gt;"",I7,"")</f>
        <v/>
      </c>
      <c r="F511" s="46"/>
      <c r="G511" s="46"/>
      <c r="H511" s="46"/>
      <c r="I511" s="46"/>
      <c r="J511" s="46"/>
      <c r="K511" s="46"/>
      <c r="L511" s="53">
        <f>+IFERROR(IF(E511&lt;&gt;"",IF(C480="Singular",F511,(((F511+G511+H511+I511+J511+K511))/COUNTA(F511:K511))),0),0)</f>
        <v>0</v>
      </c>
    </row>
    <row r="512" spans="2:12" ht="20.100000000000001" customHeight="1" x14ac:dyDescent="0.25">
      <c r="B512" s="121"/>
      <c r="C512" s="107"/>
      <c r="D512" s="119"/>
      <c r="E512" s="74" t="str">
        <f>+IF(J7&lt;&gt;"",J7,"")</f>
        <v/>
      </c>
      <c r="F512" s="46"/>
      <c r="G512" s="46"/>
      <c r="H512" s="46"/>
      <c r="I512" s="46"/>
      <c r="J512" s="46"/>
      <c r="K512" s="46"/>
      <c r="L512" s="53">
        <f>+IFERROR(IF(E512&lt;&gt;"",IF(C480="Singular",F512,(((F512+G512+H512+I512+J512+K512))/COUNTA(F512:K512))),0),0)</f>
        <v>0</v>
      </c>
    </row>
    <row r="513" spans="2:12" ht="20.100000000000001" customHeight="1" x14ac:dyDescent="0.25">
      <c r="B513" s="121"/>
      <c r="C513" s="107"/>
      <c r="D513" s="119"/>
      <c r="E513" s="74" t="str">
        <f>+IF(K7&lt;&gt;"",K7,"")</f>
        <v/>
      </c>
      <c r="F513" s="46"/>
      <c r="G513" s="46"/>
      <c r="H513" s="46"/>
      <c r="I513" s="46"/>
      <c r="J513" s="46"/>
      <c r="K513" s="46"/>
      <c r="L513" s="53">
        <f>+IFERROR(IF(E513&lt;&gt;"",IF(C480="Singular",F513,(((F513+G513+H513+I513+J513+K513))/COUNTA(F513:K513))),0),0)</f>
        <v>0</v>
      </c>
    </row>
    <row r="514" spans="2:12" ht="20.100000000000001" customHeight="1" x14ac:dyDescent="0.25">
      <c r="B514" s="121"/>
      <c r="C514" s="107"/>
      <c r="D514" s="119"/>
      <c r="E514" s="74" t="str">
        <f>+IF(L7&lt;&gt;"",L7,"")</f>
        <v/>
      </c>
      <c r="F514" s="46"/>
      <c r="G514" s="46"/>
      <c r="H514" s="46"/>
      <c r="I514" s="46"/>
      <c r="J514" s="46"/>
      <c r="K514" s="46"/>
      <c r="L514" s="53">
        <f>+IFERROR(IF(E514&lt;&gt;"",IF(C480="Singular",F514,(((F514+G514+H514+I514+J514+K514))/COUNTA(F514:K514))),0),0)</f>
        <v>0</v>
      </c>
    </row>
    <row r="515" spans="2:12" ht="20.100000000000001" customHeight="1" x14ac:dyDescent="0.25">
      <c r="B515" s="121"/>
      <c r="C515" s="107"/>
      <c r="D515" s="119"/>
      <c r="E515" s="74" t="str">
        <f>+IF(E9&lt;&gt;"",E9,"")</f>
        <v/>
      </c>
      <c r="F515" s="46"/>
      <c r="G515" s="46"/>
      <c r="H515" s="46"/>
      <c r="I515" s="46"/>
      <c r="J515" s="46"/>
      <c r="K515" s="46"/>
      <c r="L515" s="53">
        <f>+IFERROR(IF(E515&lt;&gt;"",IF(C480="Singular",F515,(((F515+G515+H515+I515+J515+K515))/COUNTA(F515:K515))),0),0)</f>
        <v>0</v>
      </c>
    </row>
    <row r="516" spans="2:12" ht="20.100000000000001" customHeight="1" x14ac:dyDescent="0.25">
      <c r="B516" s="121"/>
      <c r="C516" s="107"/>
      <c r="D516" s="119"/>
      <c r="E516" s="74" t="str">
        <f>+IF(F9&lt;&gt;"",F9,"")</f>
        <v/>
      </c>
      <c r="F516" s="46"/>
      <c r="G516" s="46"/>
      <c r="H516" s="46"/>
      <c r="I516" s="46"/>
      <c r="J516" s="46"/>
      <c r="K516" s="46"/>
      <c r="L516" s="53">
        <f>+IFERROR(IF(E516&lt;&gt;"",IF(C480="Singular",F516,(((F516+G516+H516+I516+J516+K516))/COUNTA(F516:K516))),0),0)</f>
        <v>0</v>
      </c>
    </row>
    <row r="517" spans="2:12" ht="20.100000000000001" customHeight="1" x14ac:dyDescent="0.25">
      <c r="B517" s="121"/>
      <c r="C517" s="107"/>
      <c r="D517" s="119"/>
      <c r="E517" s="74" t="str">
        <f>+IF(G9&lt;&gt;"",G9,"")</f>
        <v/>
      </c>
      <c r="F517" s="46"/>
      <c r="G517" s="46"/>
      <c r="H517" s="46"/>
      <c r="I517" s="46"/>
      <c r="J517" s="46"/>
      <c r="K517" s="46"/>
      <c r="L517" s="53">
        <f>+IFERROR(IF(E517&lt;&gt;"",IF(C480="Singular",F517,(((F517+G517+H517+I517+J517+K517))/COUNTA(F517:K517))),0),0)</f>
        <v>0</v>
      </c>
    </row>
    <row r="518" spans="2:12" ht="20.100000000000001" customHeight="1" x14ac:dyDescent="0.25">
      <c r="B518" s="121"/>
      <c r="C518" s="107"/>
      <c r="D518" s="119"/>
      <c r="E518" s="74" t="str">
        <f>+IF(H9&lt;&gt;"",H9,"")</f>
        <v/>
      </c>
      <c r="F518" s="46"/>
      <c r="G518" s="46"/>
      <c r="H518" s="46"/>
      <c r="I518" s="46"/>
      <c r="J518" s="46"/>
      <c r="K518" s="46"/>
      <c r="L518" s="53">
        <f>+IFERROR(IF(E518&lt;&gt;"",IF(C480="Singular",F518,(((F518+G518+H518+I518+J518+K518))/COUNTA(F518:K518))),0),0)</f>
        <v>0</v>
      </c>
    </row>
    <row r="519" spans="2:12" ht="20.100000000000001" customHeight="1" x14ac:dyDescent="0.25">
      <c r="B519" s="121"/>
      <c r="C519" s="107"/>
      <c r="D519" s="119"/>
      <c r="E519" s="74" t="str">
        <f>+IF(I9&lt;&gt;"",I9,"")</f>
        <v/>
      </c>
      <c r="F519" s="46"/>
      <c r="G519" s="46"/>
      <c r="H519" s="46"/>
      <c r="I519" s="46"/>
      <c r="J519" s="46"/>
      <c r="K519" s="46"/>
      <c r="L519" s="53">
        <f>+IFERROR(IF(E519&lt;&gt;"",IF(C480="Singular",F519,(((F519+G519+H519+I519+J519+K519))/COUNTA(F519:K519))),0),0)</f>
        <v>0</v>
      </c>
    </row>
    <row r="520" spans="2:12" ht="20.100000000000001" customHeight="1" x14ac:dyDescent="0.25">
      <c r="B520" s="121"/>
      <c r="C520" s="107"/>
      <c r="D520" s="119"/>
      <c r="E520" s="74" t="str">
        <f>+IF(J9&lt;&gt;"",J9,"")</f>
        <v/>
      </c>
      <c r="F520" s="46"/>
      <c r="G520" s="46"/>
      <c r="H520" s="46"/>
      <c r="I520" s="46"/>
      <c r="J520" s="46"/>
      <c r="K520" s="46"/>
      <c r="L520" s="53">
        <f>+IFERROR(IF(E520&lt;&gt;"",IF(C480="Singular",F520,(((F520+G520+H520+I520+J520+K520))/COUNTA(F520:K520))),0),0)</f>
        <v>0</v>
      </c>
    </row>
    <row r="521" spans="2:12" x14ac:dyDescent="0.25">
      <c r="B521" s="121"/>
      <c r="C521" s="107"/>
      <c r="D521" s="119"/>
      <c r="E521" s="73" t="s">
        <v>47</v>
      </c>
      <c r="F521" s="46"/>
      <c r="G521" s="46"/>
      <c r="H521" s="46"/>
      <c r="I521" s="46"/>
      <c r="J521" s="46"/>
      <c r="K521" s="46"/>
      <c r="L521" s="53">
        <f>IFERROR(IF(AND(C480="Singular",SUM(L505:L520)=0),F521,IF(AND(C480="Plural",SUM(L505:L520)=0),(F521+G521+H521+I521+J521+K521)/COUNTA(F521:K521),0)),0)</f>
        <v>0</v>
      </c>
    </row>
    <row r="522" spans="2:12" x14ac:dyDescent="0.25">
      <c r="B522" s="121"/>
      <c r="C522" s="107"/>
      <c r="D522" s="119"/>
      <c r="E522" s="73" t="s">
        <v>48</v>
      </c>
      <c r="F522" s="46"/>
      <c r="G522" s="46"/>
      <c r="H522" s="46"/>
      <c r="I522" s="46"/>
      <c r="J522" s="46"/>
      <c r="K522" s="46"/>
      <c r="L522" s="53">
        <f>IFERROR(IF(AND(C480="Singular",SUM(L505:L520)=0,F521=0),F522,IF(AND(C480="Plural",SUM(L505:L520)=0,L521=0),(F522+G522+H522+I522+J522+K522)/COUNTA(F522:K522),0)),0)</f>
        <v>0</v>
      </c>
    </row>
    <row r="523" spans="2:12" x14ac:dyDescent="0.25">
      <c r="B523" s="121"/>
      <c r="C523" s="107"/>
      <c r="D523" s="117" t="s">
        <v>50</v>
      </c>
      <c r="E523" s="118"/>
      <c r="F523" s="46"/>
      <c r="G523" s="46"/>
      <c r="H523" s="46"/>
      <c r="I523" s="46"/>
      <c r="J523" s="46"/>
      <c r="K523" s="46"/>
      <c r="L523" s="53">
        <f>+IF(C480="Singular",F523,SUM((F523*F483),(G523*G483)+(H523*H483)+(I523*I483)+(J523*J483)+(K523*K483)))</f>
        <v>0</v>
      </c>
    </row>
    <row r="524" spans="2:12" x14ac:dyDescent="0.25">
      <c r="B524" s="121"/>
      <c r="C524" s="107"/>
      <c r="D524" s="117" t="s">
        <v>51</v>
      </c>
      <c r="E524" s="118"/>
      <c r="F524" s="43"/>
      <c r="G524" s="43"/>
      <c r="H524" s="43"/>
      <c r="I524" s="43"/>
      <c r="J524" s="43"/>
      <c r="K524" s="43"/>
      <c r="L524" s="51" t="str">
        <f>+IF(C480="Singular",F524,IF(COUNTIF(F524:K524,"Si")&gt;=1,"Si","No"))</f>
        <v>No</v>
      </c>
    </row>
    <row r="525" spans="2:12" x14ac:dyDescent="0.25">
      <c r="B525" s="121"/>
      <c r="C525" s="107"/>
      <c r="D525" s="117" t="s">
        <v>52</v>
      </c>
      <c r="E525" s="118"/>
      <c r="F525" s="43"/>
      <c r="G525" s="43"/>
      <c r="H525" s="43"/>
      <c r="I525" s="43"/>
      <c r="J525" s="43"/>
      <c r="K525" s="43"/>
      <c r="L525" s="51" t="str">
        <f>+IF(C480="Singular",F525,IF(COUNTIF(F525:K525,"Si")&gt;=1,"Si",IF(COUNTIF(F525:K525,"N/A")&gt;=1,"Si","No")))</f>
        <v>No</v>
      </c>
    </row>
    <row r="526" spans="2:12" x14ac:dyDescent="0.25">
      <c r="B526" s="121"/>
      <c r="C526" s="107"/>
      <c r="D526" s="117" t="s">
        <v>53</v>
      </c>
      <c r="E526" s="118"/>
      <c r="F526" s="43"/>
      <c r="G526" s="43"/>
      <c r="H526" s="43"/>
      <c r="I526" s="43"/>
      <c r="J526" s="43"/>
      <c r="K526" s="43"/>
      <c r="L526" s="51" t="str">
        <f>+IF(C480="Singular",F526,IF(COUNTIF(F526:K526,"Si")&gt;=1,"Si","No"))</f>
        <v>No</v>
      </c>
    </row>
    <row r="527" spans="2:12" x14ac:dyDescent="0.25">
      <c r="B527" s="121"/>
      <c r="C527" s="107"/>
      <c r="D527" s="117" t="s">
        <v>55</v>
      </c>
      <c r="E527" s="118"/>
      <c r="F527" s="47"/>
      <c r="G527" s="47"/>
      <c r="H527" s="47"/>
      <c r="I527" s="47"/>
      <c r="J527" s="47"/>
      <c r="K527" s="47"/>
      <c r="L527" s="52">
        <f>+IF(C480="Singular",F527,SUM(F527:K527))</f>
        <v>0</v>
      </c>
    </row>
    <row r="528" spans="2:12" x14ac:dyDescent="0.25">
      <c r="B528" s="121"/>
      <c r="C528" s="107"/>
      <c r="D528" s="117" t="s">
        <v>56</v>
      </c>
      <c r="E528" s="118"/>
      <c r="F528" s="47"/>
      <c r="G528" s="47"/>
      <c r="H528" s="47"/>
      <c r="I528" s="47"/>
      <c r="J528" s="47"/>
      <c r="K528" s="47"/>
      <c r="L528" s="52">
        <f>+IF(C480="Singular",F528,SUM(F528:K528))</f>
        <v>0</v>
      </c>
    </row>
    <row r="529" spans="2:12" ht="15.75" thickBot="1" x14ac:dyDescent="0.3">
      <c r="B529" s="122"/>
      <c r="C529" s="108"/>
      <c r="D529" s="105" t="s">
        <v>57</v>
      </c>
      <c r="E529" s="106"/>
      <c r="F529" s="48"/>
      <c r="G529" s="48"/>
      <c r="H529" s="48"/>
      <c r="I529" s="48"/>
      <c r="J529" s="48"/>
      <c r="K529" s="48"/>
      <c r="L529" s="64">
        <f ca="1">+IF(F529&lt;&gt;"",IF(C480="Singular",((TODAY()-F529)/30),(TODAY()-MIN(F529:K529))/30),0)</f>
        <v>0</v>
      </c>
    </row>
  </sheetData>
  <sheetProtection algorithmName="SHA-512" hashValue="uDoDpAOPc8Sx/IlYSaCBcTyV6Pakb3h/IPNxPvWPi9ApyYtLvbOa7ztNyf5gWgOmKV18PjN9IzNvdkhruQReQg==" saltValue="uSCC7axsj7zaVsl/B9sWjg==" spinCount="100000" sheet="1" objects="1" scenarios="1"/>
  <mergeCells count="269">
    <mergeCell ref="B8:C8"/>
    <mergeCell ref="B9:C9"/>
    <mergeCell ref="B6:C6"/>
    <mergeCell ref="E3:G3"/>
    <mergeCell ref="E4:G4"/>
    <mergeCell ref="B7:C7"/>
    <mergeCell ref="I479:I480"/>
    <mergeCell ref="J479:J480"/>
    <mergeCell ref="K479:K480"/>
    <mergeCell ref="B479:B529"/>
    <mergeCell ref="I427:I428"/>
    <mergeCell ref="J427:J428"/>
    <mergeCell ref="K427:K428"/>
    <mergeCell ref="B427:B477"/>
    <mergeCell ref="I375:I376"/>
    <mergeCell ref="J375:J376"/>
    <mergeCell ref="K375:K376"/>
    <mergeCell ref="B375:B425"/>
    <mergeCell ref="I323:I324"/>
    <mergeCell ref="J323:J324"/>
    <mergeCell ref="K323:K324"/>
    <mergeCell ref="B323:B373"/>
    <mergeCell ref="I271:I272"/>
    <mergeCell ref="J271:J272"/>
    <mergeCell ref="L479:L482"/>
    <mergeCell ref="C480:C529"/>
    <mergeCell ref="D480:E480"/>
    <mergeCell ref="D481:E481"/>
    <mergeCell ref="D482:E482"/>
    <mergeCell ref="D483:E483"/>
    <mergeCell ref="D484:E484"/>
    <mergeCell ref="D485:E485"/>
    <mergeCell ref="D486:E486"/>
    <mergeCell ref="D487:D504"/>
    <mergeCell ref="D505:D522"/>
    <mergeCell ref="D523:E523"/>
    <mergeCell ref="D524:E524"/>
    <mergeCell ref="D479:E479"/>
    <mergeCell ref="F479:F480"/>
    <mergeCell ref="G479:G480"/>
    <mergeCell ref="H479:H480"/>
    <mergeCell ref="D525:E525"/>
    <mergeCell ref="D526:E526"/>
    <mergeCell ref="D527:E527"/>
    <mergeCell ref="D528:E528"/>
    <mergeCell ref="D529:E529"/>
    <mergeCell ref="L427:L430"/>
    <mergeCell ref="C428:C477"/>
    <mergeCell ref="D428:E428"/>
    <mergeCell ref="D429:E429"/>
    <mergeCell ref="D430:E430"/>
    <mergeCell ref="D431:E431"/>
    <mergeCell ref="D432:E432"/>
    <mergeCell ref="D433:E433"/>
    <mergeCell ref="D434:E434"/>
    <mergeCell ref="D435:D452"/>
    <mergeCell ref="D453:D470"/>
    <mergeCell ref="D471:E471"/>
    <mergeCell ref="D472:E472"/>
    <mergeCell ref="D427:E427"/>
    <mergeCell ref="F427:F428"/>
    <mergeCell ref="G427:G428"/>
    <mergeCell ref="H427:H428"/>
    <mergeCell ref="D473:E473"/>
    <mergeCell ref="D474:E474"/>
    <mergeCell ref="D475:E475"/>
    <mergeCell ref="D476:E476"/>
    <mergeCell ref="D477:E477"/>
    <mergeCell ref="L375:L378"/>
    <mergeCell ref="C376:C425"/>
    <mergeCell ref="D376:E376"/>
    <mergeCell ref="D377:E377"/>
    <mergeCell ref="D378:E378"/>
    <mergeCell ref="D379:E379"/>
    <mergeCell ref="D380:E380"/>
    <mergeCell ref="D381:E381"/>
    <mergeCell ref="D382:E382"/>
    <mergeCell ref="D383:D400"/>
    <mergeCell ref="D401:D418"/>
    <mergeCell ref="D419:E419"/>
    <mergeCell ref="D420:E420"/>
    <mergeCell ref="D375:E375"/>
    <mergeCell ref="F375:F376"/>
    <mergeCell ref="G375:G376"/>
    <mergeCell ref="H375:H376"/>
    <mergeCell ref="D421:E421"/>
    <mergeCell ref="D422:E422"/>
    <mergeCell ref="D423:E423"/>
    <mergeCell ref="D424:E424"/>
    <mergeCell ref="D425:E425"/>
    <mergeCell ref="L323:L326"/>
    <mergeCell ref="C324:C373"/>
    <mergeCell ref="D324:E324"/>
    <mergeCell ref="D325:E325"/>
    <mergeCell ref="D326:E326"/>
    <mergeCell ref="D327:E327"/>
    <mergeCell ref="D328:E328"/>
    <mergeCell ref="D329:E329"/>
    <mergeCell ref="D330:E330"/>
    <mergeCell ref="D331:D348"/>
    <mergeCell ref="D349:D366"/>
    <mergeCell ref="D367:E367"/>
    <mergeCell ref="D368:E368"/>
    <mergeCell ref="D323:E323"/>
    <mergeCell ref="F323:F324"/>
    <mergeCell ref="G323:G324"/>
    <mergeCell ref="H323:H324"/>
    <mergeCell ref="D369:E369"/>
    <mergeCell ref="D370:E370"/>
    <mergeCell ref="D371:E371"/>
    <mergeCell ref="D372:E372"/>
    <mergeCell ref="D373:E373"/>
    <mergeCell ref="K271:K272"/>
    <mergeCell ref="L271:L274"/>
    <mergeCell ref="C272:C321"/>
    <mergeCell ref="D272:E272"/>
    <mergeCell ref="D273:E273"/>
    <mergeCell ref="D274:E274"/>
    <mergeCell ref="D275:E275"/>
    <mergeCell ref="D276:E276"/>
    <mergeCell ref="D277:E277"/>
    <mergeCell ref="D278:E278"/>
    <mergeCell ref="D279:D296"/>
    <mergeCell ref="D297:D314"/>
    <mergeCell ref="D315:E315"/>
    <mergeCell ref="D316:E316"/>
    <mergeCell ref="B271:B321"/>
    <mergeCell ref="D271:E271"/>
    <mergeCell ref="F271:F272"/>
    <mergeCell ref="G271:G272"/>
    <mergeCell ref="H271:H272"/>
    <mergeCell ref="D317:E317"/>
    <mergeCell ref="D318:E318"/>
    <mergeCell ref="D319:E319"/>
    <mergeCell ref="D320:E320"/>
    <mergeCell ref="D321:E321"/>
    <mergeCell ref="I219:I220"/>
    <mergeCell ref="J219:J220"/>
    <mergeCell ref="K219:K220"/>
    <mergeCell ref="L219:L222"/>
    <mergeCell ref="C220:C269"/>
    <mergeCell ref="D220:E220"/>
    <mergeCell ref="D221:E221"/>
    <mergeCell ref="D222:E222"/>
    <mergeCell ref="D223:E223"/>
    <mergeCell ref="D224:E224"/>
    <mergeCell ref="D225:E225"/>
    <mergeCell ref="D226:E226"/>
    <mergeCell ref="D227:D244"/>
    <mergeCell ref="D245:D262"/>
    <mergeCell ref="D263:E263"/>
    <mergeCell ref="D264:E264"/>
    <mergeCell ref="B219:B269"/>
    <mergeCell ref="D219:E219"/>
    <mergeCell ref="F219:F220"/>
    <mergeCell ref="G219:G220"/>
    <mergeCell ref="H219:H220"/>
    <mergeCell ref="D265:E265"/>
    <mergeCell ref="D266:E266"/>
    <mergeCell ref="D267:E267"/>
    <mergeCell ref="D268:E268"/>
    <mergeCell ref="D269:E269"/>
    <mergeCell ref="I167:I168"/>
    <mergeCell ref="J167:J168"/>
    <mergeCell ref="K167:K168"/>
    <mergeCell ref="L167:L170"/>
    <mergeCell ref="C168:C217"/>
    <mergeCell ref="D168:E168"/>
    <mergeCell ref="D169:E169"/>
    <mergeCell ref="D170:E170"/>
    <mergeCell ref="D171:E171"/>
    <mergeCell ref="D172:E172"/>
    <mergeCell ref="D173:E173"/>
    <mergeCell ref="D174:E174"/>
    <mergeCell ref="D175:D192"/>
    <mergeCell ref="D193:D210"/>
    <mergeCell ref="D211:E211"/>
    <mergeCell ref="D212:E212"/>
    <mergeCell ref="B167:B217"/>
    <mergeCell ref="D167:E167"/>
    <mergeCell ref="F167:F168"/>
    <mergeCell ref="G167:G168"/>
    <mergeCell ref="H167:H168"/>
    <mergeCell ref="D213:E213"/>
    <mergeCell ref="D214:E214"/>
    <mergeCell ref="D215:E215"/>
    <mergeCell ref="D216:E216"/>
    <mergeCell ref="D217:E217"/>
    <mergeCell ref="B11:B61"/>
    <mergeCell ref="B63:B113"/>
    <mergeCell ref="B115:B165"/>
    <mergeCell ref="B1:L1"/>
    <mergeCell ref="B3:C3"/>
    <mergeCell ref="B4:C4"/>
    <mergeCell ref="H11:H12"/>
    <mergeCell ref="I11:I12"/>
    <mergeCell ref="D11:E11"/>
    <mergeCell ref="F11:F12"/>
    <mergeCell ref="D19:D36"/>
    <mergeCell ref="C12:C61"/>
    <mergeCell ref="D58:E58"/>
    <mergeCell ref="D59:E59"/>
    <mergeCell ref="D55:E55"/>
    <mergeCell ref="D56:E56"/>
    <mergeCell ref="D57:E57"/>
    <mergeCell ref="L11:L14"/>
    <mergeCell ref="K11:K12"/>
    <mergeCell ref="J11:J12"/>
    <mergeCell ref="G11:G12"/>
    <mergeCell ref="D37:D54"/>
    <mergeCell ref="D12:E12"/>
    <mergeCell ref="D13:E13"/>
    <mergeCell ref="D14:E14"/>
    <mergeCell ref="D15:E15"/>
    <mergeCell ref="D16:E16"/>
    <mergeCell ref="D17:E17"/>
    <mergeCell ref="D18:E18"/>
    <mergeCell ref="C64:C113"/>
    <mergeCell ref="D64:E64"/>
    <mergeCell ref="D65:E65"/>
    <mergeCell ref="D66:E66"/>
    <mergeCell ref="D67:E67"/>
    <mergeCell ref="D68:E68"/>
    <mergeCell ref="D69:E69"/>
    <mergeCell ref="D70:E70"/>
    <mergeCell ref="D71:D88"/>
    <mergeCell ref="D89:D106"/>
    <mergeCell ref="D107:E107"/>
    <mergeCell ref="D108:E108"/>
    <mergeCell ref="D109:E109"/>
    <mergeCell ref="D110:E110"/>
    <mergeCell ref="D111:E111"/>
    <mergeCell ref="D112:E112"/>
    <mergeCell ref="D60:E60"/>
    <mergeCell ref="D61:E61"/>
    <mergeCell ref="C116:C165"/>
    <mergeCell ref="D116:E116"/>
    <mergeCell ref="D117:E117"/>
    <mergeCell ref="D118:E118"/>
    <mergeCell ref="D119:E119"/>
    <mergeCell ref="D120:E120"/>
    <mergeCell ref="D121:E121"/>
    <mergeCell ref="D122:E122"/>
    <mergeCell ref="D123:D140"/>
    <mergeCell ref="D141:D158"/>
    <mergeCell ref="D159:E159"/>
    <mergeCell ref="D160:E160"/>
    <mergeCell ref="D164:E164"/>
    <mergeCell ref="D165:E165"/>
    <mergeCell ref="D161:E161"/>
    <mergeCell ref="D162:E162"/>
    <mergeCell ref="D163:E163"/>
    <mergeCell ref="D115:E115"/>
    <mergeCell ref="K115:K116"/>
    <mergeCell ref="L115:L118"/>
    <mergeCell ref="D63:E63"/>
    <mergeCell ref="F63:F64"/>
    <mergeCell ref="G63:G64"/>
    <mergeCell ref="H63:H64"/>
    <mergeCell ref="I63:I64"/>
    <mergeCell ref="J63:J64"/>
    <mergeCell ref="K63:K64"/>
    <mergeCell ref="L63:L66"/>
    <mergeCell ref="F115:F116"/>
    <mergeCell ref="G115:G116"/>
    <mergeCell ref="H115:H116"/>
    <mergeCell ref="I115:I116"/>
    <mergeCell ref="J115:J116"/>
    <mergeCell ref="D113:E113"/>
  </mergeCells>
  <conditionalFormatting sqref="L15">
    <cfRule type="expression" dxfId="13" priority="70">
      <formula>$L$15="Verifique % participación"</formula>
    </cfRule>
  </conditionalFormatting>
  <conditionalFormatting sqref="L67">
    <cfRule type="expression" dxfId="12" priority="69">
      <formula>$L$67="Verifique % participación"</formula>
    </cfRule>
  </conditionalFormatting>
  <conditionalFormatting sqref="L119">
    <cfRule type="expression" dxfId="11" priority="68">
      <formula>$L$119="Verifique % participación"</formula>
    </cfRule>
  </conditionalFormatting>
  <conditionalFormatting sqref="L171">
    <cfRule type="expression" dxfId="10" priority="67">
      <formula>$L$171="Verifique % participación"</formula>
    </cfRule>
  </conditionalFormatting>
  <conditionalFormatting sqref="L223">
    <cfRule type="expression" dxfId="9" priority="66">
      <formula>$L$223="Verifique % participación"</formula>
    </cfRule>
  </conditionalFormatting>
  <conditionalFormatting sqref="L275">
    <cfRule type="expression" dxfId="8" priority="65">
      <formula>$L$275="Verifique % participación"</formula>
    </cfRule>
  </conditionalFormatting>
  <conditionalFormatting sqref="L327">
    <cfRule type="expression" dxfId="7" priority="64">
      <formula>$L$327="Verifique % participación"</formula>
    </cfRule>
  </conditionalFormatting>
  <conditionalFormatting sqref="L379">
    <cfRule type="expression" dxfId="6" priority="63">
      <formula>$L$379="Verifique % participación"</formula>
    </cfRule>
  </conditionalFormatting>
  <conditionalFormatting sqref="L431">
    <cfRule type="expression" dxfId="5" priority="62">
      <formula>$L$431="Verifique % participación"</formula>
    </cfRule>
  </conditionalFormatting>
  <conditionalFormatting sqref="L483">
    <cfRule type="expression" dxfId="4" priority="61">
      <formula>$L$483="Verifique % participación"</formula>
    </cfRule>
  </conditionalFormatting>
  <dataValidations count="33">
    <dataValidation showInputMessage="1" showErrorMessage="1" sqref="F273 F65 F117 F481 F377 F169 F429 F221 F325"/>
    <dataValidation type="date" allowBlank="1" showInputMessage="1" showErrorMessage="1" error="Ingrese la fecha en formato DD/MM/AAAA" sqref="F529:K529 F113:K113 F165:K165 F217:K217 F269:K269 F321:K321 F373:K373 F425:K425 F477:K477 F61:K61">
      <formula1>21916</formula1>
      <formula2>TODAY()</formula2>
    </dataValidation>
    <dataValidation type="whole" showInputMessage="1" showErrorMessage="1" error="Ingrese un NIT de longitud válida." sqref="F13:K13">
      <formula1>800000000</formula1>
      <formula2>999999999</formula2>
    </dataValidation>
    <dataValidation type="decimal" allowBlank="1" showInputMessage="1" showErrorMessage="1" error="Ingrese un valor entre 0% y 100%" sqref="F15:K15 F67:K67 F119:K119 F171:K171 F223:K223 F275:K275 F327:K327 F379:K379 F431:K431 F483:K483">
      <formula1>0</formula1>
      <formula2>1</formula2>
    </dataValidation>
    <dataValidation type="whole" allowBlank="1" showInputMessage="1" showErrorMessage="1" error="Ingrese un valor numérico. El valor completo del contrato, sin decimales ni signo pesos." sqref="H4">
      <formula1>0</formula1>
      <formula2>950000000000</formula2>
    </dataValidation>
    <dataValidation type="date" allowBlank="1" showInputMessage="1" showErrorMessage="1" error="Ingrese la fecha en formato DD/MM/AAAA" sqref="J4">
      <formula1>TODAY()</formula1>
      <formula2>44348</formula2>
    </dataValidation>
    <dataValidation type="date" allowBlank="1" showInputMessage="1" showErrorMessage="1" error="Ingrese la fecha en formato DD/MM/AAAA" sqref="K4">
      <formula1>44196</formula1>
      <formula2>44926</formula2>
    </dataValidation>
    <dataValidation type="decimal" showInputMessage="1" showErrorMessage="1" error="Ingrese un valor numérico relacionado con los meses de experiencia." sqref="F37:K54 F89:K106 F141:K158 F193:K210 F245:K262 F297:K314 F349:K366 F401:K418 F453:K470 F505:K522">
      <formula1>0</formula1>
      <formula2>1000</formula2>
    </dataValidation>
    <dataValidation type="whole" allowBlank="1" showInputMessage="1" showErrorMessage="1" error="Ingrese un valor numérico entero, sin decimales." sqref="F55:K55 F107:K107 F159:K159 F211:K211 F263:K263 F315:K315 F367:K367 F419:K419 F471:K471 F523:K523">
      <formula1>0</formula1>
      <formula2>100000000</formula2>
    </dataValidation>
    <dataValidation type="whole" showInputMessage="1" showErrorMessage="1" error="Ingresar un número entero, igual o mayor a 0; asociado a la cantidad de municipios." sqref="F35:K35 F87:K87 F139:K139 F191:K191 F243:K243 F451:K451 F347:K347 F399:K399 F503:K503 F295:K295">
      <formula1>0</formula1>
      <formula2>1123</formula2>
    </dataValidation>
    <dataValidation type="whole" showInputMessage="1" showErrorMessage="1" error="Ingresar un número entero, igual a 0 y menor a 33; asociado a la cantidad de departamentos." sqref="F36:K36 F88:K88 F140:K140 F192:K192 F244:K244 F452:K452 F348:K348 F400:K400 F504:K504 F296:K296">
      <formula1>0</formula1>
      <formula2>33</formula2>
    </dataValidation>
    <dataValidation type="decimal" allowBlank="1" showInputMessage="1" showErrorMessage="1" error="Ingrese el porcentaje asociado a la Contrapartida adicional. Recuerde que para HCB este criterio no aplica, para lo cual el valor a ingresar será 0%." sqref="F59:K59 F111:K111 F163:K163 F215:K215 F267:K267 F319:K319 F371:K371 F423:K423 F475:K475 F527:K527">
      <formula1>0</formula1>
      <formula2>1</formula2>
    </dataValidation>
    <dataValidation type="decimal" allowBlank="1" showInputMessage="1" showErrorMessage="1" error="Ingrese el porcentaje asociado a los VTA adicionales." sqref="F60:K60 F112:K112 F164:K164 F216:K216 F268:K268 F320:K320 F372:K372 F424:K424 F476:K476 F528:K528">
      <formula1>0</formula1>
      <formula2>1</formula2>
    </dataValidation>
    <dataValidation type="list" allowBlank="1" showInputMessage="1" showErrorMessage="1" sqref="D7">
      <formula1>INDIRECT(B4)</formula1>
    </dataValidation>
    <dataValidation type="list" allowBlank="1" showInputMessage="1" showErrorMessage="1" sqref="E7">
      <formula1>INDIRECT(B4)</formula1>
    </dataValidation>
    <dataValidation type="list" allowBlank="1" showInputMessage="1" showErrorMessage="1" sqref="F7">
      <formula1>INDIRECT(B4)</formula1>
    </dataValidation>
    <dataValidation type="list" allowBlank="1" showInputMessage="1" showErrorMessage="1" sqref="G7">
      <formula1>INDIRECT(B4)</formula1>
    </dataValidation>
    <dataValidation type="list" allowBlank="1" showInputMessage="1" showErrorMessage="1" sqref="H7">
      <formula1>INDIRECT(B4)</formula1>
    </dataValidation>
    <dataValidation type="list" allowBlank="1" showInputMessage="1" showErrorMessage="1" sqref="I7">
      <formula1>INDIRECT(B4)</formula1>
    </dataValidation>
    <dataValidation type="list" allowBlank="1" showInputMessage="1" showErrorMessage="1" sqref="J7">
      <formula1>INDIRECT(B4)</formula1>
    </dataValidation>
    <dataValidation type="list" allowBlank="1" showInputMessage="1" showErrorMessage="1" sqref="K7">
      <formula1>INDIRECT(B4)</formula1>
    </dataValidation>
    <dataValidation type="list" allowBlank="1" showInputMessage="1" showErrorMessage="1" sqref="L7">
      <formula1>INDIRECT(B4)</formula1>
    </dataValidation>
    <dataValidation type="list" showInputMessage="1" showErrorMessage="1" sqref="B7:C7">
      <formula1>INDIRECT(B4)</formula1>
    </dataValidation>
    <dataValidation type="list" allowBlank="1" showInputMessage="1" showErrorMessage="1" sqref="D9">
      <formula1>INDIRECT(B7)</formula1>
    </dataValidation>
    <dataValidation type="list" allowBlank="1" showInputMessage="1" showErrorMessage="1" sqref="E9">
      <formula1>INDIRECT(B4)</formula1>
    </dataValidation>
    <dataValidation type="list" allowBlank="1" showInputMessage="1" showErrorMessage="1" sqref="F9">
      <formula1>INDIRECT(B4)</formula1>
    </dataValidation>
    <dataValidation type="list" allowBlank="1" showInputMessage="1" showErrorMessage="1" sqref="G9">
      <formula1>INDIRECT(B4)</formula1>
    </dataValidation>
    <dataValidation type="list" allowBlank="1" showInputMessage="1" showErrorMessage="1" sqref="H9">
      <formula1>INDIRECT(B4)</formula1>
    </dataValidation>
    <dataValidation type="list" allowBlank="1" showInputMessage="1" showErrorMessage="1" sqref="I9">
      <formula1>INDIRECT(B4)</formula1>
    </dataValidation>
    <dataValidation type="list" allowBlank="1" showInputMessage="1" showErrorMessage="1" sqref="J9">
      <formula1>INDIRECT(B4)</formula1>
    </dataValidation>
    <dataValidation type="list" allowBlank="1" showInputMessage="1" showErrorMessage="1" sqref="K9">
      <formula1>INDIRECT(B7)</formula1>
    </dataValidation>
    <dataValidation type="list" allowBlank="1" showInputMessage="1" showErrorMessage="1" sqref="L9">
      <formula1>INDIRECT(B7)</formula1>
    </dataValidation>
    <dataValidation type="list" showInputMessage="1" showErrorMessage="1" sqref="B9:C9">
      <formula1>INDIRECT(B7)</formula1>
    </dataValidation>
  </dataValidations>
  <hyperlinks>
    <hyperlink ref="B11:B61" location="'PUNTAJES TOTALES'!E6:E8" display="OFERENTE   1"/>
    <hyperlink ref="B63:B113" location="'PUNTAJES TOTALES'!G6:G8" display="OFERENTE   2"/>
    <hyperlink ref="B479:B529" location="'PUNTAJES TOTALES'!W6:W8" display="OFERENTE   10"/>
    <hyperlink ref="B427:B477" location="'PUNTAJES TOTALES'!U6:U8" display="OFERENTE   9"/>
    <hyperlink ref="B375:B425" location="'PUNTAJES TOTALES'!S6:S8" display="OFERENTE   8"/>
    <hyperlink ref="B323:B373" location="'PUNTAJES TOTALES'!Q6:Q8" display="OFERENTE   7"/>
    <hyperlink ref="B271:B321" location="'PUNTAJES TOTALES'!O6:O8" display="OFERENTE   6"/>
    <hyperlink ref="B219:B269" location="'PUNTAJES TOTALES'!M6:M8" display="OFERENTE   5"/>
    <hyperlink ref="B167:B217" location="'PUNTAJES TOTALES'!K6:K8" display="OFERENTE   4"/>
    <hyperlink ref="B115:B165" location="'PUNTAJES TOTALES'!I6:I8" display="OFERENTE   3"/>
  </hyperlinks>
  <printOptions horizontalCentered="1"/>
  <pageMargins left="0.19685039370078741" right="0.19685039370078741" top="0.19685039370078741" bottom="0.15748031496062992" header="0.31496062992125984" footer="0.31496062992125984"/>
  <pageSetup scale="48" orientation="landscape" r:id="rId1"/>
  <rowBreaks count="9" manualBreakCount="9">
    <brk id="61" max="16383" man="1"/>
    <brk id="113" max="16383" man="1"/>
    <brk id="165" max="16383" man="1"/>
    <brk id="217" max="16383" man="1"/>
    <brk id="269" max="16383" man="1"/>
    <brk id="321" max="16383" man="1"/>
    <brk id="373" max="16383" man="1"/>
    <brk id="425" max="16383" man="1"/>
    <brk id="477" max="16383" man="1"/>
  </rowBreaks>
  <ignoredErrors>
    <ignoredError sqref="L20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>
          <x14:formula1>
            <xm:f>LISTAS!$B$2:$B$3</xm:f>
          </x14:formula1>
          <xm:sqref>C480 C428 C116 C168 C220 C272 C324 C376</xm:sqref>
        </x14:dataValidation>
        <x14:dataValidation type="list" showErrorMessage="1" error="Seleccionar de la lista o ingresar Si o No">
          <x14:formula1>
            <xm:f>LISTAS!$A$2:$A$3</xm:f>
          </x14:formula1>
          <xm:sqref>F19:K34 F123:K138 F175:K190 F227:K242 F435:K450 F331:K346 F383:K398 F487:K502 F71:K86 F279:K294</xm:sqref>
        </x14:dataValidation>
        <x14:dataValidation type="list" showInputMessage="1" showErrorMessage="1" error="Seleccionar de la lista">
          <x14:formula1>
            <xm:f>LISTAS!$C$2:$C$35</xm:f>
          </x14:formula1>
          <xm:sqref>B4:C4</xm:sqref>
        </x14:dataValidation>
        <x14:dataValidation type="list" showInputMessage="1" showErrorMessage="1" error="Seleccionar de la lista">
          <x14:formula1>
            <xm:f>LISTAS!$B$2:$B$3</xm:f>
          </x14:formula1>
          <xm:sqref>C12:C61 C64:C113</xm:sqref>
        </x14:dataValidation>
        <x14:dataValidation type="list" showInputMessage="1" showErrorMessage="1" error="Seleccionar de la lista.">
          <x14:formula1>
            <xm:f>LISTAS!$A$2:$A$3</xm:f>
          </x14:formula1>
          <xm:sqref>F56:K56 F58:K58 F108:K108 F110:K110 F160:K160 F162:K162 F212:K212 F214:K214 F264:K264 F266:K266 F316:K316 F318:K318 F368:K368 F370:K370 F420:K420 F422:K422 F472:K472 F474:K474 F524:K524 F526:K526</xm:sqref>
        </x14:dataValidation>
        <x14:dataValidation type="list" showInputMessage="1" showErrorMessage="1" error="Seleccionar de la lista. Recuerde uqe para DIER este criterio no aplica, para lo cual el valor a ingresar será N/A.">
          <x14:formula1>
            <xm:f>LISTAS!$D$2:$D$4</xm:f>
          </x14:formula1>
          <xm:sqref>F57:K57 F109:K109 F161:K161 F473:K473 F213:K213 F265:K265 F317:K317 F369:K369 F421:K421 F525:K525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32"/>
  <sheetViews>
    <sheetView showGridLines="0" zoomScaleNormal="100" workbookViewId="0">
      <pane xSplit="4" ySplit="8" topLeftCell="E9" activePane="bottomRight" state="frozen"/>
      <selection pane="topRight" activeCell="F22" sqref="F22"/>
      <selection pane="bottomLeft" activeCell="F22" sqref="F22"/>
      <selection pane="bottomRight" activeCell="G12" sqref="G12"/>
    </sheetView>
  </sheetViews>
  <sheetFormatPr baseColWidth="10" defaultColWidth="11.42578125" defaultRowHeight="15" x14ac:dyDescent="0.25"/>
  <cols>
    <col min="1" max="1" width="2" style="1" customWidth="1"/>
    <col min="2" max="2" width="13.7109375" style="1" customWidth="1"/>
    <col min="3" max="3" width="4.28515625" style="1" customWidth="1"/>
    <col min="4" max="4" width="29.5703125" style="1" customWidth="1"/>
    <col min="5" max="5" width="11.5703125" style="1" customWidth="1"/>
    <col min="6" max="6" width="10.140625" style="1" customWidth="1"/>
    <col min="7" max="7" width="11.5703125" style="1" customWidth="1"/>
    <col min="8" max="8" width="10.140625" style="1" customWidth="1"/>
    <col min="9" max="9" width="11.5703125" style="1" customWidth="1"/>
    <col min="10" max="10" width="10.140625" style="1" customWidth="1"/>
    <col min="11" max="11" width="11.5703125" style="1" customWidth="1"/>
    <col min="12" max="12" width="10.140625" style="1" customWidth="1"/>
    <col min="13" max="13" width="11.5703125" style="1" customWidth="1"/>
    <col min="14" max="14" width="10.140625" style="1" customWidth="1"/>
    <col min="15" max="15" width="11.5703125" style="1" customWidth="1"/>
    <col min="16" max="16" width="10.140625" style="1" customWidth="1"/>
    <col min="17" max="17" width="11.5703125" style="1" customWidth="1"/>
    <col min="18" max="18" width="10.140625" style="1" customWidth="1"/>
    <col min="19" max="19" width="11.5703125" style="1" customWidth="1"/>
    <col min="20" max="20" width="10.140625" style="1" customWidth="1"/>
    <col min="21" max="21" width="11.5703125" style="1" customWidth="1"/>
    <col min="22" max="22" width="10.140625" style="1" customWidth="1"/>
    <col min="23" max="23" width="11.5703125" style="1" customWidth="1"/>
    <col min="24" max="24" width="10.140625" style="1" customWidth="1"/>
    <col min="25" max="16384" width="11.42578125" style="1"/>
  </cols>
  <sheetData>
    <row r="1" spans="2:24" ht="90" customHeight="1" thickBot="1" x14ac:dyDescent="0.3">
      <c r="B1" s="178" t="s">
        <v>122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80"/>
    </row>
    <row r="2" spans="2:24" ht="6" customHeight="1" thickBot="1" x14ac:dyDescent="0.3"/>
    <row r="3" spans="2:24" s="2" customFormat="1" ht="24" customHeight="1" x14ac:dyDescent="0.25">
      <c r="C3" s="183" t="s">
        <v>1</v>
      </c>
      <c r="D3" s="137"/>
      <c r="E3" s="137" t="s">
        <v>2</v>
      </c>
      <c r="F3" s="137"/>
      <c r="G3" s="137"/>
      <c r="H3" s="137" t="s">
        <v>123</v>
      </c>
      <c r="I3" s="137"/>
      <c r="J3" s="137"/>
      <c r="K3" s="137"/>
      <c r="L3" s="137"/>
      <c r="M3" s="137"/>
      <c r="N3" s="137"/>
      <c r="O3" s="137"/>
      <c r="P3" s="137"/>
      <c r="Q3" s="137" t="s">
        <v>124</v>
      </c>
      <c r="R3" s="137"/>
      <c r="S3" s="137" t="s">
        <v>125</v>
      </c>
      <c r="T3" s="137"/>
      <c r="U3" s="94" t="s">
        <v>126</v>
      </c>
      <c r="V3" s="94" t="s">
        <v>127</v>
      </c>
      <c r="W3" s="72" t="s">
        <v>8</v>
      </c>
    </row>
    <row r="4" spans="2:24" s="3" customFormat="1" ht="42" customHeight="1" thickBot="1" x14ac:dyDescent="0.3">
      <c r="C4" s="181" t="str">
        <f>+DATOS!B4</f>
        <v>SUCRE</v>
      </c>
      <c r="D4" s="182"/>
      <c r="E4" s="182">
        <f>+DATOS!D4</f>
        <v>49</v>
      </c>
      <c r="F4" s="182"/>
      <c r="G4" s="182"/>
      <c r="H4" s="139" t="str">
        <f>+CONCATENATE(DATOS!B7," - ",DATOS!D7," - ",DATOS!E7," - ",DATOS!F7," - ",DATOS!G7," - ",DATOS!H7," - ",DATOS!I7," - ",DATOS!J7," - ",DATOS!K7," - ",DATOS!L7," - ",DATOS!E9," - ",DATOS!F9," - ",DATOS!G9," - ",DATOS!H9," - ",DATOS!I9," - ",DATOS!J9)</f>
        <v xml:space="preserve">LOS PALMITOS -  -  -  -  -  -  -  -  -  -  -  -  -  -  - </v>
      </c>
      <c r="I4" s="139"/>
      <c r="J4" s="139"/>
      <c r="K4" s="139"/>
      <c r="L4" s="139"/>
      <c r="M4" s="139"/>
      <c r="N4" s="139"/>
      <c r="O4" s="139"/>
      <c r="P4" s="139"/>
      <c r="Q4" s="138">
        <f>+DATOS!H4</f>
        <v>2553279682</v>
      </c>
      <c r="R4" s="138"/>
      <c r="S4" s="140">
        <f>+DATOS!I4</f>
        <v>2908.7193717945506</v>
      </c>
      <c r="T4" s="140"/>
      <c r="U4" s="70">
        <f>+DATOS!J4</f>
        <v>44166</v>
      </c>
      <c r="V4" s="70">
        <f>+DATOS!K4</f>
        <v>44773</v>
      </c>
      <c r="W4" s="71">
        <f>+DATOS!L4</f>
        <v>20.233333333333334</v>
      </c>
    </row>
    <row r="5" spans="2:24" ht="6" customHeight="1" thickBot="1" x14ac:dyDescent="0.3">
      <c r="B5" s="4"/>
      <c r="C5" s="5"/>
      <c r="D5" s="5"/>
      <c r="E5" s="4"/>
      <c r="F5" s="5"/>
      <c r="G5" s="5"/>
      <c r="H5" s="5"/>
      <c r="I5" s="4"/>
      <c r="J5" s="4"/>
      <c r="K5" s="4"/>
      <c r="L5" s="4"/>
      <c r="M5" s="4"/>
      <c r="N5" s="4"/>
      <c r="O5" s="4"/>
      <c r="P5" s="4"/>
      <c r="Q5" s="4"/>
      <c r="R5" s="4"/>
      <c r="S5" s="6"/>
      <c r="T5" s="6"/>
      <c r="U5" s="4"/>
    </row>
    <row r="6" spans="2:24" ht="21" customHeight="1" x14ac:dyDescent="0.25">
      <c r="B6" s="165" t="s">
        <v>128</v>
      </c>
      <c r="C6" s="166"/>
      <c r="D6" s="167"/>
      <c r="E6" s="174" t="s">
        <v>129</v>
      </c>
      <c r="F6" s="175"/>
      <c r="G6" s="174" t="s">
        <v>130</v>
      </c>
      <c r="H6" s="175"/>
      <c r="I6" s="174" t="s">
        <v>131</v>
      </c>
      <c r="J6" s="175"/>
      <c r="K6" s="174" t="s">
        <v>132</v>
      </c>
      <c r="L6" s="175"/>
      <c r="M6" s="174" t="s">
        <v>133</v>
      </c>
      <c r="N6" s="175"/>
      <c r="O6" s="174" t="s">
        <v>134</v>
      </c>
      <c r="P6" s="175"/>
      <c r="Q6" s="174" t="s">
        <v>135</v>
      </c>
      <c r="R6" s="175"/>
      <c r="S6" s="174" t="s">
        <v>136</v>
      </c>
      <c r="T6" s="175"/>
      <c r="U6" s="174" t="s">
        <v>137</v>
      </c>
      <c r="V6" s="175"/>
      <c r="W6" s="174" t="s">
        <v>138</v>
      </c>
      <c r="X6" s="175"/>
    </row>
    <row r="7" spans="2:24" ht="39" customHeight="1" x14ac:dyDescent="0.25">
      <c r="B7" s="168"/>
      <c r="C7" s="169"/>
      <c r="D7" s="170"/>
      <c r="E7" s="176">
        <f>+IF(AND(DATOS!C12="Plural",DATOS!D11&lt;&gt;"",DATOS!F13&gt;0,SUM(DATOS!G13:'DATOS'!K13)&gt;0),"UNIÓN TEMPORAL - CONSORCIO",IF(AND(DATOS!C12="Singular",DATOS!D11="",DATOS!F13&gt;0,SUM(DATOS!G13:'DATOS'!K13)=0),DATOS!F13,IF(AND(OR(DATOS!C12="Plural",DATOS!C12="Singular"),DATOS!D11="",SUM(DATOS!F13:'DATOS'!K13)=0),"-","Revise tipo de Oferente, nombre de UT/Consorcio o integrantes")))</f>
        <v>823004825</v>
      </c>
      <c r="F7" s="177"/>
      <c r="G7" s="176" t="str">
        <f>+IF(AND(DATOS!C64="Plural",DATOS!D63&lt;&gt;"",DATOS!F65&gt;0,SUM(DATOS!G65:'DATOS'!K65)&gt;0),"UNIÓN TEMPORAL - CONSORCIO",IF(AND(DATOS!C64="Singular",DATOS!D63="",DATOS!F65&gt;0,SUM(DATOS!G65:'DATOS'!K65)=0),DATOS!F65,IF(AND(OR(DATOS!C64="Plural",DATOS!C64="Singular"),DATOS!D63="",SUM(DATOS!F65:'DATOS'!K65)=0),"-","Revise tipo de Oferente, nombre de UT/Consorcio o integrantes")))</f>
        <v>-</v>
      </c>
      <c r="H7" s="177"/>
      <c r="I7" s="176" t="str">
        <f>+IF(AND(DATOS!C116="Plural",DATOS!D115&lt;&gt;"",DATOS!F117&gt;0,SUM(DATOS!G117:'DATOS'!K117)&gt;0),"UNIÓN TEMPORAL - CONSORCIO",IF(AND(DATOS!C116="Singular",DATOS!D115="",DATOS!F117&gt;0,SUM(DATOS!G117:'DATOS'!K117)=0),DATOS!F117,IF(AND(OR(DATOS!C116="Plural",DATOS!C116="Singular"),DATOS!D115="",SUM(DATOS!F117:'DATOS'!K117)=0),"-","Revise tipo de Oferente, nombre de UT/Consorcio o integrantes")))</f>
        <v>-</v>
      </c>
      <c r="J7" s="177"/>
      <c r="K7" s="176" t="str">
        <f>+IF(AND(DATOS!C168="Plural",DATOS!D167&lt;&gt;"",DATOS!F169&gt;0,SUM(DATOS!G169:'DATOS'!K169)&gt;0),"UNIÓN TEMPORAL - CONSORCIO",IF(AND(DATOS!C168="Singular",DATOS!D167="",DATOS!F169&gt;0,SUM(DATOS!G169:'DATOS'!K169)=0),DATOS!F169,IF(AND(OR(DATOS!C168="Plural",DATOS!C168="Singular"),DATOS!D167="",SUM(DATOS!F169:'DATOS'!K169)=0),"-","Revise tipo de Oferente, nombre de UT/Consorcio o integrantes")))</f>
        <v>-</v>
      </c>
      <c r="L7" s="177"/>
      <c r="M7" s="176" t="str">
        <f>+IF(AND(DATOS!C220="Plural",DATOS!D219&lt;&gt;"",DATOS!F221&gt;0,SUM(DATOS!G221:'DATOS'!K221)&gt;0),"UNIÓN TEMPORAL - CONSORCIO",IF(AND(DATOS!C220="Singular",DATOS!D219="",DATOS!F221&gt;0,SUM(DATOS!G221:'DATOS'!K221)=0),DATOS!F221,IF(AND(OR(DATOS!C220="Plural",DATOS!C220="Singular"),DATOS!D219="",SUM(DATOS!F221:'DATOS'!K221)=0),"-","Revise tipo de Oferente, nombre de UT/Consorcio o integrantes")))</f>
        <v>-</v>
      </c>
      <c r="N7" s="177"/>
      <c r="O7" s="176" t="str">
        <f>+IF(AND(DATOS!C272="Plural",DATOS!D271&lt;&gt;"",DATOS!F273&gt;0,SUM(DATOS!G273:'DATOS'!K273)&gt;0),"UNIÓN TEMPORAL - CONSORCIO",IF(AND(DATOS!C272="Singular",DATOS!D271="",DATOS!F273&gt;0,SUM(DATOS!G273:'DATOS'!K273)=0),DATOS!F273,IF(AND(OR(DATOS!C272="Plural",DATOS!C272="Singular"),DATOS!D271="",SUM(DATOS!F273:'DATOS'!K273)=0),"-","Revise tipo de Oferente, nombre de UT/Consorcio o integrantes")))</f>
        <v>-</v>
      </c>
      <c r="P7" s="177"/>
      <c r="Q7" s="176" t="str">
        <f>+IF(AND(DATOS!C324="Plural",DATOS!D323&lt;&gt;"",DATOS!F325&gt;0,SUM(DATOS!G325:'DATOS'!K325)&gt;0),"UNIÓN TEMPORAL - CONSORCIO",IF(AND(DATOS!C324="Singular",DATOS!D323="",DATOS!F325&gt;0,SUM(DATOS!G325:'DATOS'!K325)=0),DATOS!F325,IF(AND(OR(DATOS!C324="Plural",DATOS!C324="Singular"),DATOS!D323="",SUM(DATOS!F325:'DATOS'!K325)=0),"-","Revise tipo de Oferente, nombre de UT/Consorcio o integrantes")))</f>
        <v>-</v>
      </c>
      <c r="R7" s="177"/>
      <c r="S7" s="176" t="str">
        <f>+IF(AND(DATOS!C376="Plural",DATOS!D375&lt;&gt;"",DATOS!F377&gt;0,SUM(DATOS!G377:'DATOS'!K377)&gt;0),"UNIÓN TEMPORAL - CONSORCIO",IF(AND(DATOS!C376="Singular",DATOS!D375="",DATOS!F377&gt;0,SUM(DATOS!G377:'DATOS'!K377)=0),DATOS!F377,IF(AND(OR(DATOS!C376="Plural",DATOS!C376="Singular"),DATOS!D375="",SUM(DATOS!F377:'DATOS'!K377)=0),"-","Revise tipo de Oferente, nombre de UT/Consorcio o integrantes")))</f>
        <v>-</v>
      </c>
      <c r="T7" s="177"/>
      <c r="U7" s="176" t="str">
        <f>+IF(AND(DATOS!C428="Plural",DATOS!D427&lt;&gt;"",DATOS!F429&gt;0,SUM(DATOS!G429:'DATOS'!K429)&gt;0),"UNIÓN TEMPORAL - CONSORCIO",IF(AND(DATOS!C428="Singular",DATOS!D427="",DATOS!F429&gt;0,SUM(DATOS!G429:'DATOS'!K429)=0),DATOS!F429,IF(AND(OR(DATOS!C428="Plural",DATOS!C428="Singular"),DATOS!D427="",SUM(DATOS!F429:'DATOS'!K429)=0),"-","Revise tipo de Oferente, nombre de UT/Consorcio o integrantes")))</f>
        <v>-</v>
      </c>
      <c r="V7" s="177"/>
      <c r="W7" s="176" t="str">
        <f>+IF(AND(DATOS!C480="Plural",DATOS!D479&lt;&gt;"",DATOS!F481&gt;0,SUM(DATOS!G481:'DATOS'!K481)&gt;0),"UNIÓN TEMPORAL - CONSORCIO",IF(AND(DATOS!C480="Singular",DATOS!D479="",DATOS!F481&gt;0,SUM(DATOS!G481:'DATOS'!K481)=0),DATOS!F481,IF(AND(OR(DATOS!C480="Plural", DATOS!C480="Singular"),DATOS!D479="",SUM(DATOS!F481:'DATOS'!K481)=0),"-","Revise tipo de Oferente, nombre de UT/Consorcio o integrantes")))</f>
        <v>-</v>
      </c>
      <c r="X7" s="177"/>
    </row>
    <row r="8" spans="2:24" ht="56.25" customHeight="1" thickBot="1" x14ac:dyDescent="0.3">
      <c r="B8" s="171"/>
      <c r="C8" s="172"/>
      <c r="D8" s="173"/>
      <c r="E8" s="147" t="str">
        <f>+IF(AND(DATOS!C12="Plural",DATOS!D11&lt;&gt;"",DATOS!F13&gt;0,SUM(DATOS!G13:'DATOS'!K13)&gt;0),DATOS!D11,IF(AND(DATOS!C12="Singular",DATOS!D11="",DATOS!F13&gt;0,SUM(DATOS!G13:'DATOS'!K13)=0),DATOS!F14,IF(AND(OR(DATOS!C12="Plural",DATOS!C12="Singular"),DATOS!D11="",SUM(DATOS!F13:'DATOS'!K13)=0),"-","Revise tipo de Oferente, nombre de UT/Consorcio o integrantes")))</f>
        <v>FUNDACION PLENITUD LOS PALMITOS</v>
      </c>
      <c r="F8" s="148"/>
      <c r="G8" s="147" t="str">
        <f>+IF(AND(DATOS!C64="Plural",DATOS!D63&lt;&gt;"",DATOS!F65&gt;0,SUM(DATOS!G65:'DATOS'!K65)&gt;0),DATOS!D63,IF(AND(DATOS!C64="Singular",DATOS!D63="",DATOS!F65&gt;0,SUM(DATOS!G65:'DATOS'!K65)=0),DATOS!F66,IF(AND(OR(DATOS!C64="Plural",DATOS!C64="Singular"),DATOS!D63="",SUM(DATOS!F65:'DATOS'!K65)=0),"-","Revise tipo de Oferente, nombre de UT/Consorcio o integrantes")))</f>
        <v>-</v>
      </c>
      <c r="H8" s="148"/>
      <c r="I8" s="147" t="str">
        <f>+IF(AND(DATOS!C116="Plural",DATOS!D115&lt;&gt;"",DATOS!F117&gt;0,SUM(DATOS!G117:'DATOS'!K117)&gt;0),DATOS!D115,IF(AND(DATOS!C116="Singular",DATOS!D115="",DATOS!F117&gt;0,SUM(DATOS!G117:'DATOS'!K117)=0),DATOS!F118,IF(AND(OR(DATOS!C116="Plural",DATOS!C116="Singular"),DATOS!D115="",SUM(DATOS!F117:'DATOS'!K117)=0),"-","Revise tipo de Oferente, nombre de UT/Consorcio o integrantes")))</f>
        <v>-</v>
      </c>
      <c r="J8" s="148"/>
      <c r="K8" s="147" t="str">
        <f>+IF(AND(DATOS!C168="Plural",DATOS!D167&lt;&gt;"",DATOS!F169&gt;0,SUM(DATOS!G169:'DATOS'!K169)&gt;0),DATOS!D167,IF(AND(DATOS!C168="Singular",DATOS!D167="",DATOS!F169&gt;0,SUM(DATOS!G169:'DATOS'!K169)=0),DATOS!F170,IF(AND(OR(DATOS!C168="Plural",DATOS!C168="Singular"),DATOS!D167="",SUM(DATOS!F169:'DATOS'!K169)=0),"-","Revise tipo de Oferente, nombre de UT/Consorcio o integrantes")))</f>
        <v>-</v>
      </c>
      <c r="L8" s="148"/>
      <c r="M8" s="147" t="str">
        <f>+IF(AND(DATOS!C220="Plural",DATOS!D219&lt;&gt;"",DATOS!F221&gt;0,SUM(DATOS!G221:'DATOS'!K221)&gt;0),DATOS!D219,IF(AND(DATOS!C220="Singular",DATOS!D219="",DATOS!F221&gt;0,SUM(DATOS!G221:'DATOS'!K221)=0),DATOS!F222,IF(AND(OR(DATOS!C220="Plural",DATOS!C220="Singular"),DATOS!D219="",SUM(DATOS!F221:'DATOS'!K221)=0),"-","Revise tipo de Oferente, nombre de UT/Consorcio o integrantes")))</f>
        <v>-</v>
      </c>
      <c r="N8" s="148"/>
      <c r="O8" s="147" t="str">
        <f>+IF(AND(DATOS!C272="Plural",DATOS!D271&lt;&gt;"",DATOS!F273&gt;0,SUM(DATOS!G273:'DATOS'!K273)&gt;0),DATOS!D271,IF(AND(DATOS!C272="Singular",DATOS!D271="",DATOS!F273&gt;0,SUM(DATOS!G273:'DATOS'!K273)=0),DATOS!F274,IF(AND(OR(DATOS!C272="Plural",DATOS!C272="Singular"),DATOS!D271="",SUM(DATOS!F273:'DATOS'!K273)=0),"-","Revise tipo de Oferente, nombre de UT/Consorcio o integrantes")))</f>
        <v>-</v>
      </c>
      <c r="P8" s="148"/>
      <c r="Q8" s="147" t="str">
        <f>+IF(AND(DATOS!C324="Plural",DATOS!D323&lt;&gt;"",DATOS!F325&gt;0,SUM(DATOS!G325:'DATOS'!K325)&gt;0),DATOS!D323,IF(AND(DATOS!C324="Singular",DATOS!D323="",DATOS!F325&gt;0,SUM(DATOS!G325:'DATOS'!K325)=0),DATOS!F326,IF(AND(OR(DATOS!C324="Plural",DATOS!C324="Singular"),DATOS!D323="",SUM(DATOS!F325:'DATOS'!K325)=0),"-","Revise tipo de Oferente, nombre de UT/Consorcio o integrantes")))</f>
        <v>-</v>
      </c>
      <c r="R8" s="148"/>
      <c r="S8" s="147" t="str">
        <f>+IF(AND(DATOS!C376="Plural",DATOS!D375&lt;&gt;"",DATOS!F377&gt;0,SUM(DATOS!G377:'DATOS'!K377)&gt;0),DATOS!D375,IF(AND(DATOS!C376="Singular",DATOS!D375="",DATOS!F377&gt;0,SUM(DATOS!G377:'DATOS'!K377)=0),DATOS!F378,IF(AND(OR(DATOS!C376="Plural",DATOS!C376="Singular"),DATOS!D375="",SUM(DATOS!F377:'DATOS'!K377)=0),"-","Revise tipo de Oferente, nombre de UT/Consorcio o integrantes")))</f>
        <v>-</v>
      </c>
      <c r="T8" s="148"/>
      <c r="U8" s="147" t="str">
        <f>+IF(AND(DATOS!C428="Plural",DATOS!D427&lt;&gt;"",DATOS!F429&gt;0,SUM(DATOS!G429:'DATOS'!K429)&gt;0),DATOS!D427,IF(AND(DATOS!C428="Singular",DATOS!D427="",DATOS!F429&gt;0,SUM(DATOS!G429:'DATOS'!K429)=0),DATOS!F430,IF(AND(OR(DATOS!C428="Plural",DATOS!C428="Singular"),DATOS!D427="",SUM(DATOS!F429:'DATOS'!K429)=0),"-","Revise tipo de Oferente, nombre de UT/Consorcio o integrantes")))</f>
        <v>-</v>
      </c>
      <c r="V8" s="148"/>
      <c r="W8" s="147" t="str">
        <f>+IF(AND(DATOS!C480="Plural",DATOS!D479&lt;&gt;"",DATOS!F481&gt;0,SUM(DATOS!G481:'DATOS'!K481)&gt;0),DATOS!D479,IF(AND(DATOS!C480="Singular",DATOS!D479="",DATOS!F481&gt;0,SUM(DATOS!G481:'DATOS'!K481)=0),DATOS!F482,IF(AND(OR(DATOS!C480="Plural", DATOS!C480="Singular"),DATOS!D479="",SUM(DATOS!F481:'DATOS'!K481)=0),"-","Revise tipo de Oferente, nombre de UT/Consorcio o integrantes")))</f>
        <v>-</v>
      </c>
      <c r="X8" s="148"/>
    </row>
    <row r="9" spans="2:24" ht="27.75" customHeight="1" thickBot="1" x14ac:dyDescent="0.3">
      <c r="B9" s="95" t="s">
        <v>139</v>
      </c>
      <c r="C9" s="96" t="s">
        <v>140</v>
      </c>
      <c r="D9" s="97" t="s">
        <v>141</v>
      </c>
      <c r="E9" s="7" t="s">
        <v>142</v>
      </c>
      <c r="F9" s="54" t="s">
        <v>143</v>
      </c>
      <c r="G9" s="7" t="s">
        <v>142</v>
      </c>
      <c r="H9" s="54" t="s">
        <v>143</v>
      </c>
      <c r="I9" s="7" t="s">
        <v>142</v>
      </c>
      <c r="J9" s="54" t="s">
        <v>143</v>
      </c>
      <c r="K9" s="7" t="s">
        <v>142</v>
      </c>
      <c r="L9" s="54" t="s">
        <v>143</v>
      </c>
      <c r="M9" s="7" t="s">
        <v>142</v>
      </c>
      <c r="N9" s="54" t="s">
        <v>143</v>
      </c>
      <c r="O9" s="7" t="s">
        <v>142</v>
      </c>
      <c r="P9" s="54" t="s">
        <v>143</v>
      </c>
      <c r="Q9" s="7" t="s">
        <v>142</v>
      </c>
      <c r="R9" s="54" t="s">
        <v>143</v>
      </c>
      <c r="S9" s="7" t="s">
        <v>142</v>
      </c>
      <c r="T9" s="54" t="s">
        <v>143</v>
      </c>
      <c r="U9" s="7" t="s">
        <v>142</v>
      </c>
      <c r="V9" s="54" t="s">
        <v>143</v>
      </c>
      <c r="W9" s="7" t="s">
        <v>142</v>
      </c>
      <c r="X9" s="54" t="s">
        <v>143</v>
      </c>
    </row>
    <row r="10" spans="2:24" ht="24" customHeight="1" x14ac:dyDescent="0.25">
      <c r="B10" s="158" t="s">
        <v>144</v>
      </c>
      <c r="C10" s="8">
        <v>1</v>
      </c>
      <c r="D10" s="9" t="s">
        <v>145</v>
      </c>
      <c r="E10" s="10">
        <f>+DATOS!L16-DATOS!L55</f>
        <v>23410</v>
      </c>
      <c r="F10" s="61" t="str">
        <f>IF((DATOS!L16-DATOS!L55)&gt;=DATOS!I4,"Cumple","No Cumple")</f>
        <v>Cumple</v>
      </c>
      <c r="G10" s="10">
        <f>+DATOS!L68-DATOS!L107</f>
        <v>0</v>
      </c>
      <c r="H10" s="61" t="str">
        <f>IF((DATOS!L68-DATOS!L107)&gt;=DATOS!I4,"Cumple","No Cumple")</f>
        <v>No Cumple</v>
      </c>
      <c r="I10" s="10">
        <f>+DATOS!L120-DATOS!L159</f>
        <v>0</v>
      </c>
      <c r="J10" s="61" t="str">
        <f>IF((DATOS!L120-DATOS!L159)&gt;=DATOS!I4,"Cumple","No Cumple")</f>
        <v>No Cumple</v>
      </c>
      <c r="K10" s="10">
        <f>+DATOS!L172-DATOS!L211</f>
        <v>0</v>
      </c>
      <c r="L10" s="61" t="str">
        <f>IF((DATOS!L172-DATOS!L211)&gt;=DATOS!I4,"Cumple","No Cumple")</f>
        <v>No Cumple</v>
      </c>
      <c r="M10" s="10">
        <f>+DATOS!L224-DATOS!L263</f>
        <v>0</v>
      </c>
      <c r="N10" s="61" t="str">
        <f>IF((DATOS!L224-DATOS!L263)&gt;=DATOS!I4,"Cumple","No Cumple")</f>
        <v>No Cumple</v>
      </c>
      <c r="O10" s="10">
        <f>+DATOS!L276-DATOS!L315</f>
        <v>0</v>
      </c>
      <c r="P10" s="61" t="str">
        <f>IF((DATOS!L276-DATOS!L315)&gt;=DATOS!I4,"Cumple","No Cumple")</f>
        <v>No Cumple</v>
      </c>
      <c r="Q10" s="10">
        <f>+DATOS!L328-DATOS!L367</f>
        <v>0</v>
      </c>
      <c r="R10" s="61" t="str">
        <f>IF((DATOS!L328-DATOS!L367)&gt;=DATOS!I4,"Cumple","No Cumple")</f>
        <v>No Cumple</v>
      </c>
      <c r="S10" s="10">
        <f>+DATOS!L380-DATOS!L419</f>
        <v>0</v>
      </c>
      <c r="T10" s="61" t="str">
        <f>IF((DATOS!L380-DATOS!L419)&gt;=DATOS!I4,"Cumple","No Cumple")</f>
        <v>No Cumple</v>
      </c>
      <c r="U10" s="10">
        <f>+DATOS!L432-DATOS!L471</f>
        <v>0</v>
      </c>
      <c r="V10" s="61" t="str">
        <f>IF((DATOS!L432-DATOS!L471)&gt;=DATOS!I4,"Cumple","No Cumple")</f>
        <v>No Cumple</v>
      </c>
      <c r="W10" s="10">
        <f>+DATOS!L484-DATOS!L523</f>
        <v>0</v>
      </c>
      <c r="X10" s="61" t="str">
        <f>IF((DATOS!L484-DATOS!L523)&gt;=DATOS!I4,"Cumple","No Cumple")</f>
        <v>No Cumple</v>
      </c>
    </row>
    <row r="11" spans="2:24" ht="24" customHeight="1" x14ac:dyDescent="0.25">
      <c r="B11" s="159"/>
      <c r="C11" s="11">
        <v>2</v>
      </c>
      <c r="D11" s="12" t="s">
        <v>146</v>
      </c>
      <c r="E11" s="13" t="str">
        <f>+DATOS!L56</f>
        <v>Si</v>
      </c>
      <c r="F11" s="62" t="str">
        <f>IF(DATOS!L56="Si","Cumple","No Cumple")</f>
        <v>Cumple</v>
      </c>
      <c r="G11" s="13">
        <f>+DATOS!L108</f>
        <v>0</v>
      </c>
      <c r="H11" s="62" t="str">
        <f>IF(DATOS!L108="Si","Cumple","No Cumple")</f>
        <v>No Cumple</v>
      </c>
      <c r="I11" s="13">
        <f>+DATOS!L160</f>
        <v>0</v>
      </c>
      <c r="J11" s="62" t="str">
        <f>IF(DATOS!L160="Si","Cumple","No Cumple")</f>
        <v>No Cumple</v>
      </c>
      <c r="K11" s="13">
        <f>+DATOS!L212</f>
        <v>0</v>
      </c>
      <c r="L11" s="62" t="str">
        <f>IF(DATOS!L212="Si","Cumple","No Cumple")</f>
        <v>No Cumple</v>
      </c>
      <c r="M11" s="13">
        <f>+DATOS!L264</f>
        <v>0</v>
      </c>
      <c r="N11" s="62" t="str">
        <f>IF(DATOS!L264="Si","Cumple","No Cumple")</f>
        <v>No Cumple</v>
      </c>
      <c r="O11" s="13">
        <f>+DATOS!L316</f>
        <v>0</v>
      </c>
      <c r="P11" s="62" t="str">
        <f>IF(DATOS!L316="Si","Cumple","No Cumple")</f>
        <v>No Cumple</v>
      </c>
      <c r="Q11" s="13">
        <f>+DATOS!L368</f>
        <v>0</v>
      </c>
      <c r="R11" s="62" t="str">
        <f>IF(DATOS!L368="Si","Cumple","No Cumple")</f>
        <v>No Cumple</v>
      </c>
      <c r="S11" s="13" t="str">
        <f>+DATOS!L420</f>
        <v>No</v>
      </c>
      <c r="T11" s="62" t="str">
        <f>IF(DATOS!L420="Si","Cumple","No Cumple")</f>
        <v>No Cumple</v>
      </c>
      <c r="U11" s="13" t="str">
        <f>+DATOS!L472</f>
        <v>No</v>
      </c>
      <c r="V11" s="62" t="str">
        <f>IF(DATOS!L472="Si","Cumple","No Cumple")</f>
        <v>No Cumple</v>
      </c>
      <c r="W11" s="13" t="str">
        <f>+DATOS!L524</f>
        <v>No</v>
      </c>
      <c r="X11" s="62" t="str">
        <f>IF(DATOS!L524="Si","Cumple","No Cumple")</f>
        <v>No Cumple</v>
      </c>
    </row>
    <row r="12" spans="2:24" ht="24" customHeight="1" x14ac:dyDescent="0.25">
      <c r="B12" s="159"/>
      <c r="C12" s="11">
        <v>3</v>
      </c>
      <c r="D12" s="12" t="s">
        <v>147</v>
      </c>
      <c r="E12" s="13" t="str">
        <f>+DATOS!L57</f>
        <v>Si</v>
      </c>
      <c r="F12" s="62" t="str">
        <f>IF(OR(DATOS!L57="Si",DATOS!L57="N/A"),"Cumple","No Cumple")</f>
        <v>Cumple</v>
      </c>
      <c r="G12" s="13">
        <f>+DATOS!L109</f>
        <v>0</v>
      </c>
      <c r="H12" s="62" t="str">
        <f>IF(OR(DATOS!L109="Si",DATOS!L109="N/A"),"Cumple","No Cumple")</f>
        <v>No Cumple</v>
      </c>
      <c r="I12" s="13">
        <f>+DATOS!L161</f>
        <v>0</v>
      </c>
      <c r="J12" s="62" t="str">
        <f>IF(OR(DATOS!L161="Si",DATOS!L161="N/A"),"Cumple","No Cumple")</f>
        <v>No Cumple</v>
      </c>
      <c r="K12" s="13">
        <f>+DATOS!L213</f>
        <v>0</v>
      </c>
      <c r="L12" s="62" t="str">
        <f>IF(OR(DATOS!L213="Si",DATOS!L213="N/A"),"Cumple","No Cumple")</f>
        <v>No Cumple</v>
      </c>
      <c r="M12" s="13">
        <f>+DATOS!L265</f>
        <v>0</v>
      </c>
      <c r="N12" s="62" t="str">
        <f>IF(OR(DATOS!L265="Si",DATOS!L265="N/A"),"Cumple","No Cumple")</f>
        <v>No Cumple</v>
      </c>
      <c r="O12" s="13">
        <f>+DATOS!L317</f>
        <v>0</v>
      </c>
      <c r="P12" s="62" t="str">
        <f>IF(OR(DATOS!L317="Si",DATOS!L317="N/A"),"Cumple","No Cumple")</f>
        <v>No Cumple</v>
      </c>
      <c r="Q12" s="13">
        <f>+DATOS!L369</f>
        <v>0</v>
      </c>
      <c r="R12" s="62" t="str">
        <f>IF(OR(DATOS!L369="Si",DATOS!L369="N/A"),"Cumple","No Cumple")</f>
        <v>No Cumple</v>
      </c>
      <c r="S12" s="13" t="str">
        <f>+DATOS!L421</f>
        <v>No</v>
      </c>
      <c r="T12" s="62" t="str">
        <f>IF(OR(DATOS!L421="Si",DATOS!L421="N/A"),"Cumple","No Cumple")</f>
        <v>No Cumple</v>
      </c>
      <c r="U12" s="13" t="str">
        <f>+DATOS!L473</f>
        <v>No</v>
      </c>
      <c r="V12" s="62" t="str">
        <f>IF(OR(DATOS!L473="Si",DATOS!L473="N/A"),"Cumple","No Cumple")</f>
        <v>No Cumple</v>
      </c>
      <c r="W12" s="13" t="str">
        <f>+DATOS!L525</f>
        <v>No</v>
      </c>
      <c r="X12" s="62" t="str">
        <f>IF(OR(DATOS!L525="Si",DATOS!L525="N/A"),"Cumple","No Cumple")</f>
        <v>No Cumple</v>
      </c>
    </row>
    <row r="13" spans="2:24" ht="24" customHeight="1" thickBot="1" x14ac:dyDescent="0.3">
      <c r="B13" s="160"/>
      <c r="C13" s="14">
        <v>4</v>
      </c>
      <c r="D13" s="15" t="s">
        <v>43</v>
      </c>
      <c r="E13" s="16" t="str">
        <f>+DATOS!L17</f>
        <v>Sobresaliente</v>
      </c>
      <c r="F13" s="63" t="str">
        <f>IF(OR(DATOS!L17="Sobresaliente",DATOS!L17="Bueno",DATOS!L17="",DATOS!L17="Nueva EAS"),"Cumple","No Cumple")</f>
        <v>Cumple</v>
      </c>
      <c r="G13" s="16" t="str">
        <f>+DATOS!L69</f>
        <v/>
      </c>
      <c r="H13" s="63" t="str">
        <f>IF(OR(DATOS!L69="Sobresaliente",DATOS!L69="Bueno",DATOS!L69="",DATOS!L69="Nueva EAS"),"Cumple","No Cumple")</f>
        <v>Cumple</v>
      </c>
      <c r="I13" s="16" t="str">
        <f>+DATOS!L121</f>
        <v/>
      </c>
      <c r="J13" s="63" t="str">
        <f>IF(OR(DATOS!L121="Sobresaliente",DATOS!L121="Bueno",DATOS!L121="",DATOS!L121="Nueva EAS"),"Cumple","No Cumple")</f>
        <v>Cumple</v>
      </c>
      <c r="K13" s="16" t="str">
        <f>+DATOS!L173</f>
        <v/>
      </c>
      <c r="L13" s="63" t="str">
        <f>IF(OR(DATOS!L173="Sobresaliente",DATOS!L173="Bueno",DATOS!L173="",DATOS!L173="Nueva EAS"),"Cumple","No Cumple")</f>
        <v>Cumple</v>
      </c>
      <c r="M13" s="16" t="str">
        <f>+DATOS!L225</f>
        <v/>
      </c>
      <c r="N13" s="63" t="str">
        <f>IF(OR(DATOS!L225="Sobresaliente",DATOS!L225="Bueno",DATOS!L225="",DATOS!L225="Nueva EAS"),"Cumple","No Cumple")</f>
        <v>Cumple</v>
      </c>
      <c r="O13" s="16" t="str">
        <f>+DATOS!L277</f>
        <v/>
      </c>
      <c r="P13" s="63" t="str">
        <f>IF(OR(DATOS!L277="Sobresaliente",DATOS!L277="Bueno",DATOS!L277="",DATOS!L277="Nueva EAS"),"Cumple","No Cumple")</f>
        <v>Cumple</v>
      </c>
      <c r="Q13" s="16" t="str">
        <f>+DATOS!L329</f>
        <v/>
      </c>
      <c r="R13" s="63" t="str">
        <f>IF(OR(DATOS!L329="Sobresaliente",DATOS!L329="Bueno",DATOS!L329="",DATOS!L329="Nueva EAS"),"Cumple","No Cumple")</f>
        <v>Cumple</v>
      </c>
      <c r="S13" s="16" t="str">
        <f>+DATOS!L381</f>
        <v>-</v>
      </c>
      <c r="T13" s="63" t="str">
        <f>IF(OR(DATOS!L381="Sobresaliente",DATOS!L381="Bueno",DATOS!L381="",DATOS!L381="Nueva EAS"),"Cumple","No Cumple")</f>
        <v>No Cumple</v>
      </c>
      <c r="U13" s="16" t="str">
        <f>+DATOS!L433</f>
        <v>-</v>
      </c>
      <c r="V13" s="63" t="str">
        <f>IF(OR(DATOS!L433="Sobresaliente",DATOS!L433="Bueno",DATOS!L433="",DATOS!L433="Nueva EAS"),"Cumple","No Cumple")</f>
        <v>No Cumple</v>
      </c>
      <c r="W13" s="16" t="str">
        <f>+DATOS!L485</f>
        <v>-</v>
      </c>
      <c r="X13" s="63" t="str">
        <f>IF(OR(DATOS!L485="Sobresaliente",DATOS!L485="Bueno",DATOS!L485="",DATOS!L485="Nueva EAS"),"Cumple","No Cumple")</f>
        <v>No Cumple</v>
      </c>
    </row>
    <row r="14" spans="2:24" s="17" customFormat="1" ht="24" customHeight="1" thickBot="1" x14ac:dyDescent="0.3">
      <c r="B14" s="152" t="s">
        <v>148</v>
      </c>
      <c r="C14" s="153"/>
      <c r="D14" s="154"/>
      <c r="E14" s="161" t="str">
        <f>+IF(AND(F10="Cumple",F11="Cumple",F12="Cumple",F13="Cumple"),"Cumple","No Cumple")</f>
        <v>Cumple</v>
      </c>
      <c r="F14" s="162"/>
      <c r="G14" s="184" t="str">
        <f>+IF(AND(H10="Cumple",H11="Cumple",H12="Cumple",H13="Cumple"),"Cumple","No Cumple")</f>
        <v>No Cumple</v>
      </c>
      <c r="H14" s="185"/>
      <c r="I14" s="184" t="str">
        <f>+IF(AND(J10="Cumple",J11="Cumple",J12="Cumple",J13="Cumple"),"Cumple","No Cumple")</f>
        <v>No Cumple</v>
      </c>
      <c r="J14" s="185"/>
      <c r="K14" s="184" t="str">
        <f>+IF(AND(L10="Cumple",L11="Cumple",L12="Cumple",L13="Cumple"),"Cumple","No Cumple")</f>
        <v>No Cumple</v>
      </c>
      <c r="L14" s="185"/>
      <c r="M14" s="184" t="str">
        <f>+IF(AND(N10="Cumple",N11="Cumple",N12="Cumple",N13="Cumple"),"Cumple","No Cumple")</f>
        <v>No Cumple</v>
      </c>
      <c r="N14" s="185"/>
      <c r="O14" s="184" t="str">
        <f>+IF(AND(P10="Cumple",P11="Cumple",P12="Cumple",P13="Cumple"),"Cumple","No Cumple")</f>
        <v>No Cumple</v>
      </c>
      <c r="P14" s="185"/>
      <c r="Q14" s="184" t="str">
        <f>+IF(AND(R10="Cumple",R11="Cumple",R12="Cumple",R13="Cumple"),"Cumple","No Cumple")</f>
        <v>No Cumple</v>
      </c>
      <c r="R14" s="185"/>
      <c r="S14" s="184" t="str">
        <f>+IF(AND(T10="Cumple",T11="Cumple",T12="Cumple",T13="Cumple"),"Cumple","No Cumple")</f>
        <v>No Cumple</v>
      </c>
      <c r="T14" s="185"/>
      <c r="U14" s="184" t="str">
        <f>+IF(AND(V10="Cumple",V11="Cumple",V12="Cumple",V13="Cumple"),"Cumple","No Cumple")</f>
        <v>No Cumple</v>
      </c>
      <c r="V14" s="185"/>
      <c r="W14" s="184" t="str">
        <f>+IF(AND(X10="Cumple",X11="Cumple",X12="Cumple",X13="Cumple"),"Cumple","No Cumple")</f>
        <v>No Cumple</v>
      </c>
      <c r="X14" s="185"/>
    </row>
    <row r="15" spans="2:24" s="17" customFormat="1" ht="6" customHeight="1" thickBot="1" x14ac:dyDescent="0.3">
      <c r="B15" s="18"/>
      <c r="C15" s="18"/>
      <c r="D15" s="18"/>
      <c r="E15" s="19"/>
      <c r="F15" s="19"/>
    </row>
    <row r="16" spans="2:24" ht="27.75" customHeight="1" thickBot="1" x14ac:dyDescent="0.3">
      <c r="B16" s="20" t="s">
        <v>139</v>
      </c>
      <c r="C16" s="96" t="s">
        <v>140</v>
      </c>
      <c r="D16" s="21" t="s">
        <v>141</v>
      </c>
      <c r="E16" s="7" t="s">
        <v>142</v>
      </c>
      <c r="F16" s="54" t="s">
        <v>149</v>
      </c>
      <c r="G16" s="7" t="s">
        <v>142</v>
      </c>
      <c r="H16" s="54" t="s">
        <v>149</v>
      </c>
      <c r="I16" s="7" t="s">
        <v>142</v>
      </c>
      <c r="J16" s="54" t="s">
        <v>149</v>
      </c>
      <c r="K16" s="7" t="s">
        <v>142</v>
      </c>
      <c r="L16" s="54" t="s">
        <v>149</v>
      </c>
      <c r="M16" s="7" t="s">
        <v>142</v>
      </c>
      <c r="N16" s="54" t="s">
        <v>149</v>
      </c>
      <c r="O16" s="7" t="s">
        <v>142</v>
      </c>
      <c r="P16" s="54" t="s">
        <v>149</v>
      </c>
      <c r="Q16" s="7" t="s">
        <v>142</v>
      </c>
      <c r="R16" s="54" t="s">
        <v>149</v>
      </c>
      <c r="S16" s="7" t="s">
        <v>142</v>
      </c>
      <c r="T16" s="54" t="s">
        <v>149</v>
      </c>
      <c r="U16" s="7" t="s">
        <v>142</v>
      </c>
      <c r="V16" s="54" t="s">
        <v>149</v>
      </c>
      <c r="W16" s="7" t="s">
        <v>142</v>
      </c>
      <c r="X16" s="54" t="s">
        <v>149</v>
      </c>
    </row>
    <row r="17" spans="2:24" ht="24" customHeight="1" x14ac:dyDescent="0.25">
      <c r="B17" s="149" t="s">
        <v>150</v>
      </c>
      <c r="C17" s="8">
        <v>5</v>
      </c>
      <c r="D17" s="23" t="s">
        <v>151</v>
      </c>
      <c r="E17" s="66">
        <f t="shared" ref="E17:X17" si="0">+IF(E18&gt;0,E18,IF(E19&gt;0,E19,IF(E20&gt;0,E20,0)))</f>
        <v>1</v>
      </c>
      <c r="F17" s="67">
        <f t="shared" si="0"/>
        <v>30</v>
      </c>
      <c r="G17" s="22">
        <f t="shared" si="0"/>
        <v>0</v>
      </c>
      <c r="H17" s="55">
        <f t="shared" si="0"/>
        <v>0</v>
      </c>
      <c r="I17" s="22">
        <f t="shared" si="0"/>
        <v>0</v>
      </c>
      <c r="J17" s="55">
        <f t="shared" si="0"/>
        <v>0</v>
      </c>
      <c r="K17" s="22">
        <f t="shared" si="0"/>
        <v>0</v>
      </c>
      <c r="L17" s="55">
        <f t="shared" si="0"/>
        <v>0</v>
      </c>
      <c r="M17" s="22">
        <f t="shared" si="0"/>
        <v>0</v>
      </c>
      <c r="N17" s="55">
        <f t="shared" si="0"/>
        <v>0</v>
      </c>
      <c r="O17" s="22">
        <f t="shared" si="0"/>
        <v>0</v>
      </c>
      <c r="P17" s="55">
        <f t="shared" si="0"/>
        <v>0</v>
      </c>
      <c r="Q17" s="22">
        <f t="shared" si="0"/>
        <v>0</v>
      </c>
      <c r="R17" s="55">
        <f t="shared" si="0"/>
        <v>0</v>
      </c>
      <c r="S17" s="22">
        <f t="shared" si="0"/>
        <v>0</v>
      </c>
      <c r="T17" s="55">
        <f t="shared" si="0"/>
        <v>0</v>
      </c>
      <c r="U17" s="22">
        <f t="shared" si="0"/>
        <v>0</v>
      </c>
      <c r="V17" s="55">
        <f t="shared" si="0"/>
        <v>0</v>
      </c>
      <c r="W17" s="22">
        <f t="shared" si="0"/>
        <v>0</v>
      </c>
      <c r="X17" s="55">
        <f t="shared" si="0"/>
        <v>0</v>
      </c>
    </row>
    <row r="18" spans="2:24" ht="15.75" customHeight="1" x14ac:dyDescent="0.25">
      <c r="B18" s="150"/>
      <c r="C18" s="58" t="s">
        <v>152</v>
      </c>
      <c r="D18" s="59" t="s">
        <v>153</v>
      </c>
      <c r="E18" s="22">
        <f>+SUM(DATOS!L19:'DATOS'!L34)</f>
        <v>1</v>
      </c>
      <c r="F18" s="57">
        <f>+IFERROR(E18*30/(COUNTA(DATOS!F19:F34)),0)</f>
        <v>30</v>
      </c>
      <c r="G18" s="22">
        <f>+SUM(DATOS!L71:'DATOS'!L86)</f>
        <v>0</v>
      </c>
      <c r="H18" s="57">
        <f>+IFERROR(G18*30/(COUNTA(DATOS!F71:F86)),0)</f>
        <v>0</v>
      </c>
      <c r="I18" s="22">
        <f>+SUM(DATOS!L123:'DATOS'!L138)</f>
        <v>0</v>
      </c>
      <c r="J18" s="57">
        <f>+IFERROR(I18*30/(COUNTA(DATOS!F123:F138)),0)</f>
        <v>0</v>
      </c>
      <c r="K18" s="22">
        <f>+SUM(DATOS!L175:'DATOS'!L190)</f>
        <v>0</v>
      </c>
      <c r="L18" s="57">
        <f>+IFERROR(K18*30/(COUNTA(DATOS!F175:F190)),0)</f>
        <v>0</v>
      </c>
      <c r="M18" s="22">
        <f>+SUM(DATOS!L227:'DATOS'!L242)</f>
        <v>0</v>
      </c>
      <c r="N18" s="57">
        <f>+IFERROR(M18*30/(COUNTA(DATOS!F227:F242)),0)</f>
        <v>0</v>
      </c>
      <c r="O18" s="22">
        <f>+SUM(DATOS!L279:'DATOS'!L294)</f>
        <v>0</v>
      </c>
      <c r="P18" s="57">
        <f>+IFERROR(O18*30/(COUNTA(DATOS!F279:F294)),0)</f>
        <v>0</v>
      </c>
      <c r="Q18" s="22">
        <f>+SUM(DATOS!L331:'DATOS'!L346)</f>
        <v>0</v>
      </c>
      <c r="R18" s="57">
        <f>+IFERROR(Q18*30/(COUNTA(DATOS!F331:F346)),0)</f>
        <v>0</v>
      </c>
      <c r="S18" s="22">
        <f>+SUM(DATOS!L383:'DATOS'!L398)</f>
        <v>0</v>
      </c>
      <c r="T18" s="57">
        <f>+IFERROR(S18*30/(COUNTA(DATOS!F383:F398)),0)</f>
        <v>0</v>
      </c>
      <c r="U18" s="22">
        <f>+SUM(DATOS!L435:'DATOS'!L450)</f>
        <v>0</v>
      </c>
      <c r="V18" s="57">
        <f>+IFERROR(U18*30/(COUNTA(DATOS!F435:F450)),0)</f>
        <v>0</v>
      </c>
      <c r="W18" s="22">
        <f>+SUM(DATOS!L487:'DATOS'!L502)</f>
        <v>0</v>
      </c>
      <c r="X18" s="57">
        <f>+IFERROR(W18*30/(COUNTA(DATOS!F487:F502)),0)</f>
        <v>0</v>
      </c>
    </row>
    <row r="19" spans="2:24" ht="15.75" customHeight="1" x14ac:dyDescent="0.25">
      <c r="B19" s="150"/>
      <c r="C19" s="58" t="s">
        <v>154</v>
      </c>
      <c r="D19" s="59" t="s">
        <v>155</v>
      </c>
      <c r="E19" s="22">
        <f>+DATOS!L35</f>
        <v>0</v>
      </c>
      <c r="F19" s="57">
        <f>+IF(E19&gt;15,15,E19)</f>
        <v>0</v>
      </c>
      <c r="G19" s="22">
        <f>+DATOS!L87</f>
        <v>0</v>
      </c>
      <c r="H19" s="57">
        <f>+IF(G19&gt;15,15,G19)</f>
        <v>0</v>
      </c>
      <c r="I19" s="22">
        <f>+DATOS!L139</f>
        <v>0</v>
      </c>
      <c r="J19" s="57">
        <f>+IF(I19&gt;15,15,I19)</f>
        <v>0</v>
      </c>
      <c r="K19" s="22">
        <f>+DATOS!L191</f>
        <v>0</v>
      </c>
      <c r="L19" s="57">
        <f>+IF(K19&gt;15,15,K19)</f>
        <v>0</v>
      </c>
      <c r="M19" s="22">
        <f>+DATOS!L243</f>
        <v>0</v>
      </c>
      <c r="N19" s="57">
        <f>+IF(M19&gt;15,15,M19)</f>
        <v>0</v>
      </c>
      <c r="O19" s="22">
        <f>+DATOS!L295</f>
        <v>0</v>
      </c>
      <c r="P19" s="57">
        <f>+IF(O19&gt;15,15,O19)</f>
        <v>0</v>
      </c>
      <c r="Q19" s="22">
        <f>+DATOS!L347</f>
        <v>0</v>
      </c>
      <c r="R19" s="57">
        <f>+IF(Q19&gt;15,15,Q19)</f>
        <v>0</v>
      </c>
      <c r="S19" s="22">
        <f>+DATOS!L399</f>
        <v>0</v>
      </c>
      <c r="T19" s="57">
        <f>+IF(S19&gt;15,15,S19)</f>
        <v>0</v>
      </c>
      <c r="U19" s="22">
        <f>+DATOS!L451</f>
        <v>0</v>
      </c>
      <c r="V19" s="57">
        <f>+IF(U19&gt;15,15,U19)</f>
        <v>0</v>
      </c>
      <c r="W19" s="22">
        <f>+DATOS!L503</f>
        <v>0</v>
      </c>
      <c r="X19" s="57">
        <f>+IF(W19&gt;15,15,W19)</f>
        <v>0</v>
      </c>
    </row>
    <row r="20" spans="2:24" ht="15.75" customHeight="1" x14ac:dyDescent="0.25">
      <c r="B20" s="150"/>
      <c r="C20" s="58" t="s">
        <v>156</v>
      </c>
      <c r="D20" s="59" t="s">
        <v>157</v>
      </c>
      <c r="E20" s="22">
        <f>+DATOS!L36</f>
        <v>0</v>
      </c>
      <c r="F20" s="57">
        <f>+IF(E20&gt;5,5,E20)</f>
        <v>0</v>
      </c>
      <c r="G20" s="22">
        <f>+DATOS!L88</f>
        <v>0</v>
      </c>
      <c r="H20" s="57">
        <f>+IF(G20&gt;5,5,G20)</f>
        <v>0</v>
      </c>
      <c r="I20" s="22">
        <f>+DATOS!L140</f>
        <v>0</v>
      </c>
      <c r="J20" s="57">
        <f>+IF(I20&gt;5,5,I20)</f>
        <v>0</v>
      </c>
      <c r="K20" s="22">
        <f>+DATOS!L192</f>
        <v>0</v>
      </c>
      <c r="L20" s="57">
        <f>+IF(K20&gt;5,5,K20)</f>
        <v>0</v>
      </c>
      <c r="M20" s="22">
        <f>+DATOS!L244</f>
        <v>0</v>
      </c>
      <c r="N20" s="57">
        <f>+IF(M20&gt;5,5,M20)</f>
        <v>0</v>
      </c>
      <c r="O20" s="22">
        <f>+DATOS!L296</f>
        <v>0</v>
      </c>
      <c r="P20" s="57">
        <f>+IF(O20&gt;5,5,O20)</f>
        <v>0</v>
      </c>
      <c r="Q20" s="22">
        <f>+DATOS!L348</f>
        <v>0</v>
      </c>
      <c r="R20" s="57">
        <f>+IF(Q20&gt;5,5,Q20)</f>
        <v>0</v>
      </c>
      <c r="S20" s="22">
        <f>+DATOS!L400</f>
        <v>0</v>
      </c>
      <c r="T20" s="57">
        <f>+IF(S20&gt;5,5,S20)</f>
        <v>0</v>
      </c>
      <c r="U20" s="22">
        <f>+DATOS!L452</f>
        <v>0</v>
      </c>
      <c r="V20" s="57">
        <f>+IF(U20&gt;5,5,U20)</f>
        <v>0</v>
      </c>
      <c r="W20" s="22">
        <f>+DATOS!L504</f>
        <v>0</v>
      </c>
      <c r="X20" s="57">
        <f>+IF(W20&gt;5,5,W20)</f>
        <v>0</v>
      </c>
    </row>
    <row r="21" spans="2:24" ht="24" customHeight="1" x14ac:dyDescent="0.25">
      <c r="B21" s="150"/>
      <c r="C21" s="11">
        <v>6</v>
      </c>
      <c r="D21" s="23" t="s">
        <v>158</v>
      </c>
      <c r="E21" s="22">
        <f t="shared" ref="E21:X21" si="1">+IF(E22&gt;0,E22,IF(E23&gt;0,E23,IF(E24&gt;0,E24,0)))</f>
        <v>33</v>
      </c>
      <c r="F21" s="55">
        <f t="shared" si="1"/>
        <v>30</v>
      </c>
      <c r="G21" s="22">
        <f t="shared" si="1"/>
        <v>0</v>
      </c>
      <c r="H21" s="55">
        <f t="shared" si="1"/>
        <v>0</v>
      </c>
      <c r="I21" s="22">
        <f t="shared" si="1"/>
        <v>0</v>
      </c>
      <c r="J21" s="55">
        <f t="shared" si="1"/>
        <v>0</v>
      </c>
      <c r="K21" s="22">
        <f t="shared" si="1"/>
        <v>0</v>
      </c>
      <c r="L21" s="55">
        <f t="shared" si="1"/>
        <v>0</v>
      </c>
      <c r="M21" s="22">
        <f t="shared" si="1"/>
        <v>0</v>
      </c>
      <c r="N21" s="55">
        <f t="shared" si="1"/>
        <v>0</v>
      </c>
      <c r="O21" s="22">
        <f t="shared" si="1"/>
        <v>0</v>
      </c>
      <c r="P21" s="55">
        <f t="shared" si="1"/>
        <v>0</v>
      </c>
      <c r="Q21" s="22">
        <f t="shared" si="1"/>
        <v>0</v>
      </c>
      <c r="R21" s="55">
        <f t="shared" si="1"/>
        <v>0</v>
      </c>
      <c r="S21" s="22">
        <f t="shared" si="1"/>
        <v>0</v>
      </c>
      <c r="T21" s="55">
        <f t="shared" si="1"/>
        <v>0</v>
      </c>
      <c r="U21" s="22">
        <f t="shared" si="1"/>
        <v>0</v>
      </c>
      <c r="V21" s="55">
        <f t="shared" si="1"/>
        <v>0</v>
      </c>
      <c r="W21" s="22">
        <f t="shared" si="1"/>
        <v>0</v>
      </c>
      <c r="X21" s="55">
        <f t="shared" si="1"/>
        <v>0</v>
      </c>
    </row>
    <row r="22" spans="2:24" ht="15.75" customHeight="1" x14ac:dyDescent="0.25">
      <c r="B22" s="150"/>
      <c r="C22" s="60" t="s">
        <v>159</v>
      </c>
      <c r="D22" s="59" t="s">
        <v>153</v>
      </c>
      <c r="E22" s="22">
        <f>+SUM(DATOS!L37:'DATOS'!L52)</f>
        <v>33</v>
      </c>
      <c r="F22" s="57">
        <f>+IFERROR(((E22*0.3/MAX(E22,G22,I22,K22,M22,O22,Q22,S22,U22,W22))*100),0)</f>
        <v>30</v>
      </c>
      <c r="G22" s="22">
        <f>+SUM(DATOS!L89:'DATOS'!L104)</f>
        <v>0</v>
      </c>
      <c r="H22" s="57">
        <f>+IFERROR(((G22*0.3/MAX(E22,G22,I22,K22,M22,O22,Q22,S22,U22,W22))*100),0)</f>
        <v>0</v>
      </c>
      <c r="I22" s="22">
        <f>+SUM(DATOS!L141:'DATOS'!L156)</f>
        <v>0</v>
      </c>
      <c r="J22" s="57">
        <f>+IFERROR(((I22*0.3/MAX(E22,G22,I22,K22,M22,O22,Q22,S22,U22,W22))*100),0)</f>
        <v>0</v>
      </c>
      <c r="K22" s="22">
        <f>+SUM(DATOS!L193:'DATOS'!L208)</f>
        <v>0</v>
      </c>
      <c r="L22" s="57">
        <f>+IFERROR(((K22*0.3/MAX(E22,G22,I22,K22,M22,O22,Q22,S22,U22,W22))*100),0)</f>
        <v>0</v>
      </c>
      <c r="M22" s="22">
        <f>+SUM(DATOS!L245:'DATOS'!L260)</f>
        <v>0</v>
      </c>
      <c r="N22" s="57">
        <f>+IFERROR(((M22*0.3/MAX(E22,G22,I22,K22,M22,O22,Q22,S22,U22,W22))*100),0)</f>
        <v>0</v>
      </c>
      <c r="O22" s="22">
        <f>+SUM(DATOS!L297:'DATOS'!L312)</f>
        <v>0</v>
      </c>
      <c r="P22" s="57">
        <f>+IFERROR(((O22*0.3/MAX(E22,G22,I22,K22,M22,O22,Q22,S22,U22,W22))*100),0)</f>
        <v>0</v>
      </c>
      <c r="Q22" s="22">
        <f>+SUM(DATOS!L349:'DATOS'!L364)</f>
        <v>0</v>
      </c>
      <c r="R22" s="57">
        <f>+IFERROR(((Q22*0.3/MAX(E22,G22,I22,K22,M22,O22,Q22,S22,U22,W22))*100),0)</f>
        <v>0</v>
      </c>
      <c r="S22" s="22">
        <f>+SUM(DATOS!L401:'DATOS'!L416)</f>
        <v>0</v>
      </c>
      <c r="T22" s="57">
        <f>+IFERROR(((S22*0.3/MAX(E22,G22,I22,K22,M22,O22,Q22,S22,U22,W22))*100),0)</f>
        <v>0</v>
      </c>
      <c r="U22" s="22">
        <f>+SUM(DATOS!L453:'DATOS'!L468)</f>
        <v>0</v>
      </c>
      <c r="V22" s="57">
        <f>+IFERROR(((U22*0.3/MAX(E22,G22,I22,K22,M22,O22,Q22,S22,U22,W22))*100),0)</f>
        <v>0</v>
      </c>
      <c r="W22" s="22">
        <f>+SUM(DATOS!L505:'DATOS'!L520)</f>
        <v>0</v>
      </c>
      <c r="X22" s="57">
        <f>+IFERROR(((W22*0.3/MAX(E22,G22,I22,K22,M22,O22,Q22,S22,U22,W22))*100),0)</f>
        <v>0</v>
      </c>
    </row>
    <row r="23" spans="2:24" ht="15.75" customHeight="1" x14ac:dyDescent="0.25">
      <c r="B23" s="150"/>
      <c r="C23" s="60" t="s">
        <v>160</v>
      </c>
      <c r="D23" s="59" t="s">
        <v>155</v>
      </c>
      <c r="E23" s="22">
        <f>+DATOS!L53</f>
        <v>0</v>
      </c>
      <c r="F23" s="57">
        <f>+IFERROR(((E23*0.15/MAX(E23,G23,I23,K23,M23,O23,Q23,S23,U23,W23))*100),0)</f>
        <v>0</v>
      </c>
      <c r="G23" s="22">
        <f>+DATOS!L105</f>
        <v>0</v>
      </c>
      <c r="H23" s="57">
        <f>+IFERROR(((G23*0.15/MAX(E23,G23,I23,K23,M23,O23,Q23,S23,U23,W23))*100),0)</f>
        <v>0</v>
      </c>
      <c r="I23" s="22">
        <f>+DATOS!L157</f>
        <v>0</v>
      </c>
      <c r="J23" s="57">
        <f>+IFERROR(((I23*0.15/MAX(E23,G23,I23,K23,M23,O23,Q23,S23,U23,W23))*100),0)</f>
        <v>0</v>
      </c>
      <c r="K23" s="22">
        <f>+DATOS!L209</f>
        <v>0</v>
      </c>
      <c r="L23" s="57">
        <f>+IFERROR(((K23*0.15/MAX(E23,G23,I23,K23,M23,O23,Q23,S23,U23,W23))*100),0)</f>
        <v>0</v>
      </c>
      <c r="M23" s="22">
        <f>+DATOS!L261</f>
        <v>0</v>
      </c>
      <c r="N23" s="57">
        <f>+IFERROR(((M23*0.15/MAX(E23,G23,I23,K23,M23,O23,Q23,S23,U23,W23))*100),0)</f>
        <v>0</v>
      </c>
      <c r="O23" s="22">
        <f>+DATOS!L313</f>
        <v>0</v>
      </c>
      <c r="P23" s="57">
        <f>+IFERROR(((O23*0.15/MAX(E23,G23,I23,K23,M23,O23,Q23,S23,U23,W23))*100),0)</f>
        <v>0</v>
      </c>
      <c r="Q23" s="22">
        <f>+DATOS!L365</f>
        <v>0</v>
      </c>
      <c r="R23" s="57">
        <f>+IFERROR(((Q23*0.15/MAX(E23,G23,I23,K23,M23,O23,Q23,S23,U23,W23))*100),0)</f>
        <v>0</v>
      </c>
      <c r="S23" s="22">
        <f>+DATOS!L417</f>
        <v>0</v>
      </c>
      <c r="T23" s="57">
        <f>+IFERROR(((S23*0.15/MAX(E23,G23,I23,K23,M23,O23,Q23,S23,U23,W23))*100),0)</f>
        <v>0</v>
      </c>
      <c r="U23" s="22">
        <f>+DATOS!L469</f>
        <v>0</v>
      </c>
      <c r="V23" s="57">
        <f>+IFERROR(((U23*0.15/MAX(E23,G23,I23,K23,M23,O23,Q23,S23,U23,W23))*100),0)</f>
        <v>0</v>
      </c>
      <c r="W23" s="22">
        <f>+DATOS!L521</f>
        <v>0</v>
      </c>
      <c r="X23" s="57">
        <f>+IFERROR(((W23*0.15/MAX(E23,G23,I23,K23,M23,O23,Q23,S23,U23,W23))*100),0)</f>
        <v>0</v>
      </c>
    </row>
    <row r="24" spans="2:24" ht="15.75" customHeight="1" x14ac:dyDescent="0.25">
      <c r="B24" s="150"/>
      <c r="C24" s="60" t="s">
        <v>161</v>
      </c>
      <c r="D24" s="59" t="s">
        <v>157</v>
      </c>
      <c r="E24" s="22">
        <f>+DATOS!L54</f>
        <v>0</v>
      </c>
      <c r="F24" s="57">
        <f>+IFERROR(((E24*0.05/MAX(E24,G24,I24,K24,M24,O24,Q24,S24,U24,W24))*100),0)</f>
        <v>0</v>
      </c>
      <c r="G24" s="22">
        <f>+DATOS!L106</f>
        <v>0</v>
      </c>
      <c r="H24" s="57">
        <f>+IFERROR(((G24*0.05/MAX(E24,G24,I24,K24,M24,O24,Q24,S24,U24,W24))*100),0)</f>
        <v>0</v>
      </c>
      <c r="I24" s="22">
        <f>+DATOS!L158</f>
        <v>0</v>
      </c>
      <c r="J24" s="57">
        <f>+IFERROR(((I24*0.05/MAX(E24,G24,I24,K24,M24,O24,Q24,S24,U24,W24))*100),0)</f>
        <v>0</v>
      </c>
      <c r="K24" s="22">
        <f>+DATOS!L210</f>
        <v>0</v>
      </c>
      <c r="L24" s="57">
        <f>+IFERROR(((K24*0.05/MAX(E24,G24,I24,K24,M24,O24,Q24,S24,U24,W24))*100),0)</f>
        <v>0</v>
      </c>
      <c r="M24" s="22">
        <f>+DATOS!L262</f>
        <v>0</v>
      </c>
      <c r="N24" s="57">
        <f>+IFERROR(((M24*0.05/MAX(E24,G24,I24,K24,M24,O24,Q24,S24,U24,W24))*100),0)</f>
        <v>0</v>
      </c>
      <c r="O24" s="22">
        <f>+DATOS!L314</f>
        <v>0</v>
      </c>
      <c r="P24" s="57">
        <f>+IFERROR(((O24*0.05/MAX(E24,G24,I24,K24,M24,O24,Q24,S24,U24,W24))*100),0)</f>
        <v>0</v>
      </c>
      <c r="Q24" s="22">
        <f>+DATOS!L366</f>
        <v>0</v>
      </c>
      <c r="R24" s="57">
        <f>+IFERROR(((Q24*0.05/MAX(E24,G24,I24,K24,M24,O24,Q24,S24,U24,W24))*100),0)</f>
        <v>0</v>
      </c>
      <c r="S24" s="22">
        <f>+DATOS!L418</f>
        <v>0</v>
      </c>
      <c r="T24" s="57">
        <f>+IFERROR(((S24*0.05/MAX(E24,G24,I24,K24,M24,O24,Q24,S24,U24,W24))*100),0)</f>
        <v>0</v>
      </c>
      <c r="U24" s="22">
        <f>+DATOS!L470</f>
        <v>0</v>
      </c>
      <c r="V24" s="57">
        <f>+IFERROR(((U24*0.05/MAX(E24,G24,I24,K24,M24,O24,Q24,S24,U24,W24))*100),0)</f>
        <v>0</v>
      </c>
      <c r="W24" s="22">
        <f>+DATOS!L522</f>
        <v>0</v>
      </c>
      <c r="X24" s="57">
        <f>+IFERROR(((W24*0.05/MAX(E24,G24,I24,K24,M24,O24,Q24,S24,U24,W24))*100),0)</f>
        <v>0</v>
      </c>
    </row>
    <row r="25" spans="2:24" ht="24" customHeight="1" x14ac:dyDescent="0.25">
      <c r="B25" s="150"/>
      <c r="C25" s="11">
        <v>7</v>
      </c>
      <c r="D25" s="23" t="s">
        <v>162</v>
      </c>
      <c r="E25" s="24">
        <f>+DATOS!L59</f>
        <v>0</v>
      </c>
      <c r="F25" s="55">
        <f>+IFERROR(((E25*0.2/MAX(E25,G25,I25,K25,M25,O25,Q25,S25,U25,W25))*100),0)</f>
        <v>0</v>
      </c>
      <c r="G25" s="24">
        <f>+DATOS!L111</f>
        <v>0</v>
      </c>
      <c r="H25" s="55">
        <f>+IFERROR(((G25*0.2/MAX(E25,G25,I25,K25,M25,O25,Q25,S25,U25,W25))*100),0)</f>
        <v>0</v>
      </c>
      <c r="I25" s="24">
        <f>+DATOS!L163</f>
        <v>0</v>
      </c>
      <c r="J25" s="55">
        <f>+IFERROR(((I25*0.2/MAX(E25,G25,I25,K25,M25,O25,Q25,S25,U25,W25))*100),0)</f>
        <v>0</v>
      </c>
      <c r="K25" s="24">
        <f>+DATOS!L215</f>
        <v>0</v>
      </c>
      <c r="L25" s="55">
        <f>+IFERROR(((K25*0.2/MAX(E25,G25,I25,K25,M25,O25,Q25,S25,U25,W25))*100),0)</f>
        <v>0</v>
      </c>
      <c r="M25" s="24">
        <f>+DATOS!L267</f>
        <v>0</v>
      </c>
      <c r="N25" s="55">
        <f>+IFERROR(((M25*0.2/MAX(E25,G25,I25,K25,M25,O25,Q25,S25,U25,W25))*100),0)</f>
        <v>0</v>
      </c>
      <c r="O25" s="24">
        <f>+DATOS!L319</f>
        <v>0</v>
      </c>
      <c r="P25" s="55">
        <f>+IFERROR(((O25*0.2/MAX(E25,G25,I25,K25,M25,O25,Q25,S25,U25,W25))*100),0)</f>
        <v>0</v>
      </c>
      <c r="Q25" s="24">
        <f>+DATOS!L371</f>
        <v>0</v>
      </c>
      <c r="R25" s="55">
        <f>+IFERROR(((Q25*0.2/MAX(E25,G25,I25,K25,M25,O25,Q25,S25,U25,W25))*100),0)</f>
        <v>0</v>
      </c>
      <c r="S25" s="24">
        <f>+DATOS!L423</f>
        <v>0</v>
      </c>
      <c r="T25" s="55">
        <f>+IFERROR(((S25*0.2/MAX(E25,G25,I25,K25,M25,O25,Q25,S25,U25,W25))*100),0)</f>
        <v>0</v>
      </c>
      <c r="U25" s="24">
        <f>+DATOS!L475</f>
        <v>0</v>
      </c>
      <c r="V25" s="55">
        <f>+IFERROR(((U25*0.2/MAX(E25,G25,I25,K25,M25,O25,Q25,S25,U25,W25))*100),0)</f>
        <v>0</v>
      </c>
      <c r="W25" s="24">
        <f>+DATOS!L527</f>
        <v>0</v>
      </c>
      <c r="X25" s="55">
        <f>+IFERROR(((W25*0.2/MAX(E25,G25,I25,K25,M25,O25,Q25,S25,U25,W25))*100),0)</f>
        <v>0</v>
      </c>
    </row>
    <row r="26" spans="2:24" ht="24" customHeight="1" x14ac:dyDescent="0.25">
      <c r="B26" s="150"/>
      <c r="C26" s="11" t="s">
        <v>163</v>
      </c>
      <c r="D26" s="23" t="s">
        <v>164</v>
      </c>
      <c r="E26" s="22">
        <f ca="1">+DATOS!L61</f>
        <v>75.766666666666666</v>
      </c>
      <c r="F26" s="55">
        <f ca="1">+IFERROR(((E26*0.1/MAX(E26,G26,I26,K26,M26,O26,Q26,S26,U26,W26))*100),0)</f>
        <v>10</v>
      </c>
      <c r="G26" s="22">
        <f ca="1">+DATOS!L113</f>
        <v>0</v>
      </c>
      <c r="H26" s="55">
        <f ca="1">+IFERROR(((G26*0.1/MAX(E26,G26,I26,K26,M26,O26,Q26,S26,U26,W26))*100),0)</f>
        <v>0</v>
      </c>
      <c r="I26" s="22">
        <f ca="1">+DATOS!L165</f>
        <v>0</v>
      </c>
      <c r="J26" s="55">
        <f ca="1">+IFERROR(((I26*0.1/MAX(E26,G26,I26,K26,M26,O26,Q26,S26,U26,W26))*100),0)</f>
        <v>0</v>
      </c>
      <c r="K26" s="22">
        <f ca="1">+DATOS!L217</f>
        <v>0</v>
      </c>
      <c r="L26" s="55">
        <f ca="1">+IFERROR(((K26*0.1/MAX(E26,G26,I26,K26,M26,O26,Q26,S26,U26,W26))*100),0)</f>
        <v>0</v>
      </c>
      <c r="M26" s="22">
        <f ca="1">+DATOS!L269</f>
        <v>0</v>
      </c>
      <c r="N26" s="55">
        <f ca="1">+IFERROR(((M26*0.1/MAX(E26,G26,I26,K26,M26,O26,Q26,S26,U26,W26))*100),0)</f>
        <v>0</v>
      </c>
      <c r="O26" s="22">
        <f ca="1">+DATOS!L321</f>
        <v>0</v>
      </c>
      <c r="P26" s="55">
        <f ca="1">+IFERROR(((EH26*0.1/MAX(E26,G26,I26,K26,M26,O26,Q26,S26,U26,W26))*100),0)</f>
        <v>0</v>
      </c>
      <c r="Q26" s="22">
        <f ca="1">+DATOS!L373</f>
        <v>0</v>
      </c>
      <c r="R26" s="55">
        <f ca="1">+IFERROR(((Q26*0.1/MAX(E26,G26,I26,K26,M26,O26,Q26,S26,U26,W26))*100),0)</f>
        <v>0</v>
      </c>
      <c r="S26" s="22">
        <f ca="1">+DATOS!L425</f>
        <v>0</v>
      </c>
      <c r="T26" s="55">
        <f ca="1">+IFERROR(((S26*0.1/MAX(E26,G26,I26,K26,M26,O26,Q26,S26,U26,W26))*100),0)</f>
        <v>0</v>
      </c>
      <c r="U26" s="22">
        <f ca="1">+DATOS!L477</f>
        <v>0</v>
      </c>
      <c r="V26" s="55">
        <f ca="1">+IFERROR(((U26*0.1/MAX(E26,G26,I26,K26,M26,O26,Q26,S26,U26,W26))*100),0)</f>
        <v>0</v>
      </c>
      <c r="W26" s="22">
        <f ca="1">+DATOS!L529</f>
        <v>0</v>
      </c>
      <c r="X26" s="55">
        <f ca="1">+IFERROR(((W26*0.1/MAX(E26,G26,I26,K26,M26,O26,Q26,S26,U26,W26))*100),0)</f>
        <v>0</v>
      </c>
    </row>
    <row r="27" spans="2:24" ht="24" customHeight="1" thickBot="1" x14ac:dyDescent="0.3">
      <c r="B27" s="151"/>
      <c r="C27" s="25" t="s">
        <v>165</v>
      </c>
      <c r="D27" s="26" t="s">
        <v>166</v>
      </c>
      <c r="E27" s="68">
        <f>+DATOS!L18</f>
        <v>0</v>
      </c>
      <c r="F27" s="56">
        <f>+IF(OR(E8="-",E8="Revise tipo de Oferente, nombre de UT/Consorcio o integrantes"),0,IF(E27&gt;0,0,10))</f>
        <v>10</v>
      </c>
      <c r="G27" s="68">
        <f>+DATOS!L70</f>
        <v>0</v>
      </c>
      <c r="H27" s="56">
        <f>+IF(OR(G8="-",G8="Revise tipo de Oferente, nombre de UT/Consorcio o integrantes"),0,IF(G27&gt;0,0,10))</f>
        <v>0</v>
      </c>
      <c r="I27" s="68">
        <f>+DATOS!L122</f>
        <v>0</v>
      </c>
      <c r="J27" s="56">
        <f>+IF(OR(I8="-",I8="Revise tipo de Oferente, nombre de UT/Consorcio o integrantes"),0,IF(I27&gt;0,0,10))</f>
        <v>0</v>
      </c>
      <c r="K27" s="68">
        <f>+DATOS!L174</f>
        <v>0</v>
      </c>
      <c r="L27" s="56">
        <f>+IF(OR(K8="-",K8="Revise tipo de Oferente, nombre de UT/Consorcio o integrantes"),0,IF(K27&gt;0,0,10))</f>
        <v>0</v>
      </c>
      <c r="M27" s="68">
        <f>+DATOS!L226</f>
        <v>0</v>
      </c>
      <c r="N27" s="56">
        <f>+IF(OR(M8="-",M8="Revise tipo de Oferente, nombre de UT/Consorcio o integrantes"),0,IF(M27&gt;0,0,10))</f>
        <v>0</v>
      </c>
      <c r="O27" s="68">
        <f>+DATOS!L278</f>
        <v>0</v>
      </c>
      <c r="P27" s="56">
        <f>+IF(OR(O8="-",O8="Revise tipo de Oferente, nombre de UT/Consorcio o integrantes"),0,IF(O27&gt;0,0,10))</f>
        <v>0</v>
      </c>
      <c r="Q27" s="68">
        <f>+DATOS!L330</f>
        <v>0</v>
      </c>
      <c r="R27" s="56">
        <f>+IF(OR(Q8="-",Q8="Revise tipo de Oferente, nombre de UT/Consorcio o integrantes"),0,IF(Q27&gt;0,0,10))</f>
        <v>0</v>
      </c>
      <c r="S27" s="68">
        <f>+DATOS!L382</f>
        <v>0</v>
      </c>
      <c r="T27" s="56">
        <f>+IF(OR(S8="-",S8="Revise tipo de Oferente, nombre de UT/Consorcio o integrantes"),0,IF(S27&gt;0,0,10))</f>
        <v>0</v>
      </c>
      <c r="U27" s="68">
        <f>+DATOS!L434</f>
        <v>0</v>
      </c>
      <c r="V27" s="56">
        <f>+IF(OR(U8="-",U8="Revise tipo de Oferente, nombre de UT/Consorcio o integrantes"),0,IF(U27&gt;0,0,10))</f>
        <v>0</v>
      </c>
      <c r="W27" s="68">
        <f>+DATOS!L486</f>
        <v>0</v>
      </c>
      <c r="X27" s="56">
        <f>+IF(OR(W8="-",W8="Revise tipo de Oferente, nombre de UT/Consorcio o integrantes"),0,IF(W27&gt;0,0,10))</f>
        <v>0</v>
      </c>
    </row>
    <row r="28" spans="2:24" s="17" customFormat="1" ht="24" customHeight="1" thickBot="1" x14ac:dyDescent="0.3">
      <c r="B28" s="155" t="s">
        <v>149</v>
      </c>
      <c r="C28" s="156"/>
      <c r="D28" s="157"/>
      <c r="E28" s="163">
        <f ca="1">+F17+F21+F25+F26+F27</f>
        <v>80</v>
      </c>
      <c r="F28" s="164"/>
      <c r="G28" s="163">
        <f ca="1">+H17+H21+H25+H26+H27</f>
        <v>0</v>
      </c>
      <c r="H28" s="164"/>
      <c r="I28" s="163">
        <f t="shared" ref="I28" ca="1" si="2">+J17+J21+J25+J26+J27</f>
        <v>0</v>
      </c>
      <c r="J28" s="164"/>
      <c r="K28" s="163">
        <f t="shared" ref="K28" ca="1" si="3">+L17+L21+L25+L26+L27</f>
        <v>0</v>
      </c>
      <c r="L28" s="164"/>
      <c r="M28" s="163">
        <f t="shared" ref="M28" ca="1" si="4">+N17+N21+N25+N26+N27</f>
        <v>0</v>
      </c>
      <c r="N28" s="164"/>
      <c r="O28" s="163">
        <f t="shared" ref="O28" ca="1" si="5">+P17+P21+P25+P26+P27</f>
        <v>0</v>
      </c>
      <c r="P28" s="164"/>
      <c r="Q28" s="163">
        <f t="shared" ref="Q28" ca="1" si="6">+R17+R21+R25+R26+R27</f>
        <v>0</v>
      </c>
      <c r="R28" s="164"/>
      <c r="S28" s="163">
        <f t="shared" ref="S28" ca="1" si="7">+T17+T21+T25+T26+T27</f>
        <v>0</v>
      </c>
      <c r="T28" s="164"/>
      <c r="U28" s="163">
        <f t="shared" ref="U28" ca="1" si="8">+V17+V21+V25+V26+V27</f>
        <v>0</v>
      </c>
      <c r="V28" s="164"/>
      <c r="W28" s="163">
        <f t="shared" ref="W28" ca="1" si="9">+X17+X21+X25+X26+X27</f>
        <v>0</v>
      </c>
      <c r="X28" s="164"/>
    </row>
    <row r="29" spans="2:24" s="17" customFormat="1" ht="6" customHeight="1" thickBot="1" x14ac:dyDescent="0.3">
      <c r="B29" s="18"/>
      <c r="C29" s="18"/>
      <c r="D29" s="18"/>
      <c r="E29" s="19"/>
      <c r="F29" s="19"/>
    </row>
    <row r="30" spans="2:24" ht="24" customHeight="1" x14ac:dyDescent="0.25">
      <c r="B30" s="149" t="s">
        <v>167</v>
      </c>
      <c r="C30" s="27">
        <v>9</v>
      </c>
      <c r="D30" s="28" t="s">
        <v>168</v>
      </c>
      <c r="E30" s="143">
        <f>+DATOS!L60</f>
        <v>0.03</v>
      </c>
      <c r="F30" s="144"/>
      <c r="G30" s="143">
        <f>+DATOS!L112</f>
        <v>0</v>
      </c>
      <c r="H30" s="144"/>
      <c r="I30" s="143">
        <f>+DATOS!L164</f>
        <v>0</v>
      </c>
      <c r="J30" s="144"/>
      <c r="K30" s="143">
        <f>+DATOS!L216</f>
        <v>0</v>
      </c>
      <c r="L30" s="144"/>
      <c r="M30" s="143">
        <f>+DATOS!L268</f>
        <v>0</v>
      </c>
      <c r="N30" s="144"/>
      <c r="O30" s="143">
        <f>+DATOS!L320</f>
        <v>0</v>
      </c>
      <c r="P30" s="144"/>
      <c r="Q30" s="143">
        <f>+DATOS!L372</f>
        <v>0</v>
      </c>
      <c r="R30" s="144"/>
      <c r="S30" s="143">
        <f>+DATOS!L424</f>
        <v>0</v>
      </c>
      <c r="T30" s="144"/>
      <c r="U30" s="143">
        <f>+DATOS!L476</f>
        <v>0</v>
      </c>
      <c r="V30" s="144"/>
      <c r="W30" s="143">
        <f>+DATOS!L528</f>
        <v>0</v>
      </c>
      <c r="X30" s="144"/>
    </row>
    <row r="31" spans="2:24" ht="24" customHeight="1" x14ac:dyDescent="0.25">
      <c r="B31" s="150"/>
      <c r="C31" s="11">
        <v>10</v>
      </c>
      <c r="D31" s="29" t="s">
        <v>169</v>
      </c>
      <c r="E31" s="145" t="str">
        <f>IF(DATOS!L58="Si","Cumple","No Cumple")</f>
        <v>No Cumple</v>
      </c>
      <c r="F31" s="146"/>
      <c r="G31" s="145" t="str">
        <f>IF(DATOS!L110="Si","Cumple","No Cumple")</f>
        <v>No Cumple</v>
      </c>
      <c r="H31" s="146"/>
      <c r="I31" s="145" t="str">
        <f>IF(DATOS!L162="Si","Cumple","No Cumple")</f>
        <v>No Cumple</v>
      </c>
      <c r="J31" s="146"/>
      <c r="K31" s="145" t="str">
        <f>IF(DATOS!L214="Si","Cumple","No Cumple")</f>
        <v>No Cumple</v>
      </c>
      <c r="L31" s="146"/>
      <c r="M31" s="145" t="str">
        <f>IF(DATOS!L266="Si","Cumple","No Cumple")</f>
        <v>No Cumple</v>
      </c>
      <c r="N31" s="146"/>
      <c r="O31" s="145" t="str">
        <f>IF(DATOS!L318="Si","Cumple","No Cumple")</f>
        <v>No Cumple</v>
      </c>
      <c r="P31" s="146"/>
      <c r="Q31" s="145" t="str">
        <f>IF(DATOS!L370="Si","Cumple","No Cumple")</f>
        <v>No Cumple</v>
      </c>
      <c r="R31" s="146"/>
      <c r="S31" s="145" t="str">
        <f>IF(DATOS!L422="Si","Cumple","No Cumple")</f>
        <v>No Cumple</v>
      </c>
      <c r="T31" s="146"/>
      <c r="U31" s="145" t="str">
        <f>IF(DATOS!L474="Si","Cumple","No Cumple")</f>
        <v>No Cumple</v>
      </c>
      <c r="V31" s="146"/>
      <c r="W31" s="145" t="str">
        <f>IF(DATOS!L526="Si","Cumple","No Cumple")</f>
        <v>No Cumple</v>
      </c>
      <c r="X31" s="146"/>
    </row>
    <row r="32" spans="2:24" ht="24" customHeight="1" thickBot="1" x14ac:dyDescent="0.3">
      <c r="B32" s="151"/>
      <c r="C32" s="25">
        <v>11</v>
      </c>
      <c r="D32" s="30" t="s">
        <v>170</v>
      </c>
      <c r="E32" s="141"/>
      <c r="F32" s="142"/>
      <c r="G32" s="141"/>
      <c r="H32" s="142"/>
      <c r="I32" s="141"/>
      <c r="J32" s="142"/>
      <c r="K32" s="141"/>
      <c r="L32" s="142"/>
      <c r="M32" s="141"/>
      <c r="N32" s="142"/>
      <c r="O32" s="141"/>
      <c r="P32" s="142"/>
      <c r="Q32" s="141"/>
      <c r="R32" s="142"/>
      <c r="S32" s="141"/>
      <c r="T32" s="142"/>
      <c r="U32" s="141"/>
      <c r="V32" s="142"/>
      <c r="W32" s="141"/>
      <c r="X32" s="142"/>
    </row>
  </sheetData>
  <sheetProtection algorithmName="SHA-512" hashValue="R+oqrN1rKF8pYzCI8WKjOTCk6zK4eLJhsj1WSvIYGixlnlZ7WVoocR6GRrzM6zQHM5o0hY5w8YqBWEJqUpssNA==" saltValue="hLkWXp/LWFmDCDhRBO6eYw==" spinCount="100000" sheet="1" objects="1" scenarios="1"/>
  <mergeCells count="97">
    <mergeCell ref="W28:X28"/>
    <mergeCell ref="G14:H14"/>
    <mergeCell ref="I14:J14"/>
    <mergeCell ref="M28:N28"/>
    <mergeCell ref="K14:L14"/>
    <mergeCell ref="M14:N14"/>
    <mergeCell ref="O14:P14"/>
    <mergeCell ref="Q14:R14"/>
    <mergeCell ref="S14:T14"/>
    <mergeCell ref="U14:V14"/>
    <mergeCell ref="O28:P28"/>
    <mergeCell ref="Q28:R28"/>
    <mergeCell ref="S28:T28"/>
    <mergeCell ref="K28:L28"/>
    <mergeCell ref="W14:X14"/>
    <mergeCell ref="S8:T8"/>
    <mergeCell ref="U8:V8"/>
    <mergeCell ref="G28:H28"/>
    <mergeCell ref="I28:J28"/>
    <mergeCell ref="U28:V28"/>
    <mergeCell ref="I6:J6"/>
    <mergeCell ref="I7:J7"/>
    <mergeCell ref="M8:N8"/>
    <mergeCell ref="W8:X8"/>
    <mergeCell ref="K8:L8"/>
    <mergeCell ref="O7:P7"/>
    <mergeCell ref="Q7:R7"/>
    <mergeCell ref="S7:T7"/>
    <mergeCell ref="U7:V7"/>
    <mergeCell ref="O6:P6"/>
    <mergeCell ref="Q6:R6"/>
    <mergeCell ref="S6:T6"/>
    <mergeCell ref="U6:V6"/>
    <mergeCell ref="I8:J8"/>
    <mergeCell ref="O8:P8"/>
    <mergeCell ref="Q8:R8"/>
    <mergeCell ref="G6:H6"/>
    <mergeCell ref="G7:H7"/>
    <mergeCell ref="G8:H8"/>
    <mergeCell ref="B1:X1"/>
    <mergeCell ref="K6:L6"/>
    <mergeCell ref="M6:N6"/>
    <mergeCell ref="W6:X6"/>
    <mergeCell ref="K7:L7"/>
    <mergeCell ref="M7:N7"/>
    <mergeCell ref="W7:X7"/>
    <mergeCell ref="E6:F6"/>
    <mergeCell ref="E3:G3"/>
    <mergeCell ref="C4:D4"/>
    <mergeCell ref="C3:D3"/>
    <mergeCell ref="E7:F7"/>
    <mergeCell ref="E4:G4"/>
    <mergeCell ref="E30:F30"/>
    <mergeCell ref="E31:F31"/>
    <mergeCell ref="E8:F8"/>
    <mergeCell ref="B30:B32"/>
    <mergeCell ref="B14:D14"/>
    <mergeCell ref="B28:D28"/>
    <mergeCell ref="B10:B13"/>
    <mergeCell ref="E14:F14"/>
    <mergeCell ref="E28:F28"/>
    <mergeCell ref="B17:B27"/>
    <mergeCell ref="B6:D8"/>
    <mergeCell ref="G30:H30"/>
    <mergeCell ref="G31:H31"/>
    <mergeCell ref="I30:J30"/>
    <mergeCell ref="I31:J31"/>
    <mergeCell ref="K30:L30"/>
    <mergeCell ref="M30:N30"/>
    <mergeCell ref="W30:X30"/>
    <mergeCell ref="K31:L31"/>
    <mergeCell ref="M31:N31"/>
    <mergeCell ref="W31:X31"/>
    <mergeCell ref="O30:P30"/>
    <mergeCell ref="Q30:R30"/>
    <mergeCell ref="S30:T30"/>
    <mergeCell ref="U30:V30"/>
    <mergeCell ref="O31:P31"/>
    <mergeCell ref="Q31:R31"/>
    <mergeCell ref="S31:T31"/>
    <mergeCell ref="U31:V31"/>
    <mergeCell ref="W32:X32"/>
    <mergeCell ref="E32:F32"/>
    <mergeCell ref="G32:H32"/>
    <mergeCell ref="I32:J32"/>
    <mergeCell ref="K32:L32"/>
    <mergeCell ref="M32:N32"/>
    <mergeCell ref="O32:P32"/>
    <mergeCell ref="Q32:R32"/>
    <mergeCell ref="S32:T32"/>
    <mergeCell ref="U32:V32"/>
    <mergeCell ref="S3:T3"/>
    <mergeCell ref="Q3:R3"/>
    <mergeCell ref="Q4:R4"/>
    <mergeCell ref="H3:P3"/>
    <mergeCell ref="H4:P4"/>
    <mergeCell ref="S4:T4"/>
  </mergeCells>
  <conditionalFormatting sqref="E14:N14 W14:X14">
    <cfRule type="notContainsText" dxfId="3" priority="39" operator="notContains" text="No">
      <formula>ISERROR(SEARCH("No",E14))</formula>
    </cfRule>
  </conditionalFormatting>
  <conditionalFormatting sqref="E28:X28">
    <cfRule type="colorScale" priority="38">
      <colorScale>
        <cfvo type="min"/>
        <cfvo type="percentile" val="50"/>
        <cfvo type="max"/>
        <color theme="0"/>
        <color theme="7" tint="0.39997558519241921"/>
        <color theme="9" tint="0.39997558519241921"/>
      </colorScale>
    </cfRule>
  </conditionalFormatting>
  <conditionalFormatting sqref="E31:F31">
    <cfRule type="notContainsText" dxfId="2" priority="37" operator="notContains" text="No">
      <formula>ISERROR(SEARCH("No",E31))</formula>
    </cfRule>
  </conditionalFormatting>
  <conditionalFormatting sqref="E30:F30">
    <cfRule type="colorScale" priority="36">
      <colorScale>
        <cfvo type="min"/>
        <cfvo type="percentile" val="50"/>
        <cfvo type="max"/>
        <color theme="0"/>
        <color rgb="FFFFEB84"/>
        <color theme="9" tint="0.39997558519241921"/>
      </colorScale>
    </cfRule>
  </conditionalFormatting>
  <conditionalFormatting sqref="O14:V14">
    <cfRule type="notContainsText" dxfId="1" priority="28" operator="notContains" text="No">
      <formula>ISERROR(SEARCH("No",O14))</formula>
    </cfRule>
  </conditionalFormatting>
  <conditionalFormatting sqref="G30:X30">
    <cfRule type="colorScale" priority="22">
      <colorScale>
        <cfvo type="min"/>
        <cfvo type="percentile" val="50"/>
        <cfvo type="max"/>
        <color theme="0"/>
        <color rgb="FFFFEB84"/>
        <color theme="9" tint="0.39997558519241921"/>
      </colorScale>
    </cfRule>
  </conditionalFormatting>
  <conditionalFormatting sqref="G31:X31">
    <cfRule type="notContainsText" dxfId="0" priority="21" operator="notContains" text="No">
      <formula>ISERROR(SEARCH("No",G31))</formula>
    </cfRule>
  </conditionalFormatting>
  <conditionalFormatting sqref="E30:X30">
    <cfRule type="colorScale" priority="1">
      <colorScale>
        <cfvo type="min"/>
        <cfvo type="percentile" val="50"/>
        <cfvo type="max"/>
        <color theme="0"/>
        <color theme="7" tint="0.39997558519241921"/>
        <color theme="9" tint="0.39997558519241921"/>
      </colorScale>
    </cfRule>
  </conditionalFormatting>
  <hyperlinks>
    <hyperlink ref="E6:F6" location="DATOS!B12" display="OFERENTE 1"/>
    <hyperlink ref="G6:H6" location="DATOS!B64" display="OFERENTE 2"/>
    <hyperlink ref="I6:J6" location="DATOS!B116" display="OFERENTE 3"/>
    <hyperlink ref="K6:L6" location="DATOS!B168" display="OFERENTE 4"/>
    <hyperlink ref="M6:N6" location="DATOS!B220" display="OFERENTE 5"/>
    <hyperlink ref="O6:P6" location="DATOS!B272" display="OFERENTE 6"/>
    <hyperlink ref="Q6:R6" location="DATOS!B324" display="OFERENTE 7"/>
    <hyperlink ref="S6:T6" location="DATOS!B376" display="OFERENTE 8"/>
    <hyperlink ref="U6:V6" location="DATOS!B428" display="OFERENTE 9"/>
    <hyperlink ref="W6:X6" location="DATOS!B480" display="OFERENTE 10"/>
  </hyperlinks>
  <printOptions horizontalCentered="1" verticalCentered="1"/>
  <pageMargins left="0.11811023622047245" right="0.11811023622047245" top="0.35433070866141736" bottom="0.35433070866141736" header="0.31496062992125984" footer="0.31496062992125984"/>
  <pageSetup scale="51" orientation="landscape" r:id="rId1"/>
  <ignoredErrors>
    <ignoredError sqref="G21:G27 I22:I27 G19:X19 G20:X20 K27 M27 O27 Q27 S27 U27 W27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workbookViewId="0">
      <selection activeCell="C13" sqref="C13"/>
    </sheetView>
  </sheetViews>
  <sheetFormatPr baseColWidth="10" defaultColWidth="11.42578125" defaultRowHeight="15" x14ac:dyDescent="0.25"/>
  <cols>
    <col min="1" max="16384" width="11.42578125" style="1"/>
  </cols>
  <sheetData>
    <row r="1" spans="1:4" x14ac:dyDescent="0.25">
      <c r="A1" s="1" t="s">
        <v>171</v>
      </c>
      <c r="B1" s="1" t="s">
        <v>172</v>
      </c>
      <c r="C1" s="1" t="s">
        <v>173</v>
      </c>
      <c r="D1" s="1" t="s">
        <v>174</v>
      </c>
    </row>
    <row r="2" spans="1:4" x14ac:dyDescent="0.25">
      <c r="A2" s="1" t="s">
        <v>46</v>
      </c>
      <c r="B2" s="1" t="s">
        <v>37</v>
      </c>
      <c r="C2" s="1" t="s">
        <v>175</v>
      </c>
      <c r="D2" s="1" t="s">
        <v>46</v>
      </c>
    </row>
    <row r="3" spans="1:4" x14ac:dyDescent="0.25">
      <c r="A3" s="1" t="s">
        <v>54</v>
      </c>
      <c r="B3" s="1" t="s">
        <v>107</v>
      </c>
      <c r="C3" s="1" t="s">
        <v>176</v>
      </c>
      <c r="D3" s="1" t="s">
        <v>54</v>
      </c>
    </row>
    <row r="4" spans="1:4" x14ac:dyDescent="0.25">
      <c r="C4" s="1" t="s">
        <v>177</v>
      </c>
      <c r="D4" s="1" t="s">
        <v>178</v>
      </c>
    </row>
    <row r="5" spans="1:4" x14ac:dyDescent="0.25">
      <c r="C5" s="1" t="s">
        <v>179</v>
      </c>
    </row>
    <row r="6" spans="1:4" x14ac:dyDescent="0.25">
      <c r="C6" s="1" t="s">
        <v>180</v>
      </c>
    </row>
    <row r="7" spans="1:4" x14ac:dyDescent="0.25">
      <c r="C7" s="1" t="s">
        <v>181</v>
      </c>
    </row>
    <row r="8" spans="1:4" x14ac:dyDescent="0.25">
      <c r="C8" s="1" t="s">
        <v>182</v>
      </c>
    </row>
    <row r="9" spans="1:4" x14ac:dyDescent="0.25">
      <c r="C9" s="1" t="s">
        <v>183</v>
      </c>
    </row>
    <row r="10" spans="1:4" x14ac:dyDescent="0.25">
      <c r="C10" s="1" t="s">
        <v>184</v>
      </c>
    </row>
    <row r="11" spans="1:4" x14ac:dyDescent="0.25">
      <c r="C11" s="1" t="s">
        <v>185</v>
      </c>
    </row>
    <row r="12" spans="1:4" x14ac:dyDescent="0.25">
      <c r="C12" s="1" t="s">
        <v>186</v>
      </c>
    </row>
    <row r="13" spans="1:4" x14ac:dyDescent="0.25">
      <c r="C13" s="1" t="s">
        <v>187</v>
      </c>
    </row>
    <row r="14" spans="1:4" x14ac:dyDescent="0.25">
      <c r="C14" s="1" t="s">
        <v>188</v>
      </c>
    </row>
    <row r="15" spans="1:4" x14ac:dyDescent="0.25">
      <c r="C15" s="1" t="s">
        <v>189</v>
      </c>
    </row>
    <row r="16" spans="1:4" x14ac:dyDescent="0.25">
      <c r="C16" s="1" t="s">
        <v>190</v>
      </c>
    </row>
    <row r="17" spans="3:3" x14ac:dyDescent="0.25">
      <c r="C17" s="1" t="s">
        <v>191</v>
      </c>
    </row>
    <row r="18" spans="3:3" x14ac:dyDescent="0.25">
      <c r="C18" s="1" t="s">
        <v>192</v>
      </c>
    </row>
    <row r="19" spans="3:3" x14ac:dyDescent="0.25">
      <c r="C19" s="1" t="s">
        <v>193</v>
      </c>
    </row>
    <row r="20" spans="3:3" x14ac:dyDescent="0.25">
      <c r="C20" s="1" t="s">
        <v>194</v>
      </c>
    </row>
    <row r="21" spans="3:3" x14ac:dyDescent="0.25">
      <c r="C21" s="1" t="s">
        <v>195</v>
      </c>
    </row>
    <row r="22" spans="3:3" x14ac:dyDescent="0.25">
      <c r="C22" s="1" t="s">
        <v>196</v>
      </c>
    </row>
    <row r="23" spans="3:3" x14ac:dyDescent="0.25">
      <c r="C23" s="1" t="s">
        <v>197</v>
      </c>
    </row>
    <row r="24" spans="3:3" x14ac:dyDescent="0.25">
      <c r="C24" s="1" t="s">
        <v>198</v>
      </c>
    </row>
    <row r="25" spans="3:3" x14ac:dyDescent="0.25">
      <c r="C25" s="1" t="s">
        <v>199</v>
      </c>
    </row>
    <row r="26" spans="3:3" x14ac:dyDescent="0.25">
      <c r="C26" s="1" t="s">
        <v>200</v>
      </c>
    </row>
    <row r="27" spans="3:3" x14ac:dyDescent="0.25">
      <c r="C27" s="1" t="s">
        <v>201</v>
      </c>
    </row>
    <row r="28" spans="3:3" x14ac:dyDescent="0.25">
      <c r="C28" s="1" t="s">
        <v>202</v>
      </c>
    </row>
    <row r="29" spans="3:3" x14ac:dyDescent="0.25">
      <c r="C29" s="1" t="s">
        <v>203</v>
      </c>
    </row>
    <row r="30" spans="3:3" x14ac:dyDescent="0.25">
      <c r="C30" s="1" t="s">
        <v>9</v>
      </c>
    </row>
    <row r="31" spans="3:3" x14ac:dyDescent="0.25">
      <c r="C31" s="1" t="s">
        <v>204</v>
      </c>
    </row>
    <row r="32" spans="3:3" x14ac:dyDescent="0.25">
      <c r="C32" s="1" t="s">
        <v>205</v>
      </c>
    </row>
    <row r="33" spans="3:3" x14ac:dyDescent="0.25">
      <c r="C33" s="1" t="s">
        <v>206</v>
      </c>
    </row>
    <row r="34" spans="3:3" x14ac:dyDescent="0.25">
      <c r="C34" s="1" t="s">
        <v>207</v>
      </c>
    </row>
    <row r="35" spans="3:3" x14ac:dyDescent="0.25">
      <c r="C35" s="1" t="s">
        <v>48</v>
      </c>
    </row>
  </sheetData>
  <sheetProtection algorithmName="SHA-512" hashValue="xHWLaZ0hXiN+FypZ7936fnA8OIc3QQDuXFXowMDC2DdiUSBH8ji4L1cXrwhyM+JqkY17a2DW+eAdjQ6axW/08w==" saltValue="GmZiaf/CGloR6ewpO44yQ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7"/>
  <sheetViews>
    <sheetView zoomScale="90" zoomScaleNormal="90" workbookViewId="0">
      <pane xSplit="2" ySplit="1" topLeftCell="C2" activePane="bottomRight" state="frozen"/>
      <selection pane="topRight"/>
      <selection pane="bottomLeft"/>
      <selection pane="bottomRight"/>
    </sheetView>
  </sheetViews>
  <sheetFormatPr baseColWidth="10" defaultColWidth="11.42578125" defaultRowHeight="15" x14ac:dyDescent="0.25"/>
  <cols>
    <col min="1" max="1" width="11.42578125" style="3"/>
    <col min="2" max="2" width="103.42578125" style="81" customWidth="1"/>
    <col min="3" max="3" width="14" style="82" customWidth="1"/>
    <col min="4" max="5" width="11.42578125" style="1"/>
    <col min="6" max="6" width="11.42578125" style="1" customWidth="1"/>
    <col min="7" max="7" width="11.42578125" style="1"/>
    <col min="8" max="8" width="11.42578125" style="83"/>
    <col min="9" max="16384" width="11.42578125" style="1"/>
  </cols>
  <sheetData>
    <row r="1" spans="1:9" x14ac:dyDescent="0.25">
      <c r="A1" s="3" t="s">
        <v>39</v>
      </c>
      <c r="B1" s="3" t="s">
        <v>208</v>
      </c>
      <c r="C1" s="78" t="s">
        <v>209</v>
      </c>
      <c r="D1" s="79" t="s">
        <v>210</v>
      </c>
      <c r="E1" s="79" t="s">
        <v>211</v>
      </c>
      <c r="F1" s="1" t="s">
        <v>212</v>
      </c>
      <c r="G1" s="1" t="s">
        <v>213</v>
      </c>
      <c r="H1" s="80" t="s">
        <v>214</v>
      </c>
      <c r="I1" s="79" t="s">
        <v>215</v>
      </c>
    </row>
    <row r="2" spans="1:9" x14ac:dyDescent="0.25">
      <c r="A2" s="3">
        <v>800003529</v>
      </c>
      <c r="B2" s="81" t="s">
        <v>216</v>
      </c>
      <c r="C2" s="82">
        <v>820</v>
      </c>
      <c r="D2" s="1" t="s">
        <v>217</v>
      </c>
      <c r="E2" s="1" t="s">
        <v>218</v>
      </c>
      <c r="F2" s="83"/>
      <c r="G2" s="83"/>
      <c r="H2" s="83" t="str">
        <f>+IF(F2&gt;0,F2,IF(G2&gt;0,G2,""))</f>
        <v/>
      </c>
      <c r="I2" s="1">
        <v>800003529</v>
      </c>
    </row>
    <row r="3" spans="1:9" x14ac:dyDescent="0.25">
      <c r="A3" s="3">
        <v>800009090</v>
      </c>
      <c r="B3" s="81" t="s">
        <v>219</v>
      </c>
      <c r="C3" s="84">
        <v>100000000</v>
      </c>
      <c r="D3" s="1" t="s">
        <v>220</v>
      </c>
      <c r="E3" s="1" t="s">
        <v>218</v>
      </c>
      <c r="F3" s="83"/>
      <c r="G3" s="83"/>
      <c r="H3" s="83" t="str">
        <f t="shared" ref="H3:H66" si="0">+IF(F3&gt;0,F3,IF(G3&gt;0,G3,""))</f>
        <v/>
      </c>
      <c r="I3" s="1">
        <v>800009090</v>
      </c>
    </row>
    <row r="4" spans="1:9" x14ac:dyDescent="0.25">
      <c r="A4" s="3">
        <v>800010537</v>
      </c>
      <c r="B4" s="81" t="s">
        <v>221</v>
      </c>
      <c r="C4" s="82">
        <v>820</v>
      </c>
      <c r="D4" s="1" t="s">
        <v>217</v>
      </c>
      <c r="E4" s="1" t="s">
        <v>218</v>
      </c>
      <c r="F4" s="83"/>
      <c r="G4" s="83"/>
      <c r="H4" s="83" t="str">
        <f t="shared" si="0"/>
        <v/>
      </c>
      <c r="I4" s="1">
        <v>800010537</v>
      </c>
    </row>
    <row r="5" spans="1:9" x14ac:dyDescent="0.25">
      <c r="A5" s="3">
        <v>800012645</v>
      </c>
      <c r="B5" s="81" t="s">
        <v>222</v>
      </c>
      <c r="C5" s="82">
        <v>100000000</v>
      </c>
      <c r="D5" s="1" t="s">
        <v>223</v>
      </c>
      <c r="E5" s="1" t="s">
        <v>218</v>
      </c>
      <c r="F5" s="83"/>
      <c r="G5" s="83"/>
      <c r="H5" s="83" t="str">
        <f t="shared" si="0"/>
        <v/>
      </c>
      <c r="I5" s="1">
        <v>800012645</v>
      </c>
    </row>
    <row r="6" spans="1:9" x14ac:dyDescent="0.25">
      <c r="A6" s="3">
        <v>800013066</v>
      </c>
      <c r="B6" s="81" t="s">
        <v>224</v>
      </c>
      <c r="C6" s="82">
        <v>820</v>
      </c>
      <c r="D6" s="1" t="s">
        <v>217</v>
      </c>
      <c r="E6" s="1" t="s">
        <v>218</v>
      </c>
      <c r="F6" s="83"/>
      <c r="G6" s="83"/>
      <c r="H6" s="83" t="str">
        <f t="shared" si="0"/>
        <v/>
      </c>
      <c r="I6" s="1">
        <v>800013066</v>
      </c>
    </row>
    <row r="7" spans="1:9" x14ac:dyDescent="0.25">
      <c r="A7" s="3">
        <v>800013945</v>
      </c>
      <c r="B7" s="81" t="s">
        <v>225</v>
      </c>
      <c r="C7" s="82">
        <v>820</v>
      </c>
      <c r="D7" s="1" t="s">
        <v>217</v>
      </c>
      <c r="E7" s="1" t="s">
        <v>218</v>
      </c>
      <c r="F7" s="83"/>
      <c r="G7" s="83"/>
      <c r="H7" s="83" t="str">
        <f t="shared" si="0"/>
        <v/>
      </c>
      <c r="I7" s="1">
        <v>800013945</v>
      </c>
    </row>
    <row r="8" spans="1:9" x14ac:dyDescent="0.25">
      <c r="A8" s="3">
        <v>800014727</v>
      </c>
      <c r="B8" s="81" t="s">
        <v>226</v>
      </c>
      <c r="C8" s="82">
        <v>820</v>
      </c>
      <c r="D8" s="1" t="s">
        <v>217</v>
      </c>
      <c r="E8" s="1" t="s">
        <v>218</v>
      </c>
      <c r="F8" s="83"/>
      <c r="G8" s="83"/>
      <c r="H8" s="83" t="str">
        <f t="shared" si="0"/>
        <v/>
      </c>
      <c r="I8" s="1">
        <v>800014727</v>
      </c>
    </row>
    <row r="9" spans="1:9" x14ac:dyDescent="0.25">
      <c r="A9" s="3">
        <v>800016947</v>
      </c>
      <c r="B9" s="81" t="s">
        <v>227</v>
      </c>
      <c r="C9" s="82">
        <v>820</v>
      </c>
      <c r="D9" s="1" t="s">
        <v>228</v>
      </c>
      <c r="E9" s="1" t="s">
        <v>218</v>
      </c>
      <c r="F9" s="83"/>
      <c r="G9" s="83"/>
      <c r="H9" s="83" t="str">
        <f t="shared" si="0"/>
        <v/>
      </c>
      <c r="I9" s="1">
        <v>800016947</v>
      </c>
    </row>
    <row r="10" spans="1:9" x14ac:dyDescent="0.25">
      <c r="A10" s="3">
        <v>800019459</v>
      </c>
      <c r="B10" s="81" t="s">
        <v>229</v>
      </c>
      <c r="C10" s="82">
        <v>820</v>
      </c>
      <c r="D10" s="1" t="s">
        <v>217</v>
      </c>
      <c r="E10" s="1" t="s">
        <v>218</v>
      </c>
      <c r="F10" s="83"/>
      <c r="G10" s="83"/>
      <c r="H10" s="83" t="str">
        <f t="shared" si="0"/>
        <v/>
      </c>
      <c r="I10" s="1">
        <v>800019459</v>
      </c>
    </row>
    <row r="11" spans="1:9" x14ac:dyDescent="0.25">
      <c r="A11" s="3">
        <v>800035550</v>
      </c>
      <c r="B11" s="81" t="s">
        <v>230</v>
      </c>
      <c r="C11" s="82">
        <v>820</v>
      </c>
      <c r="D11" s="1" t="s">
        <v>217</v>
      </c>
      <c r="E11" s="75" t="s">
        <v>231</v>
      </c>
      <c r="F11" s="83"/>
      <c r="G11" s="83"/>
      <c r="H11" s="83" t="str">
        <f t="shared" si="0"/>
        <v/>
      </c>
      <c r="I11" s="1">
        <v>800035550</v>
      </c>
    </row>
    <row r="12" spans="1:9" x14ac:dyDescent="0.25">
      <c r="A12" s="3">
        <v>800038563</v>
      </c>
      <c r="B12" s="81" t="s">
        <v>232</v>
      </c>
      <c r="C12" s="82">
        <v>4935</v>
      </c>
      <c r="D12" s="1" t="s">
        <v>217</v>
      </c>
      <c r="E12" s="1" t="s">
        <v>233</v>
      </c>
      <c r="F12" s="83"/>
      <c r="G12" s="83"/>
      <c r="H12" s="83" t="str">
        <f t="shared" si="0"/>
        <v/>
      </c>
      <c r="I12" s="1">
        <v>800038563</v>
      </c>
    </row>
    <row r="13" spans="1:9" x14ac:dyDescent="0.25">
      <c r="A13" s="3">
        <v>800039840</v>
      </c>
      <c r="B13" s="81" t="s">
        <v>234</v>
      </c>
      <c r="C13" s="82">
        <v>820</v>
      </c>
      <c r="D13" s="1" t="s">
        <v>217</v>
      </c>
      <c r="E13" s="75" t="s">
        <v>231</v>
      </c>
      <c r="F13" s="83"/>
      <c r="G13" s="83"/>
      <c r="H13" s="83" t="str">
        <f t="shared" si="0"/>
        <v/>
      </c>
      <c r="I13" s="1">
        <v>800039840</v>
      </c>
    </row>
    <row r="14" spans="1:9" x14ac:dyDescent="0.25">
      <c r="A14" s="3">
        <v>800040208</v>
      </c>
      <c r="B14" s="81" t="s">
        <v>235</v>
      </c>
      <c r="C14" s="82">
        <v>820</v>
      </c>
      <c r="D14" s="1" t="s">
        <v>217</v>
      </c>
      <c r="E14" s="1" t="s">
        <v>218</v>
      </c>
      <c r="F14" s="83"/>
      <c r="G14" s="83"/>
      <c r="H14" s="83" t="str">
        <f t="shared" si="0"/>
        <v/>
      </c>
      <c r="I14" s="1">
        <v>800040208</v>
      </c>
    </row>
    <row r="15" spans="1:9" x14ac:dyDescent="0.25">
      <c r="A15" s="3">
        <v>800043194</v>
      </c>
      <c r="B15" s="81" t="s">
        <v>236</v>
      </c>
      <c r="C15" s="82">
        <v>820</v>
      </c>
      <c r="D15" s="1" t="s">
        <v>217</v>
      </c>
      <c r="E15" s="1" t="s">
        <v>233</v>
      </c>
      <c r="F15" s="83"/>
      <c r="G15" s="83"/>
      <c r="H15" s="83" t="str">
        <f t="shared" si="0"/>
        <v/>
      </c>
      <c r="I15" s="1">
        <v>800043194</v>
      </c>
    </row>
    <row r="16" spans="1:9" x14ac:dyDescent="0.25">
      <c r="A16" s="3">
        <v>800043253</v>
      </c>
      <c r="B16" s="81" t="s">
        <v>237</v>
      </c>
      <c r="C16" s="82">
        <v>820</v>
      </c>
      <c r="D16" s="1" t="s">
        <v>217</v>
      </c>
      <c r="E16" s="1" t="s">
        <v>238</v>
      </c>
      <c r="F16" s="83"/>
      <c r="G16" s="83"/>
      <c r="H16" s="83" t="str">
        <f t="shared" si="0"/>
        <v/>
      </c>
      <c r="I16" s="1">
        <v>800043253</v>
      </c>
    </row>
    <row r="17" spans="1:9" x14ac:dyDescent="0.25">
      <c r="A17" s="3">
        <v>800044071</v>
      </c>
      <c r="B17" s="81" t="s">
        <v>239</v>
      </c>
      <c r="C17" s="82">
        <v>1640</v>
      </c>
      <c r="D17" s="1" t="s">
        <v>217</v>
      </c>
      <c r="E17" s="1" t="s">
        <v>233</v>
      </c>
      <c r="F17" s="83"/>
      <c r="G17" s="83"/>
      <c r="H17" s="83" t="str">
        <f t="shared" si="0"/>
        <v/>
      </c>
      <c r="I17" s="1">
        <v>800044071</v>
      </c>
    </row>
    <row r="18" spans="1:9" x14ac:dyDescent="0.25">
      <c r="A18" s="3">
        <v>800044075</v>
      </c>
      <c r="B18" s="81" t="s">
        <v>240</v>
      </c>
      <c r="C18" s="82">
        <v>820</v>
      </c>
      <c r="D18" s="1" t="s">
        <v>217</v>
      </c>
      <c r="E18" s="1" t="s">
        <v>238</v>
      </c>
      <c r="F18" s="83"/>
      <c r="G18" s="83"/>
      <c r="H18" s="83" t="str">
        <f t="shared" si="0"/>
        <v/>
      </c>
      <c r="I18" s="1">
        <v>800044075</v>
      </c>
    </row>
    <row r="19" spans="1:9" x14ac:dyDescent="0.25">
      <c r="A19" s="3">
        <v>800044079</v>
      </c>
      <c r="B19" s="81" t="s">
        <v>241</v>
      </c>
      <c r="C19" s="82">
        <v>820</v>
      </c>
      <c r="D19" s="1" t="s">
        <v>217</v>
      </c>
      <c r="E19" s="1" t="s">
        <v>233</v>
      </c>
      <c r="F19" s="83"/>
      <c r="G19" s="83"/>
      <c r="H19" s="83" t="str">
        <f t="shared" si="0"/>
        <v/>
      </c>
      <c r="I19" s="1">
        <v>800044079</v>
      </c>
    </row>
    <row r="20" spans="1:9" x14ac:dyDescent="0.25">
      <c r="A20" s="3">
        <v>800044241</v>
      </c>
      <c r="B20" s="81" t="s">
        <v>242</v>
      </c>
      <c r="C20" s="82">
        <v>820</v>
      </c>
      <c r="D20" s="1" t="s">
        <v>217</v>
      </c>
      <c r="E20" s="1" t="s">
        <v>218</v>
      </c>
      <c r="F20" s="83"/>
      <c r="G20" s="83"/>
      <c r="H20" s="83" t="str">
        <f t="shared" si="0"/>
        <v/>
      </c>
      <c r="I20" s="1">
        <v>800044241</v>
      </c>
    </row>
    <row r="21" spans="1:9" x14ac:dyDescent="0.25">
      <c r="A21" s="3">
        <v>800044434</v>
      </c>
      <c r="B21" s="81" t="s">
        <v>243</v>
      </c>
      <c r="C21" s="82">
        <v>820</v>
      </c>
      <c r="D21" s="1" t="s">
        <v>217</v>
      </c>
      <c r="E21" s="1" t="s">
        <v>233</v>
      </c>
      <c r="F21" s="83"/>
      <c r="G21" s="83"/>
      <c r="H21" s="83" t="str">
        <f t="shared" si="0"/>
        <v/>
      </c>
      <c r="I21" s="1">
        <v>800044434</v>
      </c>
    </row>
    <row r="22" spans="1:9" x14ac:dyDescent="0.25">
      <c r="A22" s="3">
        <v>800044530</v>
      </c>
      <c r="B22" s="81" t="s">
        <v>244</v>
      </c>
      <c r="C22" s="82">
        <v>820</v>
      </c>
      <c r="D22" s="1" t="s">
        <v>217</v>
      </c>
      <c r="E22" s="1" t="s">
        <v>233</v>
      </c>
      <c r="F22" s="83"/>
      <c r="G22" s="83"/>
      <c r="H22" s="83" t="str">
        <f t="shared" si="0"/>
        <v/>
      </c>
      <c r="I22" s="1">
        <v>800044530</v>
      </c>
    </row>
    <row r="23" spans="1:9" x14ac:dyDescent="0.25">
      <c r="A23" s="3">
        <v>800045122</v>
      </c>
      <c r="B23" s="81" t="s">
        <v>245</v>
      </c>
      <c r="C23" s="82">
        <v>1640</v>
      </c>
      <c r="D23" s="1" t="s">
        <v>217</v>
      </c>
      <c r="E23" s="1" t="s">
        <v>246</v>
      </c>
      <c r="F23" s="83"/>
      <c r="G23" s="83"/>
      <c r="H23" s="83" t="str">
        <f t="shared" si="0"/>
        <v/>
      </c>
      <c r="I23" s="1">
        <v>800045122</v>
      </c>
    </row>
    <row r="24" spans="1:9" x14ac:dyDescent="0.25">
      <c r="A24" s="3">
        <v>800045547</v>
      </c>
      <c r="B24" s="81" t="s">
        <v>247</v>
      </c>
      <c r="C24" s="82">
        <v>820</v>
      </c>
      <c r="D24" s="1" t="s">
        <v>217</v>
      </c>
      <c r="E24" s="1" t="s">
        <v>233</v>
      </c>
      <c r="F24" s="83"/>
      <c r="G24" s="83"/>
      <c r="H24" s="83" t="str">
        <f t="shared" si="0"/>
        <v/>
      </c>
      <c r="I24" s="1">
        <v>800045547</v>
      </c>
    </row>
    <row r="25" spans="1:9" x14ac:dyDescent="0.25">
      <c r="A25" s="3">
        <v>800045909</v>
      </c>
      <c r="B25" s="81" t="s">
        <v>248</v>
      </c>
      <c r="C25" s="82">
        <v>820</v>
      </c>
      <c r="D25" s="1" t="s">
        <v>217</v>
      </c>
      <c r="E25" s="1" t="s">
        <v>218</v>
      </c>
      <c r="F25" s="83"/>
      <c r="G25" s="83"/>
      <c r="H25" s="83" t="str">
        <f t="shared" si="0"/>
        <v/>
      </c>
      <c r="I25" s="1">
        <v>800045909</v>
      </c>
    </row>
    <row r="26" spans="1:9" x14ac:dyDescent="0.25">
      <c r="A26" s="3">
        <v>800048102</v>
      </c>
      <c r="B26" s="81" t="s">
        <v>249</v>
      </c>
      <c r="C26" s="82">
        <v>4935</v>
      </c>
      <c r="D26" s="1" t="s">
        <v>220</v>
      </c>
      <c r="E26" s="1" t="s">
        <v>218</v>
      </c>
      <c r="F26" s="83"/>
      <c r="G26" s="83"/>
      <c r="H26" s="83" t="str">
        <f t="shared" si="0"/>
        <v/>
      </c>
      <c r="I26" s="1">
        <v>800048102</v>
      </c>
    </row>
    <row r="27" spans="1:9" x14ac:dyDescent="0.25">
      <c r="A27" s="3">
        <v>800049337</v>
      </c>
      <c r="B27" s="81" t="s">
        <v>250</v>
      </c>
      <c r="C27" s="82">
        <v>1640</v>
      </c>
      <c r="D27" s="1" t="s">
        <v>217</v>
      </c>
      <c r="E27" s="75" t="s">
        <v>231</v>
      </c>
      <c r="F27" s="83"/>
      <c r="G27" s="83"/>
      <c r="H27" s="83" t="str">
        <f t="shared" si="0"/>
        <v/>
      </c>
      <c r="I27" s="1">
        <v>800049337</v>
      </c>
    </row>
    <row r="28" spans="1:9" x14ac:dyDescent="0.25">
      <c r="A28" s="3">
        <v>800049697</v>
      </c>
      <c r="B28" s="81" t="s">
        <v>251</v>
      </c>
      <c r="C28" s="82">
        <v>820</v>
      </c>
      <c r="D28" s="1" t="s">
        <v>217</v>
      </c>
      <c r="E28" s="1" t="s">
        <v>238</v>
      </c>
      <c r="F28" s="83"/>
      <c r="G28" s="83"/>
      <c r="H28" s="83" t="str">
        <f t="shared" si="0"/>
        <v/>
      </c>
      <c r="I28" s="1">
        <v>800049697</v>
      </c>
    </row>
    <row r="29" spans="1:9" x14ac:dyDescent="0.25">
      <c r="A29" s="3">
        <v>800050385</v>
      </c>
      <c r="B29" s="81" t="s">
        <v>252</v>
      </c>
      <c r="C29" s="82">
        <v>1640</v>
      </c>
      <c r="D29" s="1" t="s">
        <v>217</v>
      </c>
      <c r="E29" s="1" t="s">
        <v>218</v>
      </c>
      <c r="F29" s="83"/>
      <c r="G29" s="83"/>
      <c r="H29" s="83" t="str">
        <f t="shared" si="0"/>
        <v/>
      </c>
      <c r="I29" s="1">
        <v>800050385</v>
      </c>
    </row>
    <row r="30" spans="1:9" x14ac:dyDescent="0.25">
      <c r="A30" s="3">
        <v>800050722</v>
      </c>
      <c r="B30" s="81" t="s">
        <v>253</v>
      </c>
      <c r="C30" s="82">
        <v>820</v>
      </c>
      <c r="D30" s="1" t="s">
        <v>217</v>
      </c>
      <c r="E30" s="1" t="s">
        <v>238</v>
      </c>
      <c r="F30" s="83"/>
      <c r="G30" s="83"/>
      <c r="H30" s="83" t="str">
        <f t="shared" si="0"/>
        <v/>
      </c>
      <c r="I30" s="1">
        <v>800050722</v>
      </c>
    </row>
    <row r="31" spans="1:9" x14ac:dyDescent="0.25">
      <c r="A31" s="3">
        <v>800054940</v>
      </c>
      <c r="B31" s="81" t="s">
        <v>254</v>
      </c>
      <c r="C31" s="82">
        <v>4935</v>
      </c>
      <c r="D31" s="1" t="s">
        <v>255</v>
      </c>
      <c r="E31" s="75" t="s">
        <v>231</v>
      </c>
      <c r="F31" s="83"/>
      <c r="G31" s="83"/>
      <c r="H31" s="83" t="str">
        <f t="shared" si="0"/>
        <v/>
      </c>
      <c r="I31" s="1">
        <v>800054940</v>
      </c>
    </row>
    <row r="32" spans="1:9" x14ac:dyDescent="0.25">
      <c r="A32" s="3">
        <v>800055169</v>
      </c>
      <c r="B32" s="81" t="s">
        <v>256</v>
      </c>
      <c r="C32" s="82">
        <v>100000000</v>
      </c>
      <c r="D32" s="1" t="s">
        <v>257</v>
      </c>
      <c r="E32" s="1" t="s">
        <v>218</v>
      </c>
      <c r="F32" s="83">
        <v>43742</v>
      </c>
      <c r="G32" s="83"/>
      <c r="H32" s="83">
        <f t="shared" si="0"/>
        <v>43742</v>
      </c>
      <c r="I32" s="1">
        <v>800055169</v>
      </c>
    </row>
    <row r="33" spans="1:9" x14ac:dyDescent="0.25">
      <c r="A33" s="3">
        <v>800055599</v>
      </c>
      <c r="B33" s="81" t="s">
        <v>258</v>
      </c>
      <c r="C33" s="82">
        <v>100000000</v>
      </c>
      <c r="D33" s="1" t="s">
        <v>220</v>
      </c>
      <c r="E33" s="75" t="s">
        <v>231</v>
      </c>
      <c r="F33" s="83"/>
      <c r="G33" s="83"/>
      <c r="H33" s="83" t="str">
        <f t="shared" si="0"/>
        <v/>
      </c>
      <c r="I33" s="1">
        <v>800055599</v>
      </c>
    </row>
    <row r="34" spans="1:9" x14ac:dyDescent="0.25">
      <c r="A34" s="3">
        <v>800055759</v>
      </c>
      <c r="B34" s="81" t="s">
        <v>259</v>
      </c>
      <c r="C34" s="82">
        <v>820</v>
      </c>
      <c r="D34" s="1" t="s">
        <v>217</v>
      </c>
      <c r="E34" s="1" t="s">
        <v>218</v>
      </c>
      <c r="F34" s="83"/>
      <c r="G34" s="83"/>
      <c r="H34" s="83" t="str">
        <f t="shared" si="0"/>
        <v/>
      </c>
      <c r="I34" s="1">
        <v>800055759</v>
      </c>
    </row>
    <row r="35" spans="1:9" x14ac:dyDescent="0.25">
      <c r="A35" s="3">
        <v>800055833</v>
      </c>
      <c r="B35" s="81" t="s">
        <v>260</v>
      </c>
      <c r="C35" s="82">
        <v>820</v>
      </c>
      <c r="D35" s="1" t="s">
        <v>217</v>
      </c>
      <c r="E35" s="1" t="s">
        <v>218</v>
      </c>
      <c r="F35" s="83"/>
      <c r="G35" s="83"/>
      <c r="H35" s="83" t="str">
        <f t="shared" si="0"/>
        <v/>
      </c>
      <c r="I35" s="1">
        <v>800055833</v>
      </c>
    </row>
    <row r="36" spans="1:9" x14ac:dyDescent="0.25">
      <c r="A36" s="3">
        <v>800056230</v>
      </c>
      <c r="B36" s="81" t="s">
        <v>261</v>
      </c>
      <c r="C36" s="82">
        <v>820</v>
      </c>
      <c r="D36" s="1" t="s">
        <v>217</v>
      </c>
      <c r="E36" s="1" t="s">
        <v>218</v>
      </c>
      <c r="F36" s="83"/>
      <c r="G36" s="83"/>
      <c r="H36" s="83" t="str">
        <f t="shared" si="0"/>
        <v/>
      </c>
      <c r="I36" s="1">
        <v>800056230</v>
      </c>
    </row>
    <row r="37" spans="1:9" x14ac:dyDescent="0.25">
      <c r="A37" s="3">
        <v>800058000</v>
      </c>
      <c r="B37" s="81" t="s">
        <v>262</v>
      </c>
      <c r="C37" s="82">
        <v>820</v>
      </c>
      <c r="D37" s="1" t="s">
        <v>217</v>
      </c>
      <c r="E37" s="1" t="s">
        <v>218</v>
      </c>
      <c r="F37" s="83"/>
      <c r="G37" s="83"/>
      <c r="H37" s="83" t="str">
        <f t="shared" si="0"/>
        <v/>
      </c>
      <c r="I37" s="1">
        <v>800058000</v>
      </c>
    </row>
    <row r="38" spans="1:9" x14ac:dyDescent="0.25">
      <c r="A38" s="3">
        <v>800058286</v>
      </c>
      <c r="B38" s="81" t="s">
        <v>263</v>
      </c>
      <c r="C38" s="82">
        <v>820</v>
      </c>
      <c r="D38" s="1" t="s">
        <v>217</v>
      </c>
      <c r="E38" s="1" t="s">
        <v>218</v>
      </c>
      <c r="F38" s="83"/>
      <c r="G38" s="83"/>
      <c r="H38" s="83" t="str">
        <f t="shared" si="0"/>
        <v/>
      </c>
      <c r="I38" s="1">
        <v>800058286</v>
      </c>
    </row>
    <row r="39" spans="1:9" x14ac:dyDescent="0.25">
      <c r="A39" s="3">
        <v>800058652</v>
      </c>
      <c r="B39" s="81" t="s">
        <v>264</v>
      </c>
      <c r="C39" s="82">
        <v>4935</v>
      </c>
      <c r="D39" s="1" t="s">
        <v>217</v>
      </c>
      <c r="E39" s="1" t="s">
        <v>238</v>
      </c>
      <c r="F39" s="83"/>
      <c r="G39" s="83"/>
      <c r="H39" s="83" t="str">
        <f t="shared" si="0"/>
        <v/>
      </c>
      <c r="I39" s="1">
        <v>800058652</v>
      </c>
    </row>
    <row r="40" spans="1:9" x14ac:dyDescent="0.25">
      <c r="A40" s="3">
        <v>800059552</v>
      </c>
      <c r="B40" s="81" t="s">
        <v>265</v>
      </c>
      <c r="C40" s="82">
        <v>820</v>
      </c>
      <c r="D40" s="1" t="s">
        <v>217</v>
      </c>
      <c r="E40" s="75" t="s">
        <v>231</v>
      </c>
      <c r="F40" s="83"/>
      <c r="G40" s="83"/>
      <c r="H40" s="83" t="str">
        <f t="shared" si="0"/>
        <v/>
      </c>
      <c r="I40" s="1">
        <v>800059552</v>
      </c>
    </row>
    <row r="41" spans="1:9" x14ac:dyDescent="0.25">
      <c r="A41" s="3">
        <v>800059782</v>
      </c>
      <c r="B41" s="81" t="s">
        <v>266</v>
      </c>
      <c r="C41" s="82">
        <v>820</v>
      </c>
      <c r="D41" s="1" t="s">
        <v>217</v>
      </c>
      <c r="E41" s="1" t="s">
        <v>218</v>
      </c>
      <c r="F41" s="83"/>
      <c r="G41" s="83"/>
      <c r="H41" s="83" t="str">
        <f t="shared" si="0"/>
        <v/>
      </c>
      <c r="I41" s="1">
        <v>800059782</v>
      </c>
    </row>
    <row r="42" spans="1:9" x14ac:dyDescent="0.25">
      <c r="A42" s="3">
        <v>800060957</v>
      </c>
      <c r="B42" s="81" t="s">
        <v>267</v>
      </c>
      <c r="C42" s="82">
        <v>820</v>
      </c>
      <c r="D42" s="1" t="s">
        <v>217</v>
      </c>
      <c r="E42" s="1" t="s">
        <v>218</v>
      </c>
      <c r="F42" s="83"/>
      <c r="G42" s="83"/>
      <c r="H42" s="83" t="str">
        <f t="shared" si="0"/>
        <v/>
      </c>
      <c r="I42" s="1">
        <v>800060957</v>
      </c>
    </row>
    <row r="43" spans="1:9" x14ac:dyDescent="0.25">
      <c r="A43" s="3">
        <v>800060961</v>
      </c>
      <c r="B43" s="81" t="s">
        <v>268</v>
      </c>
      <c r="C43" s="82">
        <v>820</v>
      </c>
      <c r="D43" s="1" t="s">
        <v>217</v>
      </c>
      <c r="E43" s="1" t="s">
        <v>218</v>
      </c>
      <c r="F43" s="83"/>
      <c r="G43" s="83"/>
      <c r="H43" s="83" t="str">
        <f t="shared" si="0"/>
        <v/>
      </c>
      <c r="I43" s="1">
        <v>800060961</v>
      </c>
    </row>
    <row r="44" spans="1:9" x14ac:dyDescent="0.25">
      <c r="A44" s="3">
        <v>800061412</v>
      </c>
      <c r="B44" s="81" t="s">
        <v>269</v>
      </c>
      <c r="C44" s="82">
        <v>820</v>
      </c>
      <c r="D44" s="1" t="s">
        <v>217</v>
      </c>
      <c r="E44" s="1" t="s">
        <v>218</v>
      </c>
      <c r="F44" s="83"/>
      <c r="G44" s="83"/>
      <c r="H44" s="83" t="str">
        <f t="shared" si="0"/>
        <v/>
      </c>
      <c r="I44" s="1">
        <v>800061412</v>
      </c>
    </row>
    <row r="45" spans="1:9" x14ac:dyDescent="0.25">
      <c r="A45" s="3">
        <v>800061516</v>
      </c>
      <c r="B45" s="81" t="s">
        <v>270</v>
      </c>
      <c r="C45" s="82">
        <v>820</v>
      </c>
      <c r="D45" s="1" t="s">
        <v>217</v>
      </c>
      <c r="E45" s="1" t="s">
        <v>218</v>
      </c>
      <c r="F45" s="83"/>
      <c r="G45" s="83"/>
      <c r="H45" s="83" t="str">
        <f t="shared" si="0"/>
        <v/>
      </c>
      <c r="I45" s="1">
        <v>800061516</v>
      </c>
    </row>
    <row r="46" spans="1:9" x14ac:dyDescent="0.25">
      <c r="A46" s="3">
        <v>800061618</v>
      </c>
      <c r="B46" s="81" t="s">
        <v>271</v>
      </c>
      <c r="C46" s="82">
        <v>820</v>
      </c>
      <c r="D46" s="1" t="s">
        <v>217</v>
      </c>
      <c r="E46" s="1" t="s">
        <v>218</v>
      </c>
      <c r="F46" s="83"/>
      <c r="G46" s="83"/>
      <c r="H46" s="83" t="str">
        <f t="shared" si="0"/>
        <v/>
      </c>
      <c r="I46" s="1">
        <v>800061618</v>
      </c>
    </row>
    <row r="47" spans="1:9" x14ac:dyDescent="0.25">
      <c r="A47" s="3">
        <v>800061689</v>
      </c>
      <c r="B47" s="81" t="s">
        <v>272</v>
      </c>
      <c r="C47" s="82">
        <v>24676</v>
      </c>
      <c r="D47" s="1" t="s">
        <v>217</v>
      </c>
      <c r="E47" s="1" t="s">
        <v>218</v>
      </c>
      <c r="F47" s="83"/>
      <c r="G47" s="83"/>
      <c r="H47" s="83" t="str">
        <f t="shared" si="0"/>
        <v/>
      </c>
      <c r="I47" s="1">
        <v>800061689</v>
      </c>
    </row>
    <row r="48" spans="1:9" x14ac:dyDescent="0.25">
      <c r="A48" s="3">
        <v>800061842</v>
      </c>
      <c r="B48" s="81" t="s">
        <v>273</v>
      </c>
      <c r="C48" s="82">
        <v>820</v>
      </c>
      <c r="D48" s="1" t="s">
        <v>217</v>
      </c>
      <c r="E48" s="1" t="s">
        <v>218</v>
      </c>
      <c r="F48" s="83"/>
      <c r="G48" s="83"/>
      <c r="H48" s="83" t="str">
        <f t="shared" si="0"/>
        <v/>
      </c>
      <c r="I48" s="1">
        <v>800061842</v>
      </c>
    </row>
    <row r="49" spans="1:9" x14ac:dyDescent="0.25">
      <c r="A49" s="3">
        <v>800061856</v>
      </c>
      <c r="B49" s="81" t="s">
        <v>274</v>
      </c>
      <c r="C49" s="82">
        <v>820</v>
      </c>
      <c r="D49" s="1" t="s">
        <v>217</v>
      </c>
      <c r="E49" s="1" t="s">
        <v>218</v>
      </c>
      <c r="F49" s="83"/>
      <c r="G49" s="83"/>
      <c r="H49" s="83" t="str">
        <f t="shared" si="0"/>
        <v/>
      </c>
      <c r="I49" s="1">
        <v>800061856</v>
      </c>
    </row>
    <row r="50" spans="1:9" x14ac:dyDescent="0.25">
      <c r="A50" s="3">
        <v>800061990</v>
      </c>
      <c r="B50" s="81" t="s">
        <v>275</v>
      </c>
      <c r="C50" s="82">
        <v>820</v>
      </c>
      <c r="D50" s="1" t="s">
        <v>217</v>
      </c>
      <c r="E50" s="1" t="s">
        <v>218</v>
      </c>
      <c r="F50" s="83"/>
      <c r="G50" s="83"/>
      <c r="H50" s="83" t="str">
        <f t="shared" si="0"/>
        <v/>
      </c>
      <c r="I50" s="1">
        <v>800061990</v>
      </c>
    </row>
    <row r="51" spans="1:9" x14ac:dyDescent="0.25">
      <c r="A51" s="3">
        <v>800062338</v>
      </c>
      <c r="B51" s="81" t="s">
        <v>276</v>
      </c>
      <c r="C51" s="82">
        <v>100000000</v>
      </c>
      <c r="D51" s="1" t="s">
        <v>220</v>
      </c>
      <c r="E51" s="1" t="s">
        <v>218</v>
      </c>
      <c r="F51" s="83"/>
      <c r="G51" s="83"/>
      <c r="H51" s="83" t="str">
        <f t="shared" si="0"/>
        <v/>
      </c>
      <c r="I51" s="1">
        <v>800062338</v>
      </c>
    </row>
    <row r="52" spans="1:9" x14ac:dyDescent="0.25">
      <c r="A52" s="3">
        <v>800062364</v>
      </c>
      <c r="B52" s="81" t="s">
        <v>277</v>
      </c>
      <c r="C52" s="82">
        <v>820</v>
      </c>
      <c r="D52" s="1" t="s">
        <v>217</v>
      </c>
      <c r="E52" s="1" t="s">
        <v>218</v>
      </c>
      <c r="F52" s="83"/>
      <c r="G52" s="83"/>
      <c r="H52" s="83" t="str">
        <f t="shared" si="0"/>
        <v/>
      </c>
      <c r="I52" s="1">
        <v>800062364</v>
      </c>
    </row>
    <row r="53" spans="1:9" x14ac:dyDescent="0.25">
      <c r="A53" s="3">
        <v>800062376</v>
      </c>
      <c r="B53" s="81" t="s">
        <v>278</v>
      </c>
      <c r="C53" s="82">
        <v>820</v>
      </c>
      <c r="D53" s="1" t="s">
        <v>217</v>
      </c>
      <c r="E53" s="1" t="s">
        <v>218</v>
      </c>
      <c r="F53" s="83"/>
      <c r="G53" s="83"/>
      <c r="H53" s="83" t="str">
        <f t="shared" si="0"/>
        <v/>
      </c>
      <c r="I53" s="1">
        <v>800062376</v>
      </c>
    </row>
    <row r="54" spans="1:9" x14ac:dyDescent="0.25">
      <c r="A54" s="3">
        <v>800062384</v>
      </c>
      <c r="B54" s="81" t="s">
        <v>279</v>
      </c>
      <c r="C54" s="82">
        <v>820</v>
      </c>
      <c r="D54" s="1" t="s">
        <v>217</v>
      </c>
      <c r="E54" s="1" t="s">
        <v>218</v>
      </c>
      <c r="F54" s="83"/>
      <c r="G54" s="83"/>
      <c r="H54" s="83" t="str">
        <f t="shared" si="0"/>
        <v/>
      </c>
      <c r="I54" s="1">
        <v>800062384</v>
      </c>
    </row>
    <row r="55" spans="1:9" x14ac:dyDescent="0.25">
      <c r="A55" s="3">
        <v>800062387</v>
      </c>
      <c r="B55" s="81" t="s">
        <v>280</v>
      </c>
      <c r="C55" s="82">
        <v>820</v>
      </c>
      <c r="D55" s="1" t="s">
        <v>217</v>
      </c>
      <c r="E55" s="1" t="s">
        <v>218</v>
      </c>
      <c r="F55" s="83"/>
      <c r="G55" s="83"/>
      <c r="H55" s="83" t="str">
        <f t="shared" si="0"/>
        <v/>
      </c>
      <c r="I55" s="1">
        <v>800062387</v>
      </c>
    </row>
    <row r="56" spans="1:9" x14ac:dyDescent="0.25">
      <c r="A56" s="3">
        <v>800062446</v>
      </c>
      <c r="B56" s="81" t="s">
        <v>281</v>
      </c>
      <c r="C56" s="82">
        <v>820</v>
      </c>
      <c r="D56" s="1" t="s">
        <v>217</v>
      </c>
      <c r="E56" s="1" t="s">
        <v>238</v>
      </c>
      <c r="F56" s="83"/>
      <c r="G56" s="83"/>
      <c r="H56" s="83" t="str">
        <f t="shared" si="0"/>
        <v/>
      </c>
      <c r="I56" s="1">
        <v>800062446</v>
      </c>
    </row>
    <row r="57" spans="1:9" x14ac:dyDescent="0.25">
      <c r="A57" s="3">
        <v>800062477</v>
      </c>
      <c r="B57" s="81" t="s">
        <v>282</v>
      </c>
      <c r="C57" s="82">
        <v>820</v>
      </c>
      <c r="D57" s="1" t="s">
        <v>217</v>
      </c>
      <c r="E57" s="1" t="s">
        <v>218</v>
      </c>
      <c r="F57" s="83"/>
      <c r="G57" s="83"/>
      <c r="H57" s="83" t="str">
        <f t="shared" si="0"/>
        <v/>
      </c>
      <c r="I57" s="1">
        <v>800062477</v>
      </c>
    </row>
    <row r="58" spans="1:9" x14ac:dyDescent="0.25">
      <c r="A58" s="3">
        <v>800062520</v>
      </c>
      <c r="B58" s="81" t="s">
        <v>283</v>
      </c>
      <c r="C58" s="82">
        <v>820</v>
      </c>
      <c r="D58" s="1" t="s">
        <v>217</v>
      </c>
      <c r="E58" s="1" t="s">
        <v>233</v>
      </c>
      <c r="F58" s="83"/>
      <c r="G58" s="83"/>
      <c r="H58" s="83" t="str">
        <f t="shared" si="0"/>
        <v/>
      </c>
      <c r="I58" s="1">
        <v>800062520</v>
      </c>
    </row>
    <row r="59" spans="1:9" x14ac:dyDescent="0.25">
      <c r="A59" s="3">
        <v>800062531</v>
      </c>
      <c r="B59" s="81" t="s">
        <v>284</v>
      </c>
      <c r="C59" s="82">
        <v>820</v>
      </c>
      <c r="D59" s="1" t="s">
        <v>217</v>
      </c>
      <c r="E59" s="1" t="s">
        <v>218</v>
      </c>
      <c r="F59" s="83"/>
      <c r="G59" s="83"/>
      <c r="H59" s="83" t="str">
        <f t="shared" si="0"/>
        <v/>
      </c>
      <c r="I59" s="1">
        <v>800062531</v>
      </c>
    </row>
    <row r="60" spans="1:9" x14ac:dyDescent="0.25">
      <c r="A60" s="3">
        <v>800062571</v>
      </c>
      <c r="B60" s="81" t="s">
        <v>285</v>
      </c>
      <c r="C60" s="82">
        <v>820</v>
      </c>
      <c r="D60" s="1" t="s">
        <v>217</v>
      </c>
      <c r="E60" s="1" t="s">
        <v>218</v>
      </c>
      <c r="F60" s="83"/>
      <c r="G60" s="83"/>
      <c r="H60" s="83" t="str">
        <f t="shared" si="0"/>
        <v/>
      </c>
      <c r="I60" s="1">
        <v>800062571</v>
      </c>
    </row>
    <row r="61" spans="1:9" x14ac:dyDescent="0.25">
      <c r="A61" s="3">
        <v>800062616</v>
      </c>
      <c r="B61" s="81" t="s">
        <v>286</v>
      </c>
      <c r="C61" s="82">
        <v>820</v>
      </c>
      <c r="D61" s="1" t="s">
        <v>217</v>
      </c>
      <c r="E61" s="1" t="s">
        <v>218</v>
      </c>
      <c r="F61" s="83"/>
      <c r="G61" s="83"/>
      <c r="H61" s="83" t="str">
        <f t="shared" si="0"/>
        <v/>
      </c>
      <c r="I61" s="1">
        <v>800062616</v>
      </c>
    </row>
    <row r="62" spans="1:9" x14ac:dyDescent="0.25">
      <c r="A62" s="3">
        <v>800062890</v>
      </c>
      <c r="B62" s="81" t="s">
        <v>287</v>
      </c>
      <c r="C62" s="82">
        <v>820</v>
      </c>
      <c r="D62" s="1" t="s">
        <v>217</v>
      </c>
      <c r="E62" s="1" t="s">
        <v>218</v>
      </c>
      <c r="F62" s="83"/>
      <c r="G62" s="83"/>
      <c r="H62" s="83" t="str">
        <f t="shared" si="0"/>
        <v/>
      </c>
      <c r="I62" s="1">
        <v>800062890</v>
      </c>
    </row>
    <row r="63" spans="1:9" x14ac:dyDescent="0.25">
      <c r="A63" s="3">
        <v>800063599</v>
      </c>
      <c r="B63" s="81" t="s">
        <v>288</v>
      </c>
      <c r="C63" s="82">
        <v>1640</v>
      </c>
      <c r="D63" s="1" t="s">
        <v>217</v>
      </c>
      <c r="E63" s="1" t="s">
        <v>233</v>
      </c>
      <c r="F63" s="83"/>
      <c r="G63" s="83"/>
      <c r="H63" s="83" t="str">
        <f t="shared" si="0"/>
        <v/>
      </c>
      <c r="I63" s="1">
        <v>800063599</v>
      </c>
    </row>
    <row r="64" spans="1:9" x14ac:dyDescent="0.25">
      <c r="A64" s="3">
        <v>800063626</v>
      </c>
      <c r="B64" s="81" t="s">
        <v>289</v>
      </c>
      <c r="C64" s="82">
        <v>820</v>
      </c>
      <c r="D64" s="1" t="s">
        <v>217</v>
      </c>
      <c r="E64" s="1" t="s">
        <v>233</v>
      </c>
      <c r="F64" s="83"/>
      <c r="G64" s="83"/>
      <c r="H64" s="83" t="str">
        <f t="shared" si="0"/>
        <v/>
      </c>
      <c r="I64" s="1">
        <v>800063626</v>
      </c>
    </row>
    <row r="65" spans="1:9" x14ac:dyDescent="0.25">
      <c r="A65" s="3">
        <v>800063654</v>
      </c>
      <c r="B65" s="81" t="s">
        <v>290</v>
      </c>
      <c r="C65" s="82">
        <v>820</v>
      </c>
      <c r="D65" s="1" t="s">
        <v>217</v>
      </c>
      <c r="E65" s="1" t="s">
        <v>233</v>
      </c>
      <c r="F65" s="83"/>
      <c r="G65" s="83"/>
      <c r="H65" s="83" t="str">
        <f t="shared" si="0"/>
        <v/>
      </c>
      <c r="I65" s="1">
        <v>800063654</v>
      </c>
    </row>
    <row r="66" spans="1:9" x14ac:dyDescent="0.25">
      <c r="A66" s="3">
        <v>800063670</v>
      </c>
      <c r="B66" s="81" t="s">
        <v>291</v>
      </c>
      <c r="C66" s="82">
        <v>820</v>
      </c>
      <c r="D66" s="1" t="s">
        <v>217</v>
      </c>
      <c r="E66" s="75" t="s">
        <v>231</v>
      </c>
      <c r="F66" s="83"/>
      <c r="G66" s="83"/>
      <c r="H66" s="83" t="str">
        <f t="shared" si="0"/>
        <v/>
      </c>
      <c r="I66" s="1">
        <v>800063670</v>
      </c>
    </row>
    <row r="67" spans="1:9" x14ac:dyDescent="0.25">
      <c r="A67" s="3">
        <v>800063707</v>
      </c>
      <c r="B67" s="81" t="s">
        <v>292</v>
      </c>
      <c r="C67" s="82">
        <v>820</v>
      </c>
      <c r="D67" s="1" t="s">
        <v>217</v>
      </c>
      <c r="E67" s="1" t="s">
        <v>218</v>
      </c>
      <c r="F67" s="83"/>
      <c r="G67" s="83"/>
      <c r="H67" s="83" t="str">
        <f t="shared" ref="H67:H130" si="1">+IF(F67&gt;0,F67,IF(G67&gt;0,G67,""))</f>
        <v/>
      </c>
      <c r="I67" s="1">
        <v>800063707</v>
      </c>
    </row>
    <row r="68" spans="1:9" x14ac:dyDescent="0.25">
      <c r="A68" s="3">
        <v>800064007</v>
      </c>
      <c r="B68" s="81" t="s">
        <v>293</v>
      </c>
      <c r="C68" s="82">
        <v>820</v>
      </c>
      <c r="D68" s="1" t="s">
        <v>217</v>
      </c>
      <c r="E68" s="1" t="s">
        <v>218</v>
      </c>
      <c r="F68" s="83"/>
      <c r="G68" s="83"/>
      <c r="H68" s="83" t="str">
        <f t="shared" si="1"/>
        <v/>
      </c>
      <c r="I68" s="1">
        <v>800064007</v>
      </c>
    </row>
    <row r="69" spans="1:9" x14ac:dyDescent="0.25">
      <c r="A69" s="3">
        <v>800064017</v>
      </c>
      <c r="B69" s="81" t="s">
        <v>294</v>
      </c>
      <c r="C69" s="82">
        <v>820</v>
      </c>
      <c r="D69" s="1" t="s">
        <v>217</v>
      </c>
      <c r="E69" s="1" t="s">
        <v>218</v>
      </c>
      <c r="F69" s="83"/>
      <c r="G69" s="83"/>
      <c r="H69" s="83" t="str">
        <f t="shared" si="1"/>
        <v/>
      </c>
      <c r="I69" s="1">
        <v>800064017</v>
      </c>
    </row>
    <row r="70" spans="1:9" x14ac:dyDescent="0.25">
      <c r="A70" s="3">
        <v>800064578</v>
      </c>
      <c r="B70" s="81" t="s">
        <v>295</v>
      </c>
      <c r="C70" s="82">
        <v>820</v>
      </c>
      <c r="D70" s="1" t="s">
        <v>217</v>
      </c>
      <c r="E70" s="1" t="s">
        <v>233</v>
      </c>
      <c r="F70" s="83"/>
      <c r="G70" s="83"/>
      <c r="H70" s="83" t="str">
        <f t="shared" si="1"/>
        <v/>
      </c>
      <c r="I70" s="1">
        <v>800064578</v>
      </c>
    </row>
    <row r="71" spans="1:9" x14ac:dyDescent="0.25">
      <c r="A71" s="3">
        <v>800064629</v>
      </c>
      <c r="B71" s="81" t="s">
        <v>296</v>
      </c>
      <c r="C71" s="82">
        <v>820</v>
      </c>
      <c r="D71" s="1" t="s">
        <v>217</v>
      </c>
      <c r="E71" s="1" t="s">
        <v>218</v>
      </c>
      <c r="F71" s="83"/>
      <c r="G71" s="83"/>
      <c r="H71" s="83" t="str">
        <f t="shared" si="1"/>
        <v/>
      </c>
      <c r="I71" s="1">
        <v>800064629</v>
      </c>
    </row>
    <row r="72" spans="1:9" x14ac:dyDescent="0.25">
      <c r="A72" s="3">
        <v>800065195</v>
      </c>
      <c r="B72" s="81" t="s">
        <v>297</v>
      </c>
      <c r="C72" s="82">
        <v>820</v>
      </c>
      <c r="D72" s="1" t="s">
        <v>217</v>
      </c>
      <c r="E72" s="1" t="s">
        <v>218</v>
      </c>
      <c r="F72" s="83"/>
      <c r="G72" s="83"/>
      <c r="H72" s="83" t="str">
        <f t="shared" si="1"/>
        <v/>
      </c>
      <c r="I72" s="1">
        <v>800065195</v>
      </c>
    </row>
    <row r="73" spans="1:9" x14ac:dyDescent="0.25">
      <c r="A73" s="3">
        <v>800065374</v>
      </c>
      <c r="B73" s="81" t="s">
        <v>298</v>
      </c>
      <c r="C73" s="82">
        <v>820</v>
      </c>
      <c r="D73" s="1" t="s">
        <v>217</v>
      </c>
      <c r="E73" s="1" t="s">
        <v>218</v>
      </c>
      <c r="F73" s="83"/>
      <c r="G73" s="83"/>
      <c r="H73" s="83" t="str">
        <f t="shared" si="1"/>
        <v/>
      </c>
      <c r="I73" s="1">
        <v>800065374</v>
      </c>
    </row>
    <row r="74" spans="1:9" x14ac:dyDescent="0.25">
      <c r="A74" s="3">
        <v>800065646</v>
      </c>
      <c r="B74" s="81" t="s">
        <v>299</v>
      </c>
      <c r="C74" s="82">
        <v>820</v>
      </c>
      <c r="D74" s="1" t="s">
        <v>217</v>
      </c>
      <c r="E74" s="1" t="s">
        <v>218</v>
      </c>
      <c r="F74" s="83"/>
      <c r="G74" s="83"/>
      <c r="H74" s="83" t="str">
        <f t="shared" si="1"/>
        <v/>
      </c>
      <c r="I74" s="1">
        <v>800065646</v>
      </c>
    </row>
    <row r="75" spans="1:9" x14ac:dyDescent="0.25">
      <c r="A75" s="3">
        <v>800065731</v>
      </c>
      <c r="B75" s="81" t="s">
        <v>300</v>
      </c>
      <c r="C75" s="82">
        <v>1640</v>
      </c>
      <c r="D75" s="1" t="s">
        <v>217</v>
      </c>
      <c r="E75" s="1" t="s">
        <v>246</v>
      </c>
      <c r="F75" s="83"/>
      <c r="G75" s="83"/>
      <c r="H75" s="83" t="str">
        <f t="shared" si="1"/>
        <v/>
      </c>
      <c r="I75" s="1">
        <v>800065731</v>
      </c>
    </row>
    <row r="76" spans="1:9" x14ac:dyDescent="0.25">
      <c r="A76" s="3">
        <v>800065914</v>
      </c>
      <c r="B76" s="81" t="s">
        <v>301</v>
      </c>
      <c r="C76" s="82">
        <v>820</v>
      </c>
      <c r="D76" s="1" t="s">
        <v>217</v>
      </c>
      <c r="E76" s="1" t="s">
        <v>233</v>
      </c>
      <c r="F76" s="83"/>
      <c r="G76" s="83"/>
      <c r="H76" s="83" t="str">
        <f t="shared" si="1"/>
        <v/>
      </c>
      <c r="I76" s="1">
        <v>800065914</v>
      </c>
    </row>
    <row r="77" spans="1:9" x14ac:dyDescent="0.25">
      <c r="A77" s="3">
        <v>800067510</v>
      </c>
      <c r="B77" s="81" t="s">
        <v>302</v>
      </c>
      <c r="C77" s="82">
        <v>820</v>
      </c>
      <c r="D77" s="1" t="s">
        <v>217</v>
      </c>
      <c r="E77" s="1" t="s">
        <v>238</v>
      </c>
      <c r="F77" s="83"/>
      <c r="G77" s="83"/>
      <c r="H77" s="83" t="str">
        <f t="shared" si="1"/>
        <v/>
      </c>
      <c r="I77" s="1">
        <v>800067510</v>
      </c>
    </row>
    <row r="78" spans="1:9" x14ac:dyDescent="0.25">
      <c r="A78" s="3">
        <v>800067533</v>
      </c>
      <c r="B78" s="81" t="s">
        <v>303</v>
      </c>
      <c r="C78" s="82">
        <v>820</v>
      </c>
      <c r="D78" s="1" t="s">
        <v>217</v>
      </c>
      <c r="E78" s="1" t="s">
        <v>238</v>
      </c>
      <c r="F78" s="83"/>
      <c r="G78" s="83"/>
      <c r="H78" s="83" t="str">
        <f t="shared" si="1"/>
        <v/>
      </c>
      <c r="I78" s="1">
        <v>800067533</v>
      </c>
    </row>
    <row r="79" spans="1:9" x14ac:dyDescent="0.25">
      <c r="A79" s="3">
        <v>800068359</v>
      </c>
      <c r="B79" s="81" t="s">
        <v>304</v>
      </c>
      <c r="C79" s="82">
        <v>4935</v>
      </c>
      <c r="D79" s="1" t="s">
        <v>217</v>
      </c>
      <c r="E79" s="1" t="s">
        <v>218</v>
      </c>
      <c r="F79" s="83"/>
      <c r="G79" s="83"/>
      <c r="H79" s="83" t="str">
        <f t="shared" si="1"/>
        <v/>
      </c>
      <c r="I79" s="1">
        <v>800068359</v>
      </c>
    </row>
    <row r="80" spans="1:9" x14ac:dyDescent="0.25">
      <c r="A80" s="3">
        <v>800068367</v>
      </c>
      <c r="B80" s="81" t="s">
        <v>305</v>
      </c>
      <c r="C80" s="82">
        <v>820</v>
      </c>
      <c r="D80" s="1" t="s">
        <v>217</v>
      </c>
      <c r="E80" s="1" t="s">
        <v>233</v>
      </c>
      <c r="F80" s="83"/>
      <c r="G80" s="83"/>
      <c r="H80" s="83" t="str">
        <f t="shared" si="1"/>
        <v/>
      </c>
      <c r="I80" s="1">
        <v>800068367</v>
      </c>
    </row>
    <row r="81" spans="1:9" x14ac:dyDescent="0.25">
      <c r="A81" s="3">
        <v>800068515</v>
      </c>
      <c r="B81" s="81" t="s">
        <v>306</v>
      </c>
      <c r="C81" s="82">
        <v>820</v>
      </c>
      <c r="D81" s="1" t="s">
        <v>217</v>
      </c>
      <c r="E81" s="1" t="s">
        <v>233</v>
      </c>
      <c r="F81" s="83"/>
      <c r="G81" s="83"/>
      <c r="H81" s="83" t="str">
        <f t="shared" si="1"/>
        <v/>
      </c>
      <c r="I81" s="1">
        <v>800068515</v>
      </c>
    </row>
    <row r="82" spans="1:9" x14ac:dyDescent="0.25">
      <c r="A82" s="3">
        <v>800069015</v>
      </c>
      <c r="B82" s="81" t="s">
        <v>307</v>
      </c>
      <c r="C82" s="82">
        <v>820</v>
      </c>
      <c r="D82" s="1" t="s">
        <v>217</v>
      </c>
      <c r="E82" s="1" t="s">
        <v>233</v>
      </c>
      <c r="F82" s="83"/>
      <c r="G82" s="83"/>
      <c r="H82" s="83" t="str">
        <f t="shared" si="1"/>
        <v/>
      </c>
      <c r="I82" s="1">
        <v>800069015</v>
      </c>
    </row>
    <row r="83" spans="1:9" x14ac:dyDescent="0.25">
      <c r="A83" s="3">
        <v>800069270</v>
      </c>
      <c r="B83" s="81" t="s">
        <v>308</v>
      </c>
      <c r="C83" s="82">
        <v>4935</v>
      </c>
      <c r="D83" s="1" t="s">
        <v>217</v>
      </c>
      <c r="E83" s="1" t="s">
        <v>246</v>
      </c>
      <c r="F83" s="83"/>
      <c r="G83" s="83"/>
      <c r="H83" s="83" t="str">
        <f t="shared" si="1"/>
        <v/>
      </c>
      <c r="I83" s="1">
        <v>800069270</v>
      </c>
    </row>
    <row r="84" spans="1:9" x14ac:dyDescent="0.25">
      <c r="A84" s="3">
        <v>800069627</v>
      </c>
      <c r="B84" s="81" t="s">
        <v>309</v>
      </c>
      <c r="C84" s="82">
        <v>1640</v>
      </c>
      <c r="D84" s="1" t="s">
        <v>217</v>
      </c>
      <c r="E84" s="1" t="s">
        <v>218</v>
      </c>
      <c r="F84" s="83"/>
      <c r="G84" s="83"/>
      <c r="H84" s="83" t="str">
        <f t="shared" si="1"/>
        <v/>
      </c>
      <c r="I84" s="1">
        <v>800069627</v>
      </c>
    </row>
    <row r="85" spans="1:9" x14ac:dyDescent="0.25">
      <c r="A85" s="3">
        <v>800070081</v>
      </c>
      <c r="B85" s="81" t="s">
        <v>310</v>
      </c>
      <c r="C85" s="82">
        <v>820</v>
      </c>
      <c r="D85" s="1" t="s">
        <v>217</v>
      </c>
      <c r="E85" s="1" t="s">
        <v>218</v>
      </c>
      <c r="F85" s="83"/>
      <c r="G85" s="83"/>
      <c r="H85" s="83" t="str">
        <f t="shared" si="1"/>
        <v/>
      </c>
      <c r="I85" s="1">
        <v>800070081</v>
      </c>
    </row>
    <row r="86" spans="1:9" x14ac:dyDescent="0.25">
      <c r="A86" s="3">
        <v>800070297</v>
      </c>
      <c r="B86" s="81" t="s">
        <v>311</v>
      </c>
      <c r="C86" s="82">
        <v>820</v>
      </c>
      <c r="D86" s="1" t="s">
        <v>217</v>
      </c>
      <c r="E86" s="1" t="s">
        <v>218</v>
      </c>
      <c r="F86" s="83"/>
      <c r="G86" s="83"/>
      <c r="H86" s="83" t="str">
        <f t="shared" si="1"/>
        <v/>
      </c>
      <c r="I86" s="1">
        <v>800070297</v>
      </c>
    </row>
    <row r="87" spans="1:9" x14ac:dyDescent="0.25">
      <c r="A87" s="3">
        <v>800070303</v>
      </c>
      <c r="B87" s="81" t="s">
        <v>312</v>
      </c>
      <c r="C87" s="82">
        <v>820</v>
      </c>
      <c r="D87" s="1" t="s">
        <v>217</v>
      </c>
      <c r="E87" s="1" t="s">
        <v>218</v>
      </c>
      <c r="F87" s="83"/>
      <c r="G87" s="83"/>
      <c r="H87" s="83" t="str">
        <f t="shared" si="1"/>
        <v/>
      </c>
      <c r="I87" s="1">
        <v>800070303</v>
      </c>
    </row>
    <row r="88" spans="1:9" x14ac:dyDescent="0.25">
      <c r="A88" s="3">
        <v>800070493</v>
      </c>
      <c r="B88" s="81" t="s">
        <v>313</v>
      </c>
      <c r="C88" s="82">
        <v>820</v>
      </c>
      <c r="D88" s="1" t="s">
        <v>217</v>
      </c>
      <c r="E88" s="1" t="s">
        <v>233</v>
      </c>
      <c r="F88" s="83"/>
      <c r="G88" s="83"/>
      <c r="H88" s="83" t="str">
        <f t="shared" si="1"/>
        <v/>
      </c>
      <c r="I88" s="1">
        <v>800070493</v>
      </c>
    </row>
    <row r="89" spans="1:9" x14ac:dyDescent="0.25">
      <c r="A89" s="3">
        <v>800070624</v>
      </c>
      <c r="B89" s="81" t="s">
        <v>314</v>
      </c>
      <c r="C89" s="82">
        <v>820</v>
      </c>
      <c r="D89" s="1" t="s">
        <v>217</v>
      </c>
      <c r="E89" s="1" t="s">
        <v>233</v>
      </c>
      <c r="F89" s="83"/>
      <c r="G89" s="83"/>
      <c r="H89" s="83" t="str">
        <f t="shared" si="1"/>
        <v/>
      </c>
      <c r="I89" s="1">
        <v>800070624</v>
      </c>
    </row>
    <row r="90" spans="1:9" x14ac:dyDescent="0.25">
      <c r="A90" s="3">
        <v>800070728</v>
      </c>
      <c r="B90" s="81" t="s">
        <v>315</v>
      </c>
      <c r="C90" s="82">
        <v>820</v>
      </c>
      <c r="D90" s="1" t="s">
        <v>217</v>
      </c>
      <c r="E90" s="1" t="s">
        <v>218</v>
      </c>
      <c r="F90" s="83"/>
      <c r="G90" s="83"/>
      <c r="H90" s="83" t="str">
        <f t="shared" si="1"/>
        <v/>
      </c>
      <c r="I90" s="1">
        <v>800070728</v>
      </c>
    </row>
    <row r="91" spans="1:9" x14ac:dyDescent="0.25">
      <c r="A91" s="3">
        <v>800071260</v>
      </c>
      <c r="B91" s="81" t="s">
        <v>316</v>
      </c>
      <c r="C91" s="82">
        <v>1640</v>
      </c>
      <c r="D91" s="1" t="s">
        <v>217</v>
      </c>
      <c r="E91" s="1" t="s">
        <v>233</v>
      </c>
      <c r="F91" s="83"/>
      <c r="G91" s="83"/>
      <c r="H91" s="83" t="str">
        <f t="shared" si="1"/>
        <v/>
      </c>
      <c r="I91" s="1">
        <v>800071260</v>
      </c>
    </row>
    <row r="92" spans="1:9" x14ac:dyDescent="0.25">
      <c r="A92" s="3">
        <v>800071676</v>
      </c>
      <c r="B92" s="81" t="s">
        <v>317</v>
      </c>
      <c r="C92" s="82">
        <v>820</v>
      </c>
      <c r="D92" s="1" t="s">
        <v>217</v>
      </c>
      <c r="E92" s="1" t="s">
        <v>218</v>
      </c>
      <c r="F92" s="83"/>
      <c r="G92" s="83"/>
      <c r="H92" s="83" t="str">
        <f t="shared" si="1"/>
        <v/>
      </c>
      <c r="I92" s="1">
        <v>800071676</v>
      </c>
    </row>
    <row r="93" spans="1:9" x14ac:dyDescent="0.25">
      <c r="A93" s="3">
        <v>800071896</v>
      </c>
      <c r="B93" s="81" t="s">
        <v>318</v>
      </c>
      <c r="C93" s="82">
        <v>820</v>
      </c>
      <c r="D93" s="1" t="s">
        <v>217</v>
      </c>
      <c r="E93" s="75" t="s">
        <v>231</v>
      </c>
      <c r="F93" s="83"/>
      <c r="G93" s="83"/>
      <c r="H93" s="83" t="str">
        <f t="shared" si="1"/>
        <v/>
      </c>
      <c r="I93" s="1">
        <v>800071896</v>
      </c>
    </row>
    <row r="94" spans="1:9" x14ac:dyDescent="0.25">
      <c r="A94" s="3">
        <v>800073433</v>
      </c>
      <c r="B94" s="81" t="s">
        <v>319</v>
      </c>
      <c r="C94" s="82">
        <v>820</v>
      </c>
      <c r="D94" s="1" t="s">
        <v>217</v>
      </c>
      <c r="E94" s="1" t="s">
        <v>218</v>
      </c>
      <c r="F94" s="83"/>
      <c r="G94" s="83"/>
      <c r="H94" s="83" t="str">
        <f t="shared" si="1"/>
        <v/>
      </c>
      <c r="I94" s="1">
        <v>800073433</v>
      </c>
    </row>
    <row r="95" spans="1:9" x14ac:dyDescent="0.25">
      <c r="A95" s="3">
        <v>800074195</v>
      </c>
      <c r="B95" s="81" t="s">
        <v>320</v>
      </c>
      <c r="C95" s="82">
        <v>820</v>
      </c>
      <c r="D95" s="1" t="s">
        <v>217</v>
      </c>
      <c r="E95" s="1" t="s">
        <v>218</v>
      </c>
      <c r="F95" s="83"/>
      <c r="G95" s="83"/>
      <c r="H95" s="83" t="str">
        <f t="shared" si="1"/>
        <v/>
      </c>
      <c r="I95" s="1">
        <v>800074195</v>
      </c>
    </row>
    <row r="96" spans="1:9" x14ac:dyDescent="0.25">
      <c r="A96" s="3">
        <v>800074608</v>
      </c>
      <c r="B96" s="81" t="s">
        <v>321</v>
      </c>
      <c r="C96" s="82">
        <v>4935</v>
      </c>
      <c r="D96" s="1" t="s">
        <v>217</v>
      </c>
      <c r="E96" s="1" t="s">
        <v>218</v>
      </c>
      <c r="F96" s="83"/>
      <c r="G96" s="83"/>
      <c r="H96" s="83" t="str">
        <f t="shared" si="1"/>
        <v/>
      </c>
      <c r="I96" s="1">
        <v>800074608</v>
      </c>
    </row>
    <row r="97" spans="1:9" x14ac:dyDescent="0.25">
      <c r="A97" s="3">
        <v>800074637</v>
      </c>
      <c r="B97" s="81" t="s">
        <v>322</v>
      </c>
      <c r="C97" s="82">
        <v>820</v>
      </c>
      <c r="D97" s="1" t="s">
        <v>217</v>
      </c>
      <c r="E97" s="1" t="s">
        <v>233</v>
      </c>
      <c r="F97" s="83"/>
      <c r="G97" s="83"/>
      <c r="H97" s="83" t="str">
        <f t="shared" si="1"/>
        <v/>
      </c>
      <c r="I97" s="1">
        <v>800074637</v>
      </c>
    </row>
    <row r="98" spans="1:9" x14ac:dyDescent="0.25">
      <c r="A98" s="3">
        <v>800074668</v>
      </c>
      <c r="B98" s="81" t="s">
        <v>323</v>
      </c>
      <c r="C98" s="82">
        <v>820</v>
      </c>
      <c r="D98" s="1" t="s">
        <v>217</v>
      </c>
      <c r="E98" s="1" t="s">
        <v>233</v>
      </c>
      <c r="F98" s="83"/>
      <c r="G98" s="83"/>
      <c r="H98" s="83" t="str">
        <f t="shared" si="1"/>
        <v/>
      </c>
      <c r="I98" s="1">
        <v>800074668</v>
      </c>
    </row>
    <row r="99" spans="1:9" x14ac:dyDescent="0.25">
      <c r="A99" s="3">
        <v>800074725</v>
      </c>
      <c r="B99" s="81" t="s">
        <v>324</v>
      </c>
      <c r="C99" s="82">
        <v>820</v>
      </c>
      <c r="D99" s="1" t="s">
        <v>217</v>
      </c>
      <c r="E99" s="1" t="s">
        <v>218</v>
      </c>
      <c r="F99" s="83"/>
      <c r="G99" s="83"/>
      <c r="H99" s="83" t="str">
        <f t="shared" si="1"/>
        <v/>
      </c>
      <c r="I99" s="1">
        <v>800074725</v>
      </c>
    </row>
    <row r="100" spans="1:9" x14ac:dyDescent="0.25">
      <c r="A100" s="3">
        <v>800074870</v>
      </c>
      <c r="B100" s="81" t="s">
        <v>325</v>
      </c>
      <c r="C100" s="82">
        <v>820</v>
      </c>
      <c r="D100" s="1" t="s">
        <v>217</v>
      </c>
      <c r="E100" s="1" t="s">
        <v>218</v>
      </c>
      <c r="F100" s="83"/>
      <c r="G100" s="83"/>
      <c r="H100" s="83" t="str">
        <f t="shared" si="1"/>
        <v/>
      </c>
      <c r="I100" s="1">
        <v>800074870</v>
      </c>
    </row>
    <row r="101" spans="1:9" x14ac:dyDescent="0.25">
      <c r="A101" s="3">
        <v>800075241</v>
      </c>
      <c r="B101" s="81" t="s">
        <v>326</v>
      </c>
      <c r="C101" s="82">
        <v>820</v>
      </c>
      <c r="D101" s="1" t="s">
        <v>217</v>
      </c>
      <c r="E101" s="1" t="s">
        <v>233</v>
      </c>
      <c r="F101" s="83"/>
      <c r="G101" s="83"/>
      <c r="H101" s="83" t="str">
        <f t="shared" si="1"/>
        <v/>
      </c>
      <c r="I101" s="1">
        <v>800075241</v>
      </c>
    </row>
    <row r="102" spans="1:9" x14ac:dyDescent="0.25">
      <c r="A102" s="3">
        <v>800075498</v>
      </c>
      <c r="B102" s="81" t="s">
        <v>327</v>
      </c>
      <c r="C102" s="82">
        <v>820</v>
      </c>
      <c r="D102" s="1" t="s">
        <v>217</v>
      </c>
      <c r="E102" s="1" t="s">
        <v>233</v>
      </c>
      <c r="F102" s="83"/>
      <c r="G102" s="83"/>
      <c r="H102" s="83" t="str">
        <f t="shared" si="1"/>
        <v/>
      </c>
      <c r="I102" s="1">
        <v>800075498</v>
      </c>
    </row>
    <row r="103" spans="1:9" x14ac:dyDescent="0.25">
      <c r="A103" s="3">
        <v>800075887</v>
      </c>
      <c r="B103" s="81" t="s">
        <v>328</v>
      </c>
      <c r="C103" s="82">
        <v>820</v>
      </c>
      <c r="D103" s="1" t="s">
        <v>217</v>
      </c>
      <c r="E103" s="75" t="s">
        <v>231</v>
      </c>
      <c r="F103" s="83"/>
      <c r="G103" s="83"/>
      <c r="H103" s="83" t="str">
        <f t="shared" si="1"/>
        <v/>
      </c>
      <c r="I103" s="1">
        <v>800075887</v>
      </c>
    </row>
    <row r="104" spans="1:9" x14ac:dyDescent="0.25">
      <c r="A104" s="3">
        <v>800076570</v>
      </c>
      <c r="B104" s="81" t="s">
        <v>329</v>
      </c>
      <c r="C104" s="82">
        <v>1640</v>
      </c>
      <c r="D104" s="1" t="s">
        <v>217</v>
      </c>
      <c r="E104" s="1" t="s">
        <v>233</v>
      </c>
      <c r="F104" s="83"/>
      <c r="G104" s="83"/>
      <c r="H104" s="83" t="str">
        <f t="shared" si="1"/>
        <v/>
      </c>
      <c r="I104" s="1">
        <v>800076570</v>
      </c>
    </row>
    <row r="105" spans="1:9" x14ac:dyDescent="0.25">
      <c r="A105" s="3">
        <v>800076595</v>
      </c>
      <c r="B105" s="81" t="s">
        <v>330</v>
      </c>
      <c r="C105" s="82">
        <v>820</v>
      </c>
      <c r="D105" s="1" t="s">
        <v>217</v>
      </c>
      <c r="E105" s="1" t="s">
        <v>218</v>
      </c>
      <c r="F105" s="83"/>
      <c r="G105" s="83"/>
      <c r="H105" s="83" t="str">
        <f t="shared" si="1"/>
        <v/>
      </c>
      <c r="I105" s="1">
        <v>800076595</v>
      </c>
    </row>
    <row r="106" spans="1:9" x14ac:dyDescent="0.25">
      <c r="A106" s="3">
        <v>800076860</v>
      </c>
      <c r="B106" s="81" t="s">
        <v>331</v>
      </c>
      <c r="C106" s="82">
        <v>820</v>
      </c>
      <c r="D106" s="1" t="s">
        <v>217</v>
      </c>
      <c r="E106" s="1" t="s">
        <v>218</v>
      </c>
      <c r="F106" s="83"/>
      <c r="G106" s="83"/>
      <c r="H106" s="83" t="str">
        <f t="shared" si="1"/>
        <v/>
      </c>
      <c r="I106" s="1">
        <v>800076860</v>
      </c>
    </row>
    <row r="107" spans="1:9" x14ac:dyDescent="0.25">
      <c r="A107" s="3">
        <v>800077427</v>
      </c>
      <c r="B107" s="81" t="s">
        <v>332</v>
      </c>
      <c r="C107" s="82">
        <v>4935</v>
      </c>
      <c r="D107" s="1" t="s">
        <v>217</v>
      </c>
      <c r="E107" s="1" t="s">
        <v>218</v>
      </c>
      <c r="F107" s="83"/>
      <c r="G107" s="83"/>
      <c r="H107" s="83" t="str">
        <f t="shared" si="1"/>
        <v/>
      </c>
      <c r="I107" s="1">
        <v>800077427</v>
      </c>
    </row>
    <row r="108" spans="1:9" x14ac:dyDescent="0.25">
      <c r="A108" s="3">
        <v>800077605</v>
      </c>
      <c r="B108" s="81" t="s">
        <v>333</v>
      </c>
      <c r="C108" s="82">
        <v>820</v>
      </c>
      <c r="D108" s="1" t="s">
        <v>217</v>
      </c>
      <c r="E108" s="1" t="s">
        <v>238</v>
      </c>
      <c r="F108" s="83"/>
      <c r="G108" s="83"/>
      <c r="H108" s="83" t="str">
        <f t="shared" si="1"/>
        <v/>
      </c>
      <c r="I108" s="1">
        <v>800077605</v>
      </c>
    </row>
    <row r="109" spans="1:9" x14ac:dyDescent="0.25">
      <c r="A109" s="3">
        <v>800077625</v>
      </c>
      <c r="B109" s="81" t="s">
        <v>334</v>
      </c>
      <c r="C109" s="82">
        <v>1640</v>
      </c>
      <c r="D109" s="1" t="s">
        <v>217</v>
      </c>
      <c r="E109" s="1" t="s">
        <v>233</v>
      </c>
      <c r="F109" s="83"/>
      <c r="G109" s="83"/>
      <c r="H109" s="83" t="str">
        <f t="shared" si="1"/>
        <v/>
      </c>
      <c r="I109" s="1">
        <v>800077625</v>
      </c>
    </row>
    <row r="110" spans="1:9" x14ac:dyDescent="0.25">
      <c r="A110" s="3">
        <v>800077661</v>
      </c>
      <c r="B110" s="81" t="s">
        <v>335</v>
      </c>
      <c r="C110" s="82">
        <v>820</v>
      </c>
      <c r="D110" s="1" t="s">
        <v>217</v>
      </c>
      <c r="E110" s="75" t="s">
        <v>231</v>
      </c>
      <c r="F110" s="83"/>
      <c r="G110" s="83"/>
      <c r="H110" s="83" t="str">
        <f t="shared" si="1"/>
        <v/>
      </c>
      <c r="I110" s="1">
        <v>800077661</v>
      </c>
    </row>
    <row r="111" spans="1:9" x14ac:dyDescent="0.25">
      <c r="A111" s="3">
        <v>800078140</v>
      </c>
      <c r="B111" s="81" t="s">
        <v>336</v>
      </c>
      <c r="C111" s="82">
        <v>820</v>
      </c>
      <c r="D111" s="1" t="s">
        <v>217</v>
      </c>
      <c r="E111" s="1" t="s">
        <v>218</v>
      </c>
      <c r="F111" s="83"/>
      <c r="G111" s="83"/>
      <c r="H111" s="83" t="str">
        <f t="shared" si="1"/>
        <v/>
      </c>
      <c r="I111" s="1">
        <v>800078140</v>
      </c>
    </row>
    <row r="112" spans="1:9" x14ac:dyDescent="0.25">
      <c r="A112" s="3">
        <v>800078296</v>
      </c>
      <c r="B112" s="81" t="s">
        <v>337</v>
      </c>
      <c r="C112" s="82">
        <v>820</v>
      </c>
      <c r="D112" s="1" t="s">
        <v>217</v>
      </c>
      <c r="E112" s="1" t="s">
        <v>218</v>
      </c>
      <c r="F112" s="83"/>
      <c r="G112" s="83"/>
      <c r="H112" s="83" t="str">
        <f t="shared" si="1"/>
        <v/>
      </c>
      <c r="I112" s="1">
        <v>800078296</v>
      </c>
    </row>
    <row r="113" spans="1:9" x14ac:dyDescent="0.25">
      <c r="A113" s="3">
        <v>800078357</v>
      </c>
      <c r="B113" s="81" t="s">
        <v>338</v>
      </c>
      <c r="C113" s="82">
        <v>4935</v>
      </c>
      <c r="D113" s="1" t="s">
        <v>217</v>
      </c>
      <c r="E113" s="75" t="s">
        <v>231</v>
      </c>
      <c r="F113" s="83"/>
      <c r="G113" s="83"/>
      <c r="H113" s="83" t="str">
        <f t="shared" si="1"/>
        <v/>
      </c>
      <c r="I113" s="1">
        <v>800078357</v>
      </c>
    </row>
    <row r="114" spans="1:9" x14ac:dyDescent="0.25">
      <c r="A114" s="3">
        <v>800080296</v>
      </c>
      <c r="B114" s="81" t="s">
        <v>339</v>
      </c>
      <c r="C114" s="82">
        <v>820</v>
      </c>
      <c r="D114" s="1" t="s">
        <v>217</v>
      </c>
      <c r="E114" s="1" t="s">
        <v>218</v>
      </c>
      <c r="F114" s="83"/>
      <c r="G114" s="83"/>
      <c r="H114" s="83" t="str">
        <f t="shared" si="1"/>
        <v/>
      </c>
      <c r="I114" s="1">
        <v>800080296</v>
      </c>
    </row>
    <row r="115" spans="1:9" x14ac:dyDescent="0.25">
      <c r="A115" s="3">
        <v>800080321</v>
      </c>
      <c r="B115" s="81" t="s">
        <v>340</v>
      </c>
      <c r="C115" s="82">
        <v>820</v>
      </c>
      <c r="D115" s="1" t="s">
        <v>217</v>
      </c>
      <c r="E115" s="1" t="s">
        <v>218</v>
      </c>
      <c r="F115" s="83">
        <v>43886</v>
      </c>
      <c r="G115" s="83"/>
      <c r="H115" s="83">
        <f t="shared" si="1"/>
        <v>43886</v>
      </c>
      <c r="I115" s="1">
        <v>800080321</v>
      </c>
    </row>
    <row r="116" spans="1:9" x14ac:dyDescent="0.25">
      <c r="A116" s="3">
        <v>800081245</v>
      </c>
      <c r="B116" s="81" t="s">
        <v>341</v>
      </c>
      <c r="C116" s="82">
        <v>820</v>
      </c>
      <c r="D116" s="1" t="s">
        <v>217</v>
      </c>
      <c r="E116" s="1" t="s">
        <v>218</v>
      </c>
      <c r="F116" s="83"/>
      <c r="G116" s="83"/>
      <c r="H116" s="83" t="str">
        <f t="shared" si="1"/>
        <v/>
      </c>
      <c r="I116" s="1">
        <v>800081245</v>
      </c>
    </row>
    <row r="117" spans="1:9" x14ac:dyDescent="0.25">
      <c r="A117" s="3">
        <v>800082581</v>
      </c>
      <c r="B117" s="81" t="s">
        <v>342</v>
      </c>
      <c r="C117" s="82">
        <v>820</v>
      </c>
      <c r="D117" s="1" t="s">
        <v>217</v>
      </c>
      <c r="E117" s="1" t="s">
        <v>218</v>
      </c>
      <c r="F117" s="83"/>
      <c r="G117" s="83"/>
      <c r="H117" s="83" t="str">
        <f t="shared" si="1"/>
        <v/>
      </c>
      <c r="I117" s="1">
        <v>800082581</v>
      </c>
    </row>
    <row r="118" spans="1:9" x14ac:dyDescent="0.25">
      <c r="A118" s="3">
        <v>800085411</v>
      </c>
      <c r="B118" s="81" t="s">
        <v>343</v>
      </c>
      <c r="C118" s="82">
        <v>820</v>
      </c>
      <c r="D118" s="1" t="s">
        <v>344</v>
      </c>
      <c r="E118" s="1" t="s">
        <v>218</v>
      </c>
      <c r="F118" s="83"/>
      <c r="G118" s="83"/>
      <c r="H118" s="83" t="str">
        <f t="shared" si="1"/>
        <v/>
      </c>
      <c r="I118" s="1">
        <v>800085411</v>
      </c>
    </row>
    <row r="119" spans="1:9" x14ac:dyDescent="0.25">
      <c r="A119" s="3">
        <v>800086963</v>
      </c>
      <c r="B119" s="81" t="s">
        <v>345</v>
      </c>
      <c r="C119" s="82">
        <v>820</v>
      </c>
      <c r="D119" s="1" t="s">
        <v>217</v>
      </c>
      <c r="E119" s="1" t="s">
        <v>218</v>
      </c>
      <c r="F119" s="83"/>
      <c r="G119" s="83"/>
      <c r="H119" s="83" t="str">
        <f t="shared" si="1"/>
        <v/>
      </c>
      <c r="I119" s="1">
        <v>800086963</v>
      </c>
    </row>
    <row r="120" spans="1:9" x14ac:dyDescent="0.25">
      <c r="A120" s="3">
        <v>800087196</v>
      </c>
      <c r="B120" s="81" t="s">
        <v>346</v>
      </c>
      <c r="C120" s="82">
        <v>820</v>
      </c>
      <c r="D120" s="1" t="s">
        <v>217</v>
      </c>
      <c r="E120" s="1" t="s">
        <v>218</v>
      </c>
      <c r="F120" s="83"/>
      <c r="G120" s="83"/>
      <c r="H120" s="83" t="str">
        <f t="shared" si="1"/>
        <v/>
      </c>
      <c r="I120" s="1">
        <v>800087196</v>
      </c>
    </row>
    <row r="121" spans="1:9" x14ac:dyDescent="0.25">
      <c r="A121" s="3">
        <v>800087476</v>
      </c>
      <c r="B121" s="81" t="s">
        <v>347</v>
      </c>
      <c r="C121" s="82">
        <v>820</v>
      </c>
      <c r="D121" s="1" t="s">
        <v>217</v>
      </c>
      <c r="E121" s="1" t="s">
        <v>218</v>
      </c>
      <c r="F121" s="83"/>
      <c r="G121" s="83"/>
      <c r="H121" s="83" t="str">
        <f t="shared" si="1"/>
        <v/>
      </c>
      <c r="I121" s="1">
        <v>800087476</v>
      </c>
    </row>
    <row r="122" spans="1:9" x14ac:dyDescent="0.25">
      <c r="A122" s="3">
        <v>800087648</v>
      </c>
      <c r="B122" s="81" t="s">
        <v>348</v>
      </c>
      <c r="C122" s="82">
        <v>820</v>
      </c>
      <c r="D122" s="1" t="s">
        <v>217</v>
      </c>
      <c r="E122" s="1" t="s">
        <v>218</v>
      </c>
      <c r="F122" s="83"/>
      <c r="G122" s="83"/>
      <c r="H122" s="83" t="str">
        <f t="shared" si="1"/>
        <v/>
      </c>
      <c r="I122" s="1">
        <v>800087648</v>
      </c>
    </row>
    <row r="123" spans="1:9" x14ac:dyDescent="0.25">
      <c r="A123" s="3">
        <v>800087713</v>
      </c>
      <c r="B123" s="81" t="s">
        <v>349</v>
      </c>
      <c r="C123" s="82">
        <v>1640</v>
      </c>
      <c r="D123" s="1" t="s">
        <v>217</v>
      </c>
      <c r="E123" s="1" t="s">
        <v>218</v>
      </c>
      <c r="F123" s="83"/>
      <c r="G123" s="83"/>
      <c r="H123" s="83" t="str">
        <f t="shared" si="1"/>
        <v/>
      </c>
      <c r="I123" s="1">
        <v>800087713</v>
      </c>
    </row>
    <row r="124" spans="1:9" x14ac:dyDescent="0.25">
      <c r="A124" s="3">
        <v>800088412</v>
      </c>
      <c r="B124" s="81" t="s">
        <v>350</v>
      </c>
      <c r="C124" s="82">
        <v>820</v>
      </c>
      <c r="D124" s="1" t="s">
        <v>217</v>
      </c>
      <c r="E124" s="1" t="s">
        <v>218</v>
      </c>
      <c r="F124" s="83"/>
      <c r="G124" s="83"/>
      <c r="H124" s="83" t="str">
        <f t="shared" si="1"/>
        <v/>
      </c>
      <c r="I124" s="1">
        <v>800088412</v>
      </c>
    </row>
    <row r="125" spans="1:9" x14ac:dyDescent="0.25">
      <c r="A125" s="3">
        <v>800092253</v>
      </c>
      <c r="B125" s="81" t="s">
        <v>351</v>
      </c>
      <c r="C125" s="82">
        <v>4935</v>
      </c>
      <c r="D125" s="1" t="s">
        <v>217</v>
      </c>
      <c r="E125" s="1" t="s">
        <v>218</v>
      </c>
      <c r="F125" s="83"/>
      <c r="G125" s="83"/>
      <c r="H125" s="83" t="str">
        <f t="shared" si="1"/>
        <v/>
      </c>
      <c r="I125" s="1">
        <v>800092253</v>
      </c>
    </row>
    <row r="126" spans="1:9" x14ac:dyDescent="0.25">
      <c r="A126" s="3">
        <v>800093263</v>
      </c>
      <c r="B126" s="81" t="s">
        <v>352</v>
      </c>
      <c r="C126" s="82">
        <v>820</v>
      </c>
      <c r="D126" s="1" t="s">
        <v>217</v>
      </c>
      <c r="E126" s="1" t="s">
        <v>218</v>
      </c>
      <c r="F126" s="83"/>
      <c r="G126" s="83"/>
      <c r="H126" s="83" t="str">
        <f t="shared" si="1"/>
        <v/>
      </c>
      <c r="I126" s="1">
        <v>800093263</v>
      </c>
    </row>
    <row r="127" spans="1:9" x14ac:dyDescent="0.25">
      <c r="A127" s="3">
        <v>800093820</v>
      </c>
      <c r="B127" s="81" t="s">
        <v>353</v>
      </c>
      <c r="C127" s="82">
        <v>820</v>
      </c>
      <c r="D127" s="1" t="s">
        <v>217</v>
      </c>
      <c r="E127" s="1" t="s">
        <v>218</v>
      </c>
      <c r="F127" s="83"/>
      <c r="G127" s="83"/>
      <c r="H127" s="83" t="str">
        <f t="shared" si="1"/>
        <v/>
      </c>
      <c r="I127" s="1">
        <v>800093820</v>
      </c>
    </row>
    <row r="128" spans="1:9" x14ac:dyDescent="0.25">
      <c r="A128" s="3">
        <v>800096022</v>
      </c>
      <c r="B128" s="81" t="s">
        <v>354</v>
      </c>
      <c r="C128" s="82">
        <v>820</v>
      </c>
      <c r="D128" s="1" t="s">
        <v>217</v>
      </c>
      <c r="E128" s="1" t="s">
        <v>238</v>
      </c>
      <c r="F128" s="83"/>
      <c r="G128" s="83"/>
      <c r="H128" s="83" t="str">
        <f t="shared" si="1"/>
        <v/>
      </c>
      <c r="I128" s="1">
        <v>800096022</v>
      </c>
    </row>
    <row r="129" spans="1:9" x14ac:dyDescent="0.25">
      <c r="A129" s="3">
        <v>800096932</v>
      </c>
      <c r="B129" s="81" t="s">
        <v>355</v>
      </c>
      <c r="C129" s="82">
        <v>820</v>
      </c>
      <c r="D129" s="1" t="s">
        <v>217</v>
      </c>
      <c r="E129" s="1" t="s">
        <v>218</v>
      </c>
      <c r="F129" s="83"/>
      <c r="G129" s="83"/>
      <c r="H129" s="83" t="str">
        <f t="shared" si="1"/>
        <v/>
      </c>
      <c r="I129" s="1">
        <v>800096932</v>
      </c>
    </row>
    <row r="130" spans="1:9" x14ac:dyDescent="0.25">
      <c r="A130" s="3">
        <v>800097281</v>
      </c>
      <c r="B130" s="81" t="s">
        <v>356</v>
      </c>
      <c r="C130" s="82">
        <v>24676</v>
      </c>
      <c r="D130" s="1" t="s">
        <v>217</v>
      </c>
      <c r="E130" s="1" t="s">
        <v>218</v>
      </c>
      <c r="F130" s="83"/>
      <c r="G130" s="83"/>
      <c r="H130" s="83" t="str">
        <f t="shared" si="1"/>
        <v/>
      </c>
      <c r="I130" s="1">
        <v>800097281</v>
      </c>
    </row>
    <row r="131" spans="1:9" x14ac:dyDescent="0.25">
      <c r="A131" s="3">
        <v>800097396</v>
      </c>
      <c r="B131" s="81" t="s">
        <v>357</v>
      </c>
      <c r="C131" s="82">
        <v>820</v>
      </c>
      <c r="D131" s="1" t="s">
        <v>217</v>
      </c>
      <c r="E131" s="1" t="s">
        <v>238</v>
      </c>
      <c r="F131" s="83"/>
      <c r="G131" s="83"/>
      <c r="H131" s="83" t="str">
        <f t="shared" ref="H131:H194" si="2">+IF(F131&gt;0,F131,IF(G131&gt;0,G131,""))</f>
        <v/>
      </c>
      <c r="I131" s="1">
        <v>800097396</v>
      </c>
    </row>
    <row r="132" spans="1:9" x14ac:dyDescent="0.25">
      <c r="A132" s="3">
        <v>800097764</v>
      </c>
      <c r="B132" s="81" t="s">
        <v>358</v>
      </c>
      <c r="C132" s="82">
        <v>100000000</v>
      </c>
      <c r="D132" s="1" t="s">
        <v>220</v>
      </c>
      <c r="E132" s="1" t="s">
        <v>218</v>
      </c>
      <c r="F132" s="83"/>
      <c r="G132" s="83"/>
      <c r="H132" s="83" t="str">
        <f t="shared" si="2"/>
        <v/>
      </c>
      <c r="I132" s="1">
        <v>800097764</v>
      </c>
    </row>
    <row r="133" spans="1:9" x14ac:dyDescent="0.25">
      <c r="A133" s="3">
        <v>800098330</v>
      </c>
      <c r="B133" s="81" t="s">
        <v>359</v>
      </c>
      <c r="C133" s="82">
        <v>820</v>
      </c>
      <c r="D133" s="1" t="s">
        <v>217</v>
      </c>
      <c r="E133" s="1" t="s">
        <v>218</v>
      </c>
      <c r="F133" s="83"/>
      <c r="G133" s="83"/>
      <c r="H133" s="83" t="str">
        <f t="shared" si="2"/>
        <v/>
      </c>
      <c r="I133" s="1">
        <v>800098330</v>
      </c>
    </row>
    <row r="134" spans="1:9" x14ac:dyDescent="0.25">
      <c r="A134" s="3">
        <v>800098572</v>
      </c>
      <c r="B134" s="81" t="s">
        <v>360</v>
      </c>
      <c r="C134" s="82">
        <v>820</v>
      </c>
      <c r="D134" s="1" t="s">
        <v>217</v>
      </c>
      <c r="E134" s="1" t="s">
        <v>233</v>
      </c>
      <c r="F134" s="83"/>
      <c r="G134" s="83"/>
      <c r="H134" s="83" t="str">
        <f t="shared" si="2"/>
        <v/>
      </c>
      <c r="I134" s="1">
        <v>800098572</v>
      </c>
    </row>
    <row r="135" spans="1:9" x14ac:dyDescent="0.25">
      <c r="A135" s="3">
        <v>800098713</v>
      </c>
      <c r="B135" s="81" t="s">
        <v>361</v>
      </c>
      <c r="C135" s="82">
        <v>820</v>
      </c>
      <c r="D135" s="1" t="s">
        <v>217</v>
      </c>
      <c r="E135" s="1" t="s">
        <v>238</v>
      </c>
      <c r="F135" s="83"/>
      <c r="G135" s="83"/>
      <c r="H135" s="83" t="str">
        <f t="shared" si="2"/>
        <v/>
      </c>
      <c r="I135" s="1">
        <v>800098713</v>
      </c>
    </row>
    <row r="136" spans="1:9" x14ac:dyDescent="0.25">
      <c r="A136" s="3">
        <v>800104379</v>
      </c>
      <c r="B136" s="81" t="s">
        <v>362</v>
      </c>
      <c r="C136" s="82">
        <v>1640</v>
      </c>
      <c r="D136" s="1" t="s">
        <v>217</v>
      </c>
      <c r="E136" s="1" t="s">
        <v>218</v>
      </c>
      <c r="F136" s="83"/>
      <c r="G136" s="83"/>
      <c r="H136" s="83" t="str">
        <f t="shared" si="2"/>
        <v/>
      </c>
      <c r="I136" s="1">
        <v>800104379</v>
      </c>
    </row>
    <row r="137" spans="1:9" x14ac:dyDescent="0.25">
      <c r="A137" s="3">
        <v>800105684</v>
      </c>
      <c r="B137" s="81" t="s">
        <v>363</v>
      </c>
      <c r="C137" s="82">
        <v>820</v>
      </c>
      <c r="D137" s="1" t="s">
        <v>228</v>
      </c>
      <c r="E137" s="1" t="s">
        <v>218</v>
      </c>
      <c r="F137" s="83"/>
      <c r="G137" s="83"/>
      <c r="H137" s="83" t="str">
        <f t="shared" si="2"/>
        <v/>
      </c>
      <c r="I137" s="1">
        <v>800105684</v>
      </c>
    </row>
    <row r="138" spans="1:9" x14ac:dyDescent="0.25">
      <c r="A138" s="3">
        <v>800107791</v>
      </c>
      <c r="B138" s="81" t="s">
        <v>364</v>
      </c>
      <c r="C138" s="82">
        <v>820</v>
      </c>
      <c r="D138" s="1" t="s">
        <v>217</v>
      </c>
      <c r="E138" s="1" t="s">
        <v>218</v>
      </c>
      <c r="F138" s="83"/>
      <c r="G138" s="83"/>
      <c r="H138" s="83" t="str">
        <f t="shared" si="2"/>
        <v/>
      </c>
      <c r="I138" s="1">
        <v>800107791</v>
      </c>
    </row>
    <row r="139" spans="1:9" x14ac:dyDescent="0.25">
      <c r="A139" s="3">
        <v>800108775</v>
      </c>
      <c r="B139" s="81" t="s">
        <v>365</v>
      </c>
      <c r="C139" s="82">
        <v>820</v>
      </c>
      <c r="D139" s="1" t="s">
        <v>217</v>
      </c>
      <c r="E139" s="1" t="s">
        <v>218</v>
      </c>
      <c r="F139" s="83"/>
      <c r="G139" s="83"/>
      <c r="H139" s="83" t="str">
        <f t="shared" si="2"/>
        <v/>
      </c>
      <c r="I139" s="1">
        <v>800108775</v>
      </c>
    </row>
    <row r="140" spans="1:9" x14ac:dyDescent="0.25">
      <c r="A140" s="3">
        <v>800109799</v>
      </c>
      <c r="B140" s="81" t="s">
        <v>366</v>
      </c>
      <c r="C140" s="82">
        <v>820</v>
      </c>
      <c r="D140" s="1" t="s">
        <v>217</v>
      </c>
      <c r="E140" s="1" t="s">
        <v>218</v>
      </c>
      <c r="F140" s="83"/>
      <c r="G140" s="83"/>
      <c r="H140" s="83" t="str">
        <f t="shared" si="2"/>
        <v/>
      </c>
      <c r="I140" s="1">
        <v>800109799</v>
      </c>
    </row>
    <row r="141" spans="1:9" x14ac:dyDescent="0.25">
      <c r="A141" s="3">
        <v>800109812</v>
      </c>
      <c r="B141" s="81" t="s">
        <v>367</v>
      </c>
      <c r="C141" s="82">
        <v>820</v>
      </c>
      <c r="D141" s="1" t="s">
        <v>217</v>
      </c>
      <c r="E141" s="1" t="s">
        <v>218</v>
      </c>
      <c r="F141" s="83"/>
      <c r="G141" s="83"/>
      <c r="H141" s="83" t="str">
        <f t="shared" si="2"/>
        <v/>
      </c>
      <c r="I141" s="1">
        <v>800109812</v>
      </c>
    </row>
    <row r="142" spans="1:9" x14ac:dyDescent="0.25">
      <c r="A142" s="3">
        <v>800109823</v>
      </c>
      <c r="B142" s="81" t="s">
        <v>368</v>
      </c>
      <c r="C142" s="82">
        <v>820</v>
      </c>
      <c r="D142" s="1" t="s">
        <v>217</v>
      </c>
      <c r="E142" s="75" t="s">
        <v>231</v>
      </c>
      <c r="F142" s="83"/>
      <c r="G142" s="83"/>
      <c r="H142" s="83" t="str">
        <f t="shared" si="2"/>
        <v/>
      </c>
      <c r="I142" s="1">
        <v>800109823</v>
      </c>
    </row>
    <row r="143" spans="1:9" x14ac:dyDescent="0.25">
      <c r="A143" s="3">
        <v>800110704</v>
      </c>
      <c r="B143" s="81" t="s">
        <v>369</v>
      </c>
      <c r="C143" s="82">
        <v>820</v>
      </c>
      <c r="D143" s="1" t="s">
        <v>217</v>
      </c>
      <c r="E143" s="1" t="s">
        <v>218</v>
      </c>
      <c r="F143" s="83"/>
      <c r="G143" s="83"/>
      <c r="H143" s="83" t="str">
        <f t="shared" si="2"/>
        <v/>
      </c>
      <c r="I143" s="1">
        <v>800110704</v>
      </c>
    </row>
    <row r="144" spans="1:9" x14ac:dyDescent="0.25">
      <c r="A144" s="3">
        <v>800111328</v>
      </c>
      <c r="B144" s="81" t="s">
        <v>370</v>
      </c>
      <c r="C144" s="82">
        <v>820</v>
      </c>
      <c r="D144" s="1" t="s">
        <v>217</v>
      </c>
      <c r="E144" s="1" t="s">
        <v>218</v>
      </c>
      <c r="F144" s="83"/>
      <c r="G144" s="83"/>
      <c r="H144" s="83" t="str">
        <f t="shared" si="2"/>
        <v/>
      </c>
      <c r="I144" s="1">
        <v>800111328</v>
      </c>
    </row>
    <row r="145" spans="1:9" x14ac:dyDescent="0.25">
      <c r="A145" s="3">
        <v>800111332</v>
      </c>
      <c r="B145" s="81" t="s">
        <v>371</v>
      </c>
      <c r="C145" s="82">
        <v>820</v>
      </c>
      <c r="D145" s="1" t="s">
        <v>217</v>
      </c>
      <c r="E145" s="1" t="s">
        <v>233</v>
      </c>
      <c r="F145" s="83"/>
      <c r="G145" s="83"/>
      <c r="H145" s="83" t="str">
        <f t="shared" si="2"/>
        <v/>
      </c>
      <c r="I145" s="1">
        <v>800111332</v>
      </c>
    </row>
    <row r="146" spans="1:9" x14ac:dyDescent="0.25">
      <c r="A146" s="3">
        <v>800111753</v>
      </c>
      <c r="B146" s="81" t="s">
        <v>372</v>
      </c>
      <c r="C146" s="82">
        <v>820</v>
      </c>
      <c r="D146" s="1" t="s">
        <v>217</v>
      </c>
      <c r="E146" s="1" t="s">
        <v>233</v>
      </c>
      <c r="F146" s="83"/>
      <c r="G146" s="83"/>
      <c r="H146" s="83" t="str">
        <f t="shared" si="2"/>
        <v/>
      </c>
      <c r="I146" s="1">
        <v>800111753</v>
      </c>
    </row>
    <row r="147" spans="1:9" x14ac:dyDescent="0.25">
      <c r="A147" s="3">
        <v>800111755</v>
      </c>
      <c r="B147" s="81" t="s">
        <v>373</v>
      </c>
      <c r="C147" s="82">
        <v>820</v>
      </c>
      <c r="D147" s="1" t="s">
        <v>217</v>
      </c>
      <c r="E147" s="1" t="s">
        <v>218</v>
      </c>
      <c r="F147" s="83"/>
      <c r="G147" s="83"/>
      <c r="H147" s="83" t="str">
        <f t="shared" si="2"/>
        <v/>
      </c>
      <c r="I147" s="1">
        <v>800111755</v>
      </c>
    </row>
    <row r="148" spans="1:9" x14ac:dyDescent="0.25">
      <c r="A148" s="3">
        <v>800111761</v>
      </c>
      <c r="B148" s="81" t="s">
        <v>374</v>
      </c>
      <c r="C148" s="82">
        <v>820</v>
      </c>
      <c r="D148" s="1" t="s">
        <v>217</v>
      </c>
      <c r="E148" s="1" t="s">
        <v>218</v>
      </c>
      <c r="F148" s="83"/>
      <c r="G148" s="83"/>
      <c r="H148" s="83" t="str">
        <f t="shared" si="2"/>
        <v/>
      </c>
      <c r="I148" s="1">
        <v>800111761</v>
      </c>
    </row>
    <row r="149" spans="1:9" x14ac:dyDescent="0.25">
      <c r="A149" s="3">
        <v>800111844</v>
      </c>
      <c r="B149" s="81" t="s">
        <v>375</v>
      </c>
      <c r="C149" s="82">
        <v>820</v>
      </c>
      <c r="D149" s="1" t="s">
        <v>217</v>
      </c>
      <c r="E149" s="1" t="s">
        <v>218</v>
      </c>
      <c r="F149" s="83"/>
      <c r="G149" s="83"/>
      <c r="H149" s="83" t="str">
        <f t="shared" si="2"/>
        <v/>
      </c>
      <c r="I149" s="1">
        <v>800111844</v>
      </c>
    </row>
    <row r="150" spans="1:9" x14ac:dyDescent="0.25">
      <c r="A150" s="3">
        <v>800112837</v>
      </c>
      <c r="B150" s="81" t="s">
        <v>376</v>
      </c>
      <c r="C150" s="82">
        <v>820</v>
      </c>
      <c r="D150" s="1" t="s">
        <v>217</v>
      </c>
      <c r="E150" s="1" t="s">
        <v>218</v>
      </c>
      <c r="F150" s="83"/>
      <c r="G150" s="83"/>
      <c r="H150" s="83" t="str">
        <f t="shared" si="2"/>
        <v/>
      </c>
      <c r="I150" s="1">
        <v>800112837</v>
      </c>
    </row>
    <row r="151" spans="1:9" x14ac:dyDescent="0.25">
      <c r="A151" s="3">
        <v>800112892</v>
      </c>
      <c r="B151" s="81" t="s">
        <v>377</v>
      </c>
      <c r="C151" s="82">
        <v>820</v>
      </c>
      <c r="D151" s="1" t="s">
        <v>217</v>
      </c>
      <c r="E151" s="1" t="s">
        <v>218</v>
      </c>
      <c r="F151" s="83"/>
      <c r="G151" s="83"/>
      <c r="H151" s="83" t="str">
        <f t="shared" si="2"/>
        <v/>
      </c>
      <c r="I151" s="1">
        <v>800112892</v>
      </c>
    </row>
    <row r="152" spans="1:9" x14ac:dyDescent="0.25">
      <c r="A152" s="3">
        <v>800112895</v>
      </c>
      <c r="B152" s="81" t="s">
        <v>378</v>
      </c>
      <c r="C152" s="82">
        <v>820</v>
      </c>
      <c r="D152" s="1" t="s">
        <v>217</v>
      </c>
      <c r="E152" s="1" t="s">
        <v>218</v>
      </c>
      <c r="F152" s="83"/>
      <c r="G152" s="83"/>
      <c r="H152" s="83" t="str">
        <f t="shared" si="2"/>
        <v/>
      </c>
      <c r="I152" s="1">
        <v>800112895</v>
      </c>
    </row>
    <row r="153" spans="1:9" x14ac:dyDescent="0.25">
      <c r="A153" s="3">
        <v>800112909</v>
      </c>
      <c r="B153" s="81" t="s">
        <v>379</v>
      </c>
      <c r="C153" s="82">
        <v>820</v>
      </c>
      <c r="D153" s="1" t="s">
        <v>217</v>
      </c>
      <c r="E153" s="1" t="s">
        <v>218</v>
      </c>
      <c r="F153" s="83"/>
      <c r="G153" s="83"/>
      <c r="H153" s="83" t="str">
        <f t="shared" si="2"/>
        <v/>
      </c>
      <c r="I153" s="1">
        <v>800112909</v>
      </c>
    </row>
    <row r="154" spans="1:9" x14ac:dyDescent="0.25">
      <c r="A154" s="3">
        <v>800112967</v>
      </c>
      <c r="B154" s="81" t="s">
        <v>380</v>
      </c>
      <c r="C154" s="82">
        <v>820</v>
      </c>
      <c r="D154" s="1" t="s">
        <v>217</v>
      </c>
      <c r="E154" s="1" t="s">
        <v>233</v>
      </c>
      <c r="F154" s="83"/>
      <c r="G154" s="83"/>
      <c r="H154" s="83" t="str">
        <f t="shared" si="2"/>
        <v/>
      </c>
      <c r="I154" s="1">
        <v>800112967</v>
      </c>
    </row>
    <row r="155" spans="1:9" x14ac:dyDescent="0.25">
      <c r="A155" s="3">
        <v>800113608</v>
      </c>
      <c r="B155" s="81" t="s">
        <v>381</v>
      </c>
      <c r="C155" s="82">
        <v>820</v>
      </c>
      <c r="D155" s="1" t="s">
        <v>217</v>
      </c>
      <c r="E155" s="1" t="s">
        <v>218</v>
      </c>
      <c r="F155" s="83"/>
      <c r="G155" s="83"/>
      <c r="H155" s="83" t="str">
        <f t="shared" si="2"/>
        <v/>
      </c>
      <c r="I155" s="1">
        <v>800113608</v>
      </c>
    </row>
    <row r="156" spans="1:9" x14ac:dyDescent="0.25">
      <c r="A156" s="3">
        <v>800113980</v>
      </c>
      <c r="B156" s="81" t="s">
        <v>382</v>
      </c>
      <c r="C156" s="82">
        <v>820</v>
      </c>
      <c r="D156" s="1" t="s">
        <v>217</v>
      </c>
      <c r="E156" s="1" t="s">
        <v>218</v>
      </c>
      <c r="F156" s="83"/>
      <c r="G156" s="83"/>
      <c r="H156" s="83" t="str">
        <f t="shared" si="2"/>
        <v/>
      </c>
      <c r="I156" s="1">
        <v>800113980</v>
      </c>
    </row>
    <row r="157" spans="1:9" x14ac:dyDescent="0.25">
      <c r="A157" s="3">
        <v>800114682</v>
      </c>
      <c r="B157" s="81" t="s">
        <v>383</v>
      </c>
      <c r="C157" s="82">
        <v>820</v>
      </c>
      <c r="D157" s="1" t="s">
        <v>217</v>
      </c>
      <c r="E157" s="1" t="s">
        <v>218</v>
      </c>
      <c r="F157" s="83"/>
      <c r="G157" s="83"/>
      <c r="H157" s="83" t="str">
        <f t="shared" si="2"/>
        <v/>
      </c>
      <c r="I157" s="1">
        <v>800114682</v>
      </c>
    </row>
    <row r="158" spans="1:9" x14ac:dyDescent="0.25">
      <c r="A158" s="3">
        <v>800114776</v>
      </c>
      <c r="B158" s="81" t="s">
        <v>384</v>
      </c>
      <c r="C158" s="82">
        <v>820</v>
      </c>
      <c r="D158" s="1" t="s">
        <v>217</v>
      </c>
      <c r="E158" s="1" t="s">
        <v>218</v>
      </c>
      <c r="F158" s="83"/>
      <c r="G158" s="83"/>
      <c r="H158" s="83" t="str">
        <f t="shared" si="2"/>
        <v/>
      </c>
      <c r="I158" s="1">
        <v>800114776</v>
      </c>
    </row>
    <row r="159" spans="1:9" x14ac:dyDescent="0.25">
      <c r="A159" s="3">
        <v>800114857</v>
      </c>
      <c r="B159" s="81" t="s">
        <v>385</v>
      </c>
      <c r="C159" s="82">
        <v>820</v>
      </c>
      <c r="D159" s="1" t="s">
        <v>217</v>
      </c>
      <c r="E159" s="1" t="s">
        <v>218</v>
      </c>
      <c r="F159" s="83"/>
      <c r="G159" s="83"/>
      <c r="H159" s="83" t="str">
        <f t="shared" si="2"/>
        <v/>
      </c>
      <c r="I159" s="1">
        <v>800114857</v>
      </c>
    </row>
    <row r="160" spans="1:9" x14ac:dyDescent="0.25">
      <c r="A160" s="3">
        <v>800116835</v>
      </c>
      <c r="B160" s="81" t="s">
        <v>386</v>
      </c>
      <c r="C160" s="82">
        <v>24676</v>
      </c>
      <c r="D160" s="1" t="s">
        <v>387</v>
      </c>
      <c r="E160" s="1" t="s">
        <v>218</v>
      </c>
      <c r="F160" s="83"/>
      <c r="G160" s="83"/>
      <c r="H160" s="83" t="str">
        <f t="shared" si="2"/>
        <v/>
      </c>
      <c r="I160" s="1">
        <v>800116835</v>
      </c>
    </row>
    <row r="161" spans="1:9" x14ac:dyDescent="0.25">
      <c r="A161" s="3">
        <v>800117426</v>
      </c>
      <c r="B161" s="81" t="s">
        <v>388</v>
      </c>
      <c r="C161" s="82">
        <v>820</v>
      </c>
      <c r="D161" s="1" t="s">
        <v>217</v>
      </c>
      <c r="E161" s="75" t="s">
        <v>231</v>
      </c>
      <c r="F161" s="83">
        <v>43796</v>
      </c>
      <c r="G161" s="83"/>
      <c r="H161" s="83">
        <f t="shared" si="2"/>
        <v>43796</v>
      </c>
      <c r="I161" s="1">
        <v>800117426</v>
      </c>
    </row>
    <row r="162" spans="1:9" x14ac:dyDescent="0.25">
      <c r="A162" s="3">
        <v>800118783</v>
      </c>
      <c r="B162" s="81" t="s">
        <v>389</v>
      </c>
      <c r="C162" s="82">
        <v>1640</v>
      </c>
      <c r="D162" s="1" t="s">
        <v>228</v>
      </c>
      <c r="E162" s="1" t="s">
        <v>218</v>
      </c>
      <c r="F162" s="83"/>
      <c r="G162" s="83"/>
      <c r="H162" s="83" t="str">
        <f t="shared" si="2"/>
        <v/>
      </c>
      <c r="I162" s="1">
        <v>800118783</v>
      </c>
    </row>
    <row r="163" spans="1:9" x14ac:dyDescent="0.25">
      <c r="A163" s="3">
        <v>800121219</v>
      </c>
      <c r="B163" s="81" t="s">
        <v>390</v>
      </c>
      <c r="C163" s="82">
        <v>820</v>
      </c>
      <c r="D163" s="1" t="s">
        <v>217</v>
      </c>
      <c r="E163" s="1" t="s">
        <v>218</v>
      </c>
      <c r="F163" s="83"/>
      <c r="G163" s="83"/>
      <c r="H163" s="83" t="str">
        <f t="shared" si="2"/>
        <v/>
      </c>
      <c r="I163" s="1">
        <v>800121219</v>
      </c>
    </row>
    <row r="164" spans="1:9" x14ac:dyDescent="0.25">
      <c r="A164" s="3">
        <v>800122280</v>
      </c>
      <c r="B164" s="81" t="s">
        <v>391</v>
      </c>
      <c r="C164" s="82">
        <v>820</v>
      </c>
      <c r="D164" s="1" t="s">
        <v>217</v>
      </c>
      <c r="E164" s="1" t="s">
        <v>218</v>
      </c>
      <c r="F164" s="83"/>
      <c r="G164" s="83"/>
      <c r="H164" s="83" t="str">
        <f t="shared" si="2"/>
        <v/>
      </c>
      <c r="I164" s="1">
        <v>800122280</v>
      </c>
    </row>
    <row r="165" spans="1:9" x14ac:dyDescent="0.25">
      <c r="A165" s="3">
        <v>800124288</v>
      </c>
      <c r="B165" s="81" t="s">
        <v>392</v>
      </c>
      <c r="C165" s="82">
        <v>820</v>
      </c>
      <c r="D165" s="1" t="s">
        <v>217</v>
      </c>
      <c r="E165" s="1" t="s">
        <v>218</v>
      </c>
      <c r="F165" s="83"/>
      <c r="G165" s="83"/>
      <c r="H165" s="83" t="str">
        <f t="shared" si="2"/>
        <v/>
      </c>
      <c r="I165" s="1">
        <v>800124288</v>
      </c>
    </row>
    <row r="166" spans="1:9" x14ac:dyDescent="0.25">
      <c r="A166" s="3">
        <v>800127513</v>
      </c>
      <c r="B166" s="81" t="s">
        <v>393</v>
      </c>
      <c r="C166" s="82">
        <v>1640</v>
      </c>
      <c r="D166" s="1" t="s">
        <v>217</v>
      </c>
      <c r="E166" s="1" t="s">
        <v>218</v>
      </c>
      <c r="F166" s="83"/>
      <c r="G166" s="83"/>
      <c r="H166" s="83" t="str">
        <f t="shared" si="2"/>
        <v/>
      </c>
      <c r="I166" s="1">
        <v>800127513</v>
      </c>
    </row>
    <row r="167" spans="1:9" x14ac:dyDescent="0.25">
      <c r="A167" s="3">
        <v>800130076</v>
      </c>
      <c r="B167" s="81" t="s">
        <v>394</v>
      </c>
      <c r="C167" s="82">
        <v>820</v>
      </c>
      <c r="D167" s="1" t="s">
        <v>217</v>
      </c>
      <c r="E167" s="1" t="s">
        <v>218</v>
      </c>
      <c r="F167" s="83"/>
      <c r="G167" s="83"/>
      <c r="H167" s="83" t="str">
        <f t="shared" si="2"/>
        <v/>
      </c>
      <c r="I167" s="1">
        <v>800130076</v>
      </c>
    </row>
    <row r="168" spans="1:9" x14ac:dyDescent="0.25">
      <c r="A168" s="3">
        <v>800130656</v>
      </c>
      <c r="B168" s="81" t="s">
        <v>395</v>
      </c>
      <c r="C168" s="82">
        <v>1640</v>
      </c>
      <c r="D168" s="1" t="s">
        <v>217</v>
      </c>
      <c r="E168" s="1" t="s">
        <v>218</v>
      </c>
      <c r="F168" s="83"/>
      <c r="G168" s="83"/>
      <c r="H168" s="83" t="str">
        <f t="shared" si="2"/>
        <v/>
      </c>
      <c r="I168" s="1">
        <v>800130656</v>
      </c>
    </row>
    <row r="169" spans="1:9" x14ac:dyDescent="0.25">
      <c r="A169" s="3">
        <v>800131127</v>
      </c>
      <c r="B169" s="81" t="s">
        <v>396</v>
      </c>
      <c r="C169" s="82">
        <v>820</v>
      </c>
      <c r="D169" s="1" t="s">
        <v>217</v>
      </c>
      <c r="E169" s="1" t="s">
        <v>218</v>
      </c>
      <c r="F169" s="83"/>
      <c r="G169" s="83"/>
      <c r="H169" s="83" t="str">
        <f t="shared" si="2"/>
        <v/>
      </c>
      <c r="I169" s="1">
        <v>800131127</v>
      </c>
    </row>
    <row r="170" spans="1:9" x14ac:dyDescent="0.25">
      <c r="A170" s="3">
        <v>800136110</v>
      </c>
      <c r="B170" s="81" t="s">
        <v>397</v>
      </c>
      <c r="C170" s="82">
        <v>820</v>
      </c>
      <c r="D170" s="1" t="s">
        <v>217</v>
      </c>
      <c r="E170" s="1" t="s">
        <v>218</v>
      </c>
      <c r="F170" s="83"/>
      <c r="G170" s="83"/>
      <c r="H170" s="83" t="str">
        <f t="shared" si="2"/>
        <v/>
      </c>
      <c r="I170" s="1">
        <v>800136110</v>
      </c>
    </row>
    <row r="171" spans="1:9" x14ac:dyDescent="0.25">
      <c r="A171" s="3">
        <v>800136151</v>
      </c>
      <c r="B171" s="81" t="s">
        <v>398</v>
      </c>
      <c r="C171" s="82">
        <v>820</v>
      </c>
      <c r="D171" s="1" t="s">
        <v>217</v>
      </c>
      <c r="E171" s="1" t="s">
        <v>218</v>
      </c>
      <c r="F171" s="83"/>
      <c r="G171" s="83"/>
      <c r="H171" s="83" t="str">
        <f t="shared" si="2"/>
        <v/>
      </c>
      <c r="I171" s="1">
        <v>800136151</v>
      </c>
    </row>
    <row r="172" spans="1:9" x14ac:dyDescent="0.25">
      <c r="A172" s="3">
        <v>800136154</v>
      </c>
      <c r="B172" s="81" t="s">
        <v>399</v>
      </c>
      <c r="C172" s="82">
        <v>820</v>
      </c>
      <c r="D172" s="1" t="s">
        <v>217</v>
      </c>
      <c r="E172" s="1" t="s">
        <v>218</v>
      </c>
      <c r="F172" s="83"/>
      <c r="G172" s="83"/>
      <c r="H172" s="83" t="str">
        <f t="shared" si="2"/>
        <v/>
      </c>
      <c r="I172" s="1">
        <v>800136154</v>
      </c>
    </row>
    <row r="173" spans="1:9" x14ac:dyDescent="0.25">
      <c r="A173" s="3">
        <v>800136193</v>
      </c>
      <c r="B173" s="81" t="s">
        <v>400</v>
      </c>
      <c r="C173" s="82">
        <v>1640</v>
      </c>
      <c r="D173" s="1" t="s">
        <v>217</v>
      </c>
      <c r="E173" s="1" t="s">
        <v>218</v>
      </c>
      <c r="F173" s="83"/>
      <c r="G173" s="83"/>
      <c r="H173" s="83" t="str">
        <f t="shared" si="2"/>
        <v/>
      </c>
      <c r="I173" s="1">
        <v>800136193</v>
      </c>
    </row>
    <row r="174" spans="1:9" x14ac:dyDescent="0.25">
      <c r="A174" s="3">
        <v>800136453</v>
      </c>
      <c r="B174" s="81" t="s">
        <v>401</v>
      </c>
      <c r="C174" s="82">
        <v>820</v>
      </c>
      <c r="D174" s="1" t="s">
        <v>217</v>
      </c>
      <c r="E174" s="1" t="s">
        <v>218</v>
      </c>
      <c r="F174" s="83"/>
      <c r="G174" s="83"/>
      <c r="H174" s="83" t="str">
        <f t="shared" si="2"/>
        <v/>
      </c>
      <c r="I174" s="1">
        <v>800136453</v>
      </c>
    </row>
    <row r="175" spans="1:9" x14ac:dyDescent="0.25">
      <c r="A175" s="3">
        <v>800136457</v>
      </c>
      <c r="B175" s="81" t="s">
        <v>402</v>
      </c>
      <c r="C175" s="82">
        <v>820</v>
      </c>
      <c r="D175" s="1" t="s">
        <v>217</v>
      </c>
      <c r="E175" s="1" t="s">
        <v>218</v>
      </c>
      <c r="F175" s="83"/>
      <c r="G175" s="83"/>
      <c r="H175" s="83" t="str">
        <f t="shared" si="2"/>
        <v/>
      </c>
      <c r="I175" s="1">
        <v>800136457</v>
      </c>
    </row>
    <row r="176" spans="1:9" x14ac:dyDescent="0.25">
      <c r="A176" s="3">
        <v>800136743</v>
      </c>
      <c r="B176" s="81" t="s">
        <v>403</v>
      </c>
      <c r="C176" s="82">
        <v>820</v>
      </c>
      <c r="D176" s="1" t="s">
        <v>217</v>
      </c>
      <c r="E176" s="1" t="s">
        <v>218</v>
      </c>
      <c r="F176" s="83"/>
      <c r="G176" s="83"/>
      <c r="H176" s="83" t="str">
        <f t="shared" si="2"/>
        <v/>
      </c>
      <c r="I176" s="1">
        <v>800136743</v>
      </c>
    </row>
    <row r="177" spans="1:9" x14ac:dyDescent="0.25">
      <c r="A177" s="3">
        <v>800136822</v>
      </c>
      <c r="B177" s="81" t="s">
        <v>404</v>
      </c>
      <c r="C177" s="82">
        <v>820</v>
      </c>
      <c r="D177" s="1" t="s">
        <v>217</v>
      </c>
      <c r="E177" s="1" t="s">
        <v>218</v>
      </c>
      <c r="F177" s="83"/>
      <c r="G177" s="83"/>
      <c r="H177" s="83" t="str">
        <f t="shared" si="2"/>
        <v/>
      </c>
      <c r="I177" s="1">
        <v>800136822</v>
      </c>
    </row>
    <row r="178" spans="1:9" x14ac:dyDescent="0.25">
      <c r="A178" s="3">
        <v>800136825</v>
      </c>
      <c r="B178" s="81" t="s">
        <v>405</v>
      </c>
      <c r="C178" s="82">
        <v>820</v>
      </c>
      <c r="D178" s="1" t="s">
        <v>217</v>
      </c>
      <c r="E178" s="1" t="s">
        <v>218</v>
      </c>
      <c r="F178" s="83"/>
      <c r="G178" s="83"/>
      <c r="H178" s="83" t="str">
        <f t="shared" si="2"/>
        <v/>
      </c>
      <c r="I178" s="1">
        <v>800136825</v>
      </c>
    </row>
    <row r="179" spans="1:9" x14ac:dyDescent="0.25">
      <c r="A179" s="3">
        <v>800137167</v>
      </c>
      <c r="B179" s="81" t="s">
        <v>406</v>
      </c>
      <c r="C179" s="82">
        <v>1640</v>
      </c>
      <c r="D179" s="1" t="s">
        <v>217</v>
      </c>
      <c r="E179" s="75" t="s">
        <v>231</v>
      </c>
      <c r="F179" s="83"/>
      <c r="G179" s="83"/>
      <c r="H179" s="83" t="str">
        <f t="shared" si="2"/>
        <v/>
      </c>
      <c r="I179" s="1">
        <v>800137167</v>
      </c>
    </row>
    <row r="180" spans="1:9" x14ac:dyDescent="0.25">
      <c r="A180" s="3">
        <v>800137252</v>
      </c>
      <c r="B180" s="81" t="s">
        <v>407</v>
      </c>
      <c r="C180" s="82">
        <v>1640</v>
      </c>
      <c r="D180" s="1" t="s">
        <v>217</v>
      </c>
      <c r="E180" s="1" t="s">
        <v>218</v>
      </c>
      <c r="F180" s="83"/>
      <c r="G180" s="83"/>
      <c r="H180" s="83" t="str">
        <f t="shared" si="2"/>
        <v/>
      </c>
      <c r="I180" s="1">
        <v>800137252</v>
      </c>
    </row>
    <row r="181" spans="1:9" x14ac:dyDescent="0.25">
      <c r="A181" s="3">
        <v>800137726</v>
      </c>
      <c r="B181" s="81" t="s">
        <v>408</v>
      </c>
      <c r="C181" s="82">
        <v>820</v>
      </c>
      <c r="D181" s="1" t="s">
        <v>217</v>
      </c>
      <c r="E181" s="1" t="s">
        <v>218</v>
      </c>
      <c r="F181" s="83"/>
      <c r="G181" s="83"/>
      <c r="H181" s="83" t="str">
        <f t="shared" si="2"/>
        <v/>
      </c>
      <c r="I181" s="1">
        <v>800137726</v>
      </c>
    </row>
    <row r="182" spans="1:9" x14ac:dyDescent="0.25">
      <c r="A182" s="3">
        <v>800137912</v>
      </c>
      <c r="B182" s="81" t="s">
        <v>409</v>
      </c>
      <c r="C182" s="82">
        <v>820</v>
      </c>
      <c r="D182" s="1" t="s">
        <v>217</v>
      </c>
      <c r="E182" s="1" t="s">
        <v>218</v>
      </c>
      <c r="F182" s="83"/>
      <c r="G182" s="83"/>
      <c r="H182" s="83" t="str">
        <f t="shared" si="2"/>
        <v/>
      </c>
      <c r="I182" s="1">
        <v>800137912</v>
      </c>
    </row>
    <row r="183" spans="1:9" x14ac:dyDescent="0.25">
      <c r="A183" s="3">
        <v>800137930</v>
      </c>
      <c r="B183" s="81" t="s">
        <v>410</v>
      </c>
      <c r="C183" s="82">
        <v>820</v>
      </c>
      <c r="D183" s="1" t="s">
        <v>217</v>
      </c>
      <c r="E183" s="1" t="s">
        <v>218</v>
      </c>
      <c r="F183" s="83"/>
      <c r="G183" s="83"/>
      <c r="H183" s="83" t="str">
        <f t="shared" si="2"/>
        <v/>
      </c>
      <c r="I183" s="1">
        <v>800137930</v>
      </c>
    </row>
    <row r="184" spans="1:9" x14ac:dyDescent="0.25">
      <c r="A184" s="3">
        <v>800137942</v>
      </c>
      <c r="B184" s="81" t="s">
        <v>411</v>
      </c>
      <c r="C184" s="82">
        <v>820</v>
      </c>
      <c r="D184" s="1" t="s">
        <v>217</v>
      </c>
      <c r="E184" s="1" t="s">
        <v>218</v>
      </c>
      <c r="F184" s="83"/>
      <c r="G184" s="83"/>
      <c r="H184" s="83" t="str">
        <f t="shared" si="2"/>
        <v/>
      </c>
      <c r="I184" s="1">
        <v>800137942</v>
      </c>
    </row>
    <row r="185" spans="1:9" x14ac:dyDescent="0.25">
      <c r="A185" s="3">
        <v>800137947</v>
      </c>
      <c r="B185" s="81" t="s">
        <v>412</v>
      </c>
      <c r="C185" s="82">
        <v>820</v>
      </c>
      <c r="D185" s="1" t="s">
        <v>217</v>
      </c>
      <c r="E185" s="1" t="s">
        <v>218</v>
      </c>
      <c r="F185" s="83"/>
      <c r="G185" s="83"/>
      <c r="H185" s="83" t="str">
        <f t="shared" si="2"/>
        <v/>
      </c>
      <c r="I185" s="1">
        <v>800137947</v>
      </c>
    </row>
    <row r="186" spans="1:9" x14ac:dyDescent="0.25">
      <c r="A186" s="3">
        <v>800137950</v>
      </c>
      <c r="B186" s="81" t="s">
        <v>413</v>
      </c>
      <c r="C186" s="82">
        <v>820</v>
      </c>
      <c r="D186" s="1" t="s">
        <v>217</v>
      </c>
      <c r="E186" s="1" t="s">
        <v>218</v>
      </c>
      <c r="F186" s="83"/>
      <c r="G186" s="83"/>
      <c r="H186" s="83" t="str">
        <f t="shared" si="2"/>
        <v/>
      </c>
      <c r="I186" s="1">
        <v>800137950</v>
      </c>
    </row>
    <row r="187" spans="1:9" x14ac:dyDescent="0.25">
      <c r="A187" s="3">
        <v>800137986</v>
      </c>
      <c r="B187" s="81" t="s">
        <v>414</v>
      </c>
      <c r="C187" s="82">
        <v>820</v>
      </c>
      <c r="D187" s="1" t="s">
        <v>217</v>
      </c>
      <c r="E187" s="1" t="s">
        <v>218</v>
      </c>
      <c r="F187" s="83"/>
      <c r="G187" s="83"/>
      <c r="H187" s="83" t="str">
        <f t="shared" si="2"/>
        <v/>
      </c>
      <c r="I187" s="1">
        <v>800137986</v>
      </c>
    </row>
    <row r="188" spans="1:9" x14ac:dyDescent="0.25">
      <c r="A188" s="3">
        <v>800138028</v>
      </c>
      <c r="B188" s="81" t="s">
        <v>415</v>
      </c>
      <c r="C188" s="82">
        <v>24676</v>
      </c>
      <c r="D188" s="1" t="s">
        <v>217</v>
      </c>
      <c r="E188" s="1" t="s">
        <v>218</v>
      </c>
      <c r="F188" s="83"/>
      <c r="G188" s="83"/>
      <c r="H188" s="83" t="str">
        <f t="shared" si="2"/>
        <v/>
      </c>
      <c r="I188" s="1">
        <v>800138028</v>
      </c>
    </row>
    <row r="189" spans="1:9" x14ac:dyDescent="0.25">
      <c r="A189" s="3">
        <v>800138136</v>
      </c>
      <c r="B189" s="81" t="s">
        <v>416</v>
      </c>
      <c r="C189" s="82">
        <v>820</v>
      </c>
      <c r="D189" s="1" t="s">
        <v>217</v>
      </c>
      <c r="E189" s="1" t="s">
        <v>218</v>
      </c>
      <c r="F189" s="83"/>
      <c r="G189" s="83"/>
      <c r="H189" s="83" t="str">
        <f t="shared" si="2"/>
        <v/>
      </c>
      <c r="I189" s="1">
        <v>800138136</v>
      </c>
    </row>
    <row r="190" spans="1:9" x14ac:dyDescent="0.25">
      <c r="A190" s="3">
        <v>800138452</v>
      </c>
      <c r="B190" s="81" t="s">
        <v>417</v>
      </c>
      <c r="C190" s="82">
        <v>24676</v>
      </c>
      <c r="D190" s="1" t="s">
        <v>217</v>
      </c>
      <c r="E190" s="1" t="s">
        <v>218</v>
      </c>
      <c r="F190" s="83"/>
      <c r="G190" s="83"/>
      <c r="H190" s="83" t="str">
        <f t="shared" si="2"/>
        <v/>
      </c>
      <c r="I190" s="1">
        <v>800138452</v>
      </c>
    </row>
    <row r="191" spans="1:9" x14ac:dyDescent="0.25">
      <c r="A191" s="3">
        <v>800138673</v>
      </c>
      <c r="B191" s="81" t="s">
        <v>418</v>
      </c>
      <c r="C191" s="82">
        <v>820</v>
      </c>
      <c r="D191" s="1" t="s">
        <v>217</v>
      </c>
      <c r="E191" s="1" t="s">
        <v>218</v>
      </c>
      <c r="F191" s="83"/>
      <c r="G191" s="83"/>
      <c r="H191" s="83" t="str">
        <f t="shared" si="2"/>
        <v/>
      </c>
      <c r="I191" s="1">
        <v>800138673</v>
      </c>
    </row>
    <row r="192" spans="1:9" x14ac:dyDescent="0.25">
      <c r="A192" s="3">
        <v>800139271</v>
      </c>
      <c r="B192" s="81" t="s">
        <v>419</v>
      </c>
      <c r="C192" s="82">
        <v>100000000</v>
      </c>
      <c r="D192" s="1" t="s">
        <v>420</v>
      </c>
      <c r="E192" s="1" t="s">
        <v>218</v>
      </c>
      <c r="F192" s="83"/>
      <c r="G192" s="83"/>
      <c r="H192" s="83" t="str">
        <f t="shared" si="2"/>
        <v/>
      </c>
      <c r="I192" s="1">
        <v>800139271</v>
      </c>
    </row>
    <row r="193" spans="1:9" x14ac:dyDescent="0.25">
      <c r="A193" s="3">
        <v>800139747</v>
      </c>
      <c r="B193" s="81" t="s">
        <v>421</v>
      </c>
      <c r="C193" s="82">
        <v>820</v>
      </c>
      <c r="D193" s="1" t="s">
        <v>217</v>
      </c>
      <c r="E193" s="1" t="s">
        <v>218</v>
      </c>
      <c r="F193" s="83"/>
      <c r="G193" s="83"/>
      <c r="H193" s="83" t="str">
        <f t="shared" si="2"/>
        <v/>
      </c>
      <c r="I193" s="1">
        <v>800139747</v>
      </c>
    </row>
    <row r="194" spans="1:9" x14ac:dyDescent="0.25">
      <c r="A194" s="3">
        <v>800139799</v>
      </c>
      <c r="B194" s="81" t="s">
        <v>422</v>
      </c>
      <c r="C194" s="82">
        <v>4935</v>
      </c>
      <c r="D194" s="1" t="s">
        <v>220</v>
      </c>
      <c r="E194" s="1" t="s">
        <v>218</v>
      </c>
      <c r="F194" s="83"/>
      <c r="G194" s="83"/>
      <c r="H194" s="83" t="str">
        <f t="shared" si="2"/>
        <v/>
      </c>
      <c r="I194" s="1">
        <v>800139799</v>
      </c>
    </row>
    <row r="195" spans="1:9" x14ac:dyDescent="0.25">
      <c r="A195" s="3">
        <v>800139851</v>
      </c>
      <c r="B195" s="81" t="s">
        <v>423</v>
      </c>
      <c r="C195" s="82">
        <v>820</v>
      </c>
      <c r="D195" s="1" t="s">
        <v>217</v>
      </c>
      <c r="E195" s="1" t="s">
        <v>218</v>
      </c>
      <c r="F195" s="83"/>
      <c r="G195" s="83"/>
      <c r="H195" s="83" t="str">
        <f t="shared" ref="H195:H258" si="3">+IF(F195&gt;0,F195,IF(G195&gt;0,G195,""))</f>
        <v/>
      </c>
      <c r="I195" s="1">
        <v>800139851</v>
      </c>
    </row>
    <row r="196" spans="1:9" x14ac:dyDescent="0.25">
      <c r="A196" s="3">
        <v>800139870</v>
      </c>
      <c r="B196" s="81" t="s">
        <v>424</v>
      </c>
      <c r="C196" s="82">
        <v>820</v>
      </c>
      <c r="D196" s="1" t="s">
        <v>217</v>
      </c>
      <c r="E196" s="1" t="s">
        <v>218</v>
      </c>
      <c r="F196" s="83"/>
      <c r="G196" s="83"/>
      <c r="H196" s="83" t="str">
        <f t="shared" si="3"/>
        <v/>
      </c>
      <c r="I196" s="1">
        <v>800139870</v>
      </c>
    </row>
    <row r="197" spans="1:9" x14ac:dyDescent="0.25">
      <c r="A197" s="3">
        <v>800140050</v>
      </c>
      <c r="B197" s="81" t="s">
        <v>425</v>
      </c>
      <c r="C197" s="82">
        <v>820</v>
      </c>
      <c r="D197" s="1" t="s">
        <v>217</v>
      </c>
      <c r="E197" s="1" t="s">
        <v>218</v>
      </c>
      <c r="F197" s="83"/>
      <c r="G197" s="83"/>
      <c r="H197" s="83" t="str">
        <f t="shared" si="3"/>
        <v/>
      </c>
      <c r="I197" s="1">
        <v>800140050</v>
      </c>
    </row>
    <row r="198" spans="1:9" x14ac:dyDescent="0.25">
      <c r="A198" s="3">
        <v>800140127</v>
      </c>
      <c r="B198" s="81" t="s">
        <v>426</v>
      </c>
      <c r="C198" s="82">
        <v>820</v>
      </c>
      <c r="D198" s="1" t="s">
        <v>217</v>
      </c>
      <c r="E198" s="1" t="s">
        <v>218</v>
      </c>
      <c r="F198" s="83"/>
      <c r="G198" s="83"/>
      <c r="H198" s="83" t="str">
        <f t="shared" si="3"/>
        <v/>
      </c>
      <c r="I198" s="1">
        <v>800140127</v>
      </c>
    </row>
    <row r="199" spans="1:9" x14ac:dyDescent="0.25">
      <c r="A199" s="3">
        <v>800140396</v>
      </c>
      <c r="B199" s="81" t="s">
        <v>427</v>
      </c>
      <c r="C199" s="82">
        <v>820</v>
      </c>
      <c r="D199" s="1" t="s">
        <v>217</v>
      </c>
      <c r="E199" s="1" t="s">
        <v>218</v>
      </c>
      <c r="F199" s="83"/>
      <c r="G199" s="83"/>
      <c r="H199" s="83" t="str">
        <f t="shared" si="3"/>
        <v/>
      </c>
      <c r="I199" s="1">
        <v>800140396</v>
      </c>
    </row>
    <row r="200" spans="1:9" x14ac:dyDescent="0.25">
      <c r="A200" s="3">
        <v>800140695</v>
      </c>
      <c r="B200" s="81" t="s">
        <v>428</v>
      </c>
      <c r="C200" s="82">
        <v>820</v>
      </c>
      <c r="D200" s="1" t="s">
        <v>217</v>
      </c>
      <c r="E200" s="1" t="s">
        <v>218</v>
      </c>
      <c r="F200" s="83"/>
      <c r="G200" s="83"/>
      <c r="H200" s="83" t="str">
        <f t="shared" si="3"/>
        <v/>
      </c>
      <c r="I200" s="1">
        <v>800140695</v>
      </c>
    </row>
    <row r="201" spans="1:9" x14ac:dyDescent="0.25">
      <c r="A201" s="3">
        <v>800140816</v>
      </c>
      <c r="B201" s="81" t="s">
        <v>429</v>
      </c>
      <c r="C201" s="82">
        <v>820</v>
      </c>
      <c r="D201" s="1" t="s">
        <v>217</v>
      </c>
      <c r="E201" s="1" t="s">
        <v>218</v>
      </c>
      <c r="F201" s="83"/>
      <c r="G201" s="83"/>
      <c r="H201" s="83" t="str">
        <f t="shared" si="3"/>
        <v/>
      </c>
      <c r="I201" s="1">
        <v>800140816</v>
      </c>
    </row>
    <row r="202" spans="1:9" x14ac:dyDescent="0.25">
      <c r="A202" s="3">
        <v>800140921</v>
      </c>
      <c r="B202" s="81" t="s">
        <v>430</v>
      </c>
      <c r="C202" s="82">
        <v>820</v>
      </c>
      <c r="D202" s="1" t="s">
        <v>217</v>
      </c>
      <c r="E202" s="1" t="s">
        <v>246</v>
      </c>
      <c r="F202" s="83"/>
      <c r="G202" s="83"/>
      <c r="H202" s="83" t="str">
        <f t="shared" si="3"/>
        <v/>
      </c>
      <c r="I202" s="1">
        <v>800140921</v>
      </c>
    </row>
    <row r="203" spans="1:9" x14ac:dyDescent="0.25">
      <c r="A203" s="3">
        <v>800141363</v>
      </c>
      <c r="B203" s="81" t="s">
        <v>431</v>
      </c>
      <c r="C203" s="82">
        <v>1640</v>
      </c>
      <c r="D203" s="1" t="s">
        <v>217</v>
      </c>
      <c r="E203" s="1" t="s">
        <v>218</v>
      </c>
      <c r="F203" s="83"/>
      <c r="G203" s="83"/>
      <c r="H203" s="83" t="str">
        <f t="shared" si="3"/>
        <v/>
      </c>
      <c r="I203" s="1">
        <v>800141363</v>
      </c>
    </row>
    <row r="204" spans="1:9" x14ac:dyDescent="0.25">
      <c r="A204" s="3">
        <v>800141372</v>
      </c>
      <c r="B204" s="81" t="s">
        <v>432</v>
      </c>
      <c r="C204" s="82">
        <v>820</v>
      </c>
      <c r="D204" s="1" t="s">
        <v>217</v>
      </c>
      <c r="E204" s="1" t="s">
        <v>218</v>
      </c>
      <c r="F204" s="83"/>
      <c r="G204" s="83"/>
      <c r="H204" s="83" t="str">
        <f t="shared" si="3"/>
        <v/>
      </c>
      <c r="I204" s="1">
        <v>800141372</v>
      </c>
    </row>
    <row r="205" spans="1:9" x14ac:dyDescent="0.25">
      <c r="A205" s="3">
        <v>800141434</v>
      </c>
      <c r="B205" s="81" t="s">
        <v>433</v>
      </c>
      <c r="C205" s="82">
        <v>820</v>
      </c>
      <c r="D205" s="1" t="s">
        <v>217</v>
      </c>
      <c r="E205" s="1" t="s">
        <v>218</v>
      </c>
      <c r="F205" s="83"/>
      <c r="G205" s="83"/>
      <c r="H205" s="83" t="str">
        <f t="shared" si="3"/>
        <v/>
      </c>
      <c r="I205" s="1">
        <v>800141434</v>
      </c>
    </row>
    <row r="206" spans="1:9" x14ac:dyDescent="0.25">
      <c r="A206" s="3">
        <v>800141455</v>
      </c>
      <c r="B206" s="81" t="s">
        <v>434</v>
      </c>
      <c r="C206" s="82">
        <v>820</v>
      </c>
      <c r="D206" s="1" t="s">
        <v>217</v>
      </c>
      <c r="E206" s="1" t="s">
        <v>218</v>
      </c>
      <c r="F206" s="83"/>
      <c r="G206" s="83"/>
      <c r="H206" s="83" t="str">
        <f t="shared" si="3"/>
        <v/>
      </c>
      <c r="I206" s="1">
        <v>800141455</v>
      </c>
    </row>
    <row r="207" spans="1:9" x14ac:dyDescent="0.25">
      <c r="A207" s="3">
        <v>800141539</v>
      </c>
      <c r="B207" s="81" t="s">
        <v>435</v>
      </c>
      <c r="C207" s="82">
        <v>1640</v>
      </c>
      <c r="D207" s="1" t="s">
        <v>217</v>
      </c>
      <c r="E207" s="1" t="s">
        <v>218</v>
      </c>
      <c r="F207" s="83"/>
      <c r="G207" s="83"/>
      <c r="H207" s="83" t="str">
        <f t="shared" si="3"/>
        <v/>
      </c>
      <c r="I207" s="1">
        <v>800141539</v>
      </c>
    </row>
    <row r="208" spans="1:9" x14ac:dyDescent="0.25">
      <c r="A208" s="3">
        <v>800141542</v>
      </c>
      <c r="B208" s="81" t="s">
        <v>436</v>
      </c>
      <c r="C208" s="82">
        <v>820</v>
      </c>
      <c r="D208" s="1" t="s">
        <v>217</v>
      </c>
      <c r="E208" s="1" t="s">
        <v>233</v>
      </c>
      <c r="F208" s="83"/>
      <c r="G208" s="83"/>
      <c r="H208" s="83" t="str">
        <f t="shared" si="3"/>
        <v/>
      </c>
      <c r="I208" s="1">
        <v>800141542</v>
      </c>
    </row>
    <row r="209" spans="1:9" x14ac:dyDescent="0.25">
      <c r="A209" s="3">
        <v>800141813</v>
      </c>
      <c r="B209" s="81" t="s">
        <v>437</v>
      </c>
      <c r="C209" s="82">
        <v>820</v>
      </c>
      <c r="D209" s="1" t="s">
        <v>217</v>
      </c>
      <c r="E209" s="1" t="s">
        <v>218</v>
      </c>
      <c r="F209" s="83"/>
      <c r="G209" s="83"/>
      <c r="H209" s="83" t="str">
        <f t="shared" si="3"/>
        <v/>
      </c>
      <c r="I209" s="1">
        <v>800141813</v>
      </c>
    </row>
    <row r="210" spans="1:9" x14ac:dyDescent="0.25">
      <c r="A210" s="3">
        <v>800141904</v>
      </c>
      <c r="B210" s="81" t="s">
        <v>438</v>
      </c>
      <c r="C210" s="82">
        <v>1640</v>
      </c>
      <c r="D210" s="1" t="s">
        <v>217</v>
      </c>
      <c r="E210" s="1" t="s">
        <v>218</v>
      </c>
      <c r="F210" s="83"/>
      <c r="G210" s="83"/>
      <c r="H210" s="83" t="str">
        <f t="shared" si="3"/>
        <v/>
      </c>
      <c r="I210" s="1">
        <v>800141904</v>
      </c>
    </row>
    <row r="211" spans="1:9" x14ac:dyDescent="0.25">
      <c r="A211" s="3">
        <v>800142015</v>
      </c>
      <c r="B211" s="81" t="s">
        <v>439</v>
      </c>
      <c r="C211" s="82">
        <v>820</v>
      </c>
      <c r="D211" s="1" t="s">
        <v>217</v>
      </c>
      <c r="E211" s="75" t="s">
        <v>231</v>
      </c>
      <c r="F211" s="83"/>
      <c r="G211" s="83"/>
      <c r="H211" s="83" t="str">
        <f t="shared" si="3"/>
        <v/>
      </c>
      <c r="I211" s="1">
        <v>800142015</v>
      </c>
    </row>
    <row r="212" spans="1:9" x14ac:dyDescent="0.25">
      <c r="A212" s="3">
        <v>800142016</v>
      </c>
      <c r="B212" s="81" t="s">
        <v>440</v>
      </c>
      <c r="C212" s="82">
        <v>820</v>
      </c>
      <c r="D212" s="1" t="s">
        <v>217</v>
      </c>
      <c r="E212" s="1" t="s">
        <v>218</v>
      </c>
      <c r="F212" s="83"/>
      <c r="G212" s="83"/>
      <c r="H212" s="83" t="str">
        <f t="shared" si="3"/>
        <v/>
      </c>
      <c r="I212" s="1">
        <v>800142016</v>
      </c>
    </row>
    <row r="213" spans="1:9" x14ac:dyDescent="0.25">
      <c r="A213" s="3">
        <v>800142159</v>
      </c>
      <c r="B213" s="81" t="s">
        <v>441</v>
      </c>
      <c r="C213" s="82">
        <v>24676</v>
      </c>
      <c r="D213" s="1" t="s">
        <v>420</v>
      </c>
      <c r="E213" s="1" t="s">
        <v>218</v>
      </c>
      <c r="F213" s="83"/>
      <c r="G213" s="83"/>
      <c r="H213" s="83" t="str">
        <f t="shared" si="3"/>
        <v/>
      </c>
      <c r="I213" s="1">
        <v>800142159</v>
      </c>
    </row>
    <row r="214" spans="1:9" x14ac:dyDescent="0.25">
      <c r="A214" s="3">
        <v>800142292</v>
      </c>
      <c r="B214" s="81" t="s">
        <v>442</v>
      </c>
      <c r="C214" s="82">
        <v>820</v>
      </c>
      <c r="D214" s="1" t="s">
        <v>217</v>
      </c>
      <c r="E214" s="1" t="s">
        <v>218</v>
      </c>
      <c r="F214" s="83"/>
      <c r="G214" s="83"/>
      <c r="H214" s="83" t="str">
        <f t="shared" si="3"/>
        <v/>
      </c>
      <c r="I214" s="1">
        <v>800142292</v>
      </c>
    </row>
    <row r="215" spans="1:9" x14ac:dyDescent="0.25">
      <c r="A215" s="3">
        <v>800142788</v>
      </c>
      <c r="B215" s="81" t="s">
        <v>443</v>
      </c>
      <c r="C215" s="82">
        <v>820</v>
      </c>
      <c r="D215" s="1" t="s">
        <v>217</v>
      </c>
      <c r="E215" s="1" t="s">
        <v>218</v>
      </c>
      <c r="F215" s="83"/>
      <c r="G215" s="83"/>
      <c r="H215" s="83" t="str">
        <f t="shared" si="3"/>
        <v/>
      </c>
      <c r="I215" s="1">
        <v>800142788</v>
      </c>
    </row>
    <row r="216" spans="1:9" x14ac:dyDescent="0.25">
      <c r="A216" s="3">
        <v>800142836</v>
      </c>
      <c r="B216" s="81" t="s">
        <v>444</v>
      </c>
      <c r="C216" s="82">
        <v>820</v>
      </c>
      <c r="D216" s="1" t="s">
        <v>217</v>
      </c>
      <c r="E216" s="1" t="s">
        <v>218</v>
      </c>
      <c r="F216" s="83"/>
      <c r="G216" s="83"/>
      <c r="H216" s="83" t="str">
        <f t="shared" si="3"/>
        <v/>
      </c>
      <c r="I216" s="1">
        <v>800142836</v>
      </c>
    </row>
    <row r="217" spans="1:9" x14ac:dyDescent="0.25">
      <c r="A217" s="3">
        <v>800143030</v>
      </c>
      <c r="B217" s="81" t="s">
        <v>445</v>
      </c>
      <c r="C217" s="82">
        <v>820</v>
      </c>
      <c r="D217" s="1" t="s">
        <v>217</v>
      </c>
      <c r="E217" s="1" t="s">
        <v>218</v>
      </c>
      <c r="F217" s="83"/>
      <c r="G217" s="83"/>
      <c r="H217" s="83" t="str">
        <f t="shared" si="3"/>
        <v/>
      </c>
      <c r="I217" s="1">
        <v>800143030</v>
      </c>
    </row>
    <row r="218" spans="1:9" x14ac:dyDescent="0.25">
      <c r="A218" s="3">
        <v>800143035</v>
      </c>
      <c r="B218" s="81" t="s">
        <v>446</v>
      </c>
      <c r="C218" s="82">
        <v>820</v>
      </c>
      <c r="D218" s="1" t="s">
        <v>217</v>
      </c>
      <c r="E218" s="1" t="s">
        <v>218</v>
      </c>
      <c r="F218" s="83"/>
      <c r="G218" s="83"/>
      <c r="H218" s="83" t="str">
        <f t="shared" si="3"/>
        <v/>
      </c>
      <c r="I218" s="1">
        <v>800143035</v>
      </c>
    </row>
    <row r="219" spans="1:9" x14ac:dyDescent="0.25">
      <c r="A219" s="3">
        <v>800143161</v>
      </c>
      <c r="B219" s="81" t="s">
        <v>447</v>
      </c>
      <c r="C219" s="82">
        <v>820</v>
      </c>
      <c r="D219" s="1" t="s">
        <v>217</v>
      </c>
      <c r="E219" s="1" t="s">
        <v>218</v>
      </c>
      <c r="F219" s="83"/>
      <c r="G219" s="83"/>
      <c r="H219" s="83" t="str">
        <f t="shared" si="3"/>
        <v/>
      </c>
      <c r="I219" s="1">
        <v>800143161</v>
      </c>
    </row>
    <row r="220" spans="1:9" x14ac:dyDescent="0.25">
      <c r="A220" s="3">
        <v>800143210</v>
      </c>
      <c r="B220" s="81" t="s">
        <v>448</v>
      </c>
      <c r="C220" s="82">
        <v>820</v>
      </c>
      <c r="D220" s="1" t="s">
        <v>217</v>
      </c>
      <c r="E220" s="1" t="s">
        <v>218</v>
      </c>
      <c r="F220" s="83"/>
      <c r="G220" s="83"/>
      <c r="H220" s="83" t="str">
        <f t="shared" si="3"/>
        <v/>
      </c>
      <c r="I220" s="1">
        <v>800143210</v>
      </c>
    </row>
    <row r="221" spans="1:9" x14ac:dyDescent="0.25">
      <c r="A221" s="3">
        <v>800143320</v>
      </c>
      <c r="B221" s="81" t="s">
        <v>449</v>
      </c>
      <c r="C221" s="82">
        <v>820</v>
      </c>
      <c r="D221" s="1" t="s">
        <v>217</v>
      </c>
      <c r="E221" s="1" t="s">
        <v>231</v>
      </c>
      <c r="F221" s="83"/>
      <c r="G221" s="83"/>
      <c r="H221" s="83" t="str">
        <f t="shared" si="3"/>
        <v/>
      </c>
      <c r="I221" s="1">
        <v>800143320</v>
      </c>
    </row>
    <row r="222" spans="1:9" x14ac:dyDescent="0.25">
      <c r="A222" s="3">
        <v>800143615</v>
      </c>
      <c r="B222" s="81" t="s">
        <v>450</v>
      </c>
      <c r="C222" s="82">
        <v>820</v>
      </c>
      <c r="D222" s="1" t="s">
        <v>217</v>
      </c>
      <c r="E222" s="1" t="s">
        <v>218</v>
      </c>
      <c r="F222" s="83"/>
      <c r="G222" s="83"/>
      <c r="H222" s="83" t="str">
        <f t="shared" si="3"/>
        <v/>
      </c>
      <c r="I222" s="1">
        <v>800143615</v>
      </c>
    </row>
    <row r="223" spans="1:9" x14ac:dyDescent="0.25">
      <c r="A223" s="3">
        <v>800143827</v>
      </c>
      <c r="B223" s="81" t="s">
        <v>451</v>
      </c>
      <c r="C223" s="82">
        <v>820</v>
      </c>
      <c r="D223" s="1" t="s">
        <v>217</v>
      </c>
      <c r="E223" s="1" t="s">
        <v>218</v>
      </c>
      <c r="F223" s="83"/>
      <c r="G223" s="83"/>
      <c r="H223" s="83" t="str">
        <f t="shared" si="3"/>
        <v/>
      </c>
      <c r="I223" s="1">
        <v>800143827</v>
      </c>
    </row>
    <row r="224" spans="1:9" x14ac:dyDescent="0.25">
      <c r="A224" s="3">
        <v>800143930</v>
      </c>
      <c r="B224" s="81" t="s">
        <v>452</v>
      </c>
      <c r="C224" s="82">
        <v>1640</v>
      </c>
      <c r="D224" s="1" t="s">
        <v>217</v>
      </c>
      <c r="E224" s="1" t="s">
        <v>233</v>
      </c>
      <c r="F224" s="83"/>
      <c r="G224" s="83"/>
      <c r="H224" s="83" t="str">
        <f t="shared" si="3"/>
        <v/>
      </c>
      <c r="I224" s="1">
        <v>800143930</v>
      </c>
    </row>
    <row r="225" spans="1:9" x14ac:dyDescent="0.25">
      <c r="A225" s="3">
        <v>800144036</v>
      </c>
      <c r="B225" s="81" t="s">
        <v>453</v>
      </c>
      <c r="C225" s="82">
        <v>820</v>
      </c>
      <c r="D225" s="1" t="s">
        <v>217</v>
      </c>
      <c r="E225" s="1" t="s">
        <v>218</v>
      </c>
      <c r="F225" s="83"/>
      <c r="G225" s="83"/>
      <c r="H225" s="83" t="str">
        <f t="shared" si="3"/>
        <v/>
      </c>
      <c r="I225" s="1">
        <v>800144036</v>
      </c>
    </row>
    <row r="226" spans="1:9" x14ac:dyDescent="0.25">
      <c r="A226" s="3">
        <v>800144321</v>
      </c>
      <c r="B226" s="81" t="s">
        <v>454</v>
      </c>
      <c r="C226" s="82">
        <v>820</v>
      </c>
      <c r="D226" s="1" t="s">
        <v>217</v>
      </c>
      <c r="E226" s="1" t="s">
        <v>218</v>
      </c>
      <c r="F226" s="83"/>
      <c r="G226" s="83"/>
      <c r="H226" s="83" t="str">
        <f t="shared" si="3"/>
        <v/>
      </c>
      <c r="I226" s="1">
        <v>800144321</v>
      </c>
    </row>
    <row r="227" spans="1:9" x14ac:dyDescent="0.25">
      <c r="A227" s="3">
        <v>800144385</v>
      </c>
      <c r="B227" s="81" t="s">
        <v>455</v>
      </c>
      <c r="C227" s="82">
        <v>820</v>
      </c>
      <c r="D227" s="1" t="s">
        <v>217</v>
      </c>
      <c r="E227" s="1" t="s">
        <v>218</v>
      </c>
      <c r="F227" s="83"/>
      <c r="G227" s="83"/>
      <c r="H227" s="83" t="str">
        <f t="shared" si="3"/>
        <v/>
      </c>
      <c r="I227" s="1">
        <v>800144385</v>
      </c>
    </row>
    <row r="228" spans="1:9" x14ac:dyDescent="0.25">
      <c r="A228" s="3">
        <v>800144763</v>
      </c>
      <c r="B228" s="81" t="s">
        <v>456</v>
      </c>
      <c r="C228" s="82">
        <v>820</v>
      </c>
      <c r="D228" s="1" t="s">
        <v>217</v>
      </c>
      <c r="E228" s="1" t="s">
        <v>218</v>
      </c>
      <c r="F228" s="83"/>
      <c r="G228" s="83"/>
      <c r="H228" s="83" t="str">
        <f t="shared" si="3"/>
        <v/>
      </c>
      <c r="I228" s="1">
        <v>800144763</v>
      </c>
    </row>
    <row r="229" spans="1:9" x14ac:dyDescent="0.25">
      <c r="A229" s="3">
        <v>800144910</v>
      </c>
      <c r="B229" s="81" t="s">
        <v>457</v>
      </c>
      <c r="C229" s="82">
        <v>820</v>
      </c>
      <c r="D229" s="1" t="s">
        <v>217</v>
      </c>
      <c r="E229" s="75" t="s">
        <v>231</v>
      </c>
      <c r="F229" s="83"/>
      <c r="G229" s="83"/>
      <c r="H229" s="83" t="str">
        <f t="shared" si="3"/>
        <v/>
      </c>
      <c r="I229" s="1">
        <v>800144910</v>
      </c>
    </row>
    <row r="230" spans="1:9" x14ac:dyDescent="0.25">
      <c r="A230" s="3">
        <v>800145035</v>
      </c>
      <c r="B230" s="81" t="s">
        <v>458</v>
      </c>
      <c r="C230" s="82">
        <v>4935</v>
      </c>
      <c r="D230" s="1" t="s">
        <v>217</v>
      </c>
      <c r="E230" s="1" t="s">
        <v>218</v>
      </c>
      <c r="F230" s="83"/>
      <c r="G230" s="83"/>
      <c r="H230" s="83" t="str">
        <f t="shared" si="3"/>
        <v/>
      </c>
      <c r="I230" s="1">
        <v>800145035</v>
      </c>
    </row>
    <row r="231" spans="1:9" x14ac:dyDescent="0.25">
      <c r="A231" s="3">
        <v>800145109</v>
      </c>
      <c r="B231" s="81" t="s">
        <v>459</v>
      </c>
      <c r="C231" s="82">
        <v>820</v>
      </c>
      <c r="D231" s="1" t="s">
        <v>217</v>
      </c>
      <c r="E231" s="1" t="s">
        <v>218</v>
      </c>
      <c r="F231" s="83"/>
      <c r="G231" s="83"/>
      <c r="H231" s="83" t="str">
        <f t="shared" si="3"/>
        <v/>
      </c>
      <c r="I231" s="1">
        <v>800145109</v>
      </c>
    </row>
    <row r="232" spans="1:9" x14ac:dyDescent="0.25">
      <c r="A232" s="3">
        <v>800145113</v>
      </c>
      <c r="B232" s="81" t="s">
        <v>460</v>
      </c>
      <c r="C232" s="82">
        <v>24676</v>
      </c>
      <c r="D232" s="1" t="s">
        <v>217</v>
      </c>
      <c r="E232" s="1" t="s">
        <v>218</v>
      </c>
      <c r="F232" s="83"/>
      <c r="G232" s="83"/>
      <c r="H232" s="83" t="str">
        <f t="shared" si="3"/>
        <v/>
      </c>
      <c r="I232" s="1">
        <v>800145113</v>
      </c>
    </row>
    <row r="233" spans="1:9" x14ac:dyDescent="0.25">
      <c r="A233" s="3">
        <v>800145148</v>
      </c>
      <c r="B233" s="81" t="s">
        <v>461</v>
      </c>
      <c r="C233" s="82">
        <v>4935</v>
      </c>
      <c r="D233" s="1" t="s">
        <v>217</v>
      </c>
      <c r="E233" s="1" t="s">
        <v>233</v>
      </c>
      <c r="F233" s="83"/>
      <c r="G233" s="83"/>
      <c r="H233" s="83" t="str">
        <f t="shared" si="3"/>
        <v/>
      </c>
      <c r="I233" s="1">
        <v>800145148</v>
      </c>
    </row>
    <row r="234" spans="1:9" x14ac:dyDescent="0.25">
      <c r="A234" s="3">
        <v>800145150</v>
      </c>
      <c r="B234" s="81" t="s">
        <v>462</v>
      </c>
      <c r="C234" s="82">
        <v>820</v>
      </c>
      <c r="D234" s="1" t="s">
        <v>217</v>
      </c>
      <c r="E234" s="1" t="s">
        <v>218</v>
      </c>
      <c r="F234" s="83"/>
      <c r="G234" s="83"/>
      <c r="H234" s="83" t="str">
        <f t="shared" si="3"/>
        <v/>
      </c>
      <c r="I234" s="1">
        <v>800145150</v>
      </c>
    </row>
    <row r="235" spans="1:9" x14ac:dyDescent="0.25">
      <c r="A235" s="3">
        <v>800145642</v>
      </c>
      <c r="B235" s="81" t="s">
        <v>463</v>
      </c>
      <c r="C235" s="82">
        <v>820</v>
      </c>
      <c r="D235" s="1" t="s">
        <v>217</v>
      </c>
      <c r="E235" s="1" t="s">
        <v>218</v>
      </c>
      <c r="F235" s="83"/>
      <c r="G235" s="83"/>
      <c r="H235" s="83" t="str">
        <f t="shared" si="3"/>
        <v/>
      </c>
      <c r="I235" s="1">
        <v>800145642</v>
      </c>
    </row>
    <row r="236" spans="1:9" x14ac:dyDescent="0.25">
      <c r="A236" s="3">
        <v>800145668</v>
      </c>
      <c r="B236" s="81" t="s">
        <v>464</v>
      </c>
      <c r="C236" s="82">
        <v>820</v>
      </c>
      <c r="D236" s="1" t="s">
        <v>217</v>
      </c>
      <c r="E236" s="1" t="s">
        <v>218</v>
      </c>
      <c r="F236" s="83"/>
      <c r="G236" s="83"/>
      <c r="H236" s="83" t="str">
        <f t="shared" si="3"/>
        <v/>
      </c>
      <c r="I236" s="1">
        <v>800145668</v>
      </c>
    </row>
    <row r="237" spans="1:9" x14ac:dyDescent="0.25">
      <c r="A237" s="3">
        <v>800145709</v>
      </c>
      <c r="B237" s="81" t="s">
        <v>465</v>
      </c>
      <c r="C237" s="82">
        <v>820</v>
      </c>
      <c r="D237" s="1" t="s">
        <v>217</v>
      </c>
      <c r="E237" s="1" t="s">
        <v>218</v>
      </c>
      <c r="F237" s="83"/>
      <c r="G237" s="83"/>
      <c r="H237" s="83" t="str">
        <f t="shared" si="3"/>
        <v/>
      </c>
      <c r="I237" s="1">
        <v>800145709</v>
      </c>
    </row>
    <row r="238" spans="1:9" x14ac:dyDescent="0.25">
      <c r="A238" s="3">
        <v>800145878</v>
      </c>
      <c r="B238" s="81" t="s">
        <v>466</v>
      </c>
      <c r="C238" s="82">
        <v>820</v>
      </c>
      <c r="D238" s="1" t="s">
        <v>217</v>
      </c>
      <c r="E238" s="1" t="s">
        <v>218</v>
      </c>
      <c r="F238" s="83"/>
      <c r="G238" s="83"/>
      <c r="H238" s="83" t="str">
        <f t="shared" si="3"/>
        <v/>
      </c>
      <c r="I238" s="1">
        <v>800145878</v>
      </c>
    </row>
    <row r="239" spans="1:9" x14ac:dyDescent="0.25">
      <c r="A239" s="3">
        <v>800145910</v>
      </c>
      <c r="B239" s="81" t="s">
        <v>467</v>
      </c>
      <c r="C239" s="82">
        <v>820</v>
      </c>
      <c r="D239" s="1" t="s">
        <v>217</v>
      </c>
      <c r="E239" s="1" t="s">
        <v>238</v>
      </c>
      <c r="F239" s="83"/>
      <c r="G239" s="83"/>
      <c r="H239" s="83" t="str">
        <f t="shared" si="3"/>
        <v/>
      </c>
      <c r="I239" s="1">
        <v>800145910</v>
      </c>
    </row>
    <row r="240" spans="1:9" x14ac:dyDescent="0.25">
      <c r="A240" s="3">
        <v>800145963</v>
      </c>
      <c r="B240" s="81" t="s">
        <v>468</v>
      </c>
      <c r="C240" s="82">
        <v>820</v>
      </c>
      <c r="D240" s="1" t="s">
        <v>217</v>
      </c>
      <c r="E240" s="1" t="s">
        <v>218</v>
      </c>
      <c r="F240" s="83"/>
      <c r="G240" s="83"/>
      <c r="H240" s="83" t="str">
        <f t="shared" si="3"/>
        <v/>
      </c>
      <c r="I240" s="1">
        <v>800145963</v>
      </c>
    </row>
    <row r="241" spans="1:9" x14ac:dyDescent="0.25">
      <c r="A241" s="3">
        <v>800146001</v>
      </c>
      <c r="B241" s="81" t="s">
        <v>469</v>
      </c>
      <c r="C241" s="82">
        <v>820</v>
      </c>
      <c r="D241" s="1" t="s">
        <v>217</v>
      </c>
      <c r="E241" s="1" t="s">
        <v>233</v>
      </c>
      <c r="F241" s="83"/>
      <c r="G241" s="83"/>
      <c r="H241" s="83" t="str">
        <f t="shared" si="3"/>
        <v/>
      </c>
      <c r="I241" s="1">
        <v>800146001</v>
      </c>
    </row>
    <row r="242" spans="1:9" x14ac:dyDescent="0.25">
      <c r="A242" s="3">
        <v>800146193</v>
      </c>
      <c r="B242" s="81" t="s">
        <v>470</v>
      </c>
      <c r="C242" s="82">
        <v>24676</v>
      </c>
      <c r="D242" s="1" t="s">
        <v>217</v>
      </c>
      <c r="E242" s="1" t="s">
        <v>218</v>
      </c>
      <c r="F242" s="83"/>
      <c r="G242" s="83"/>
      <c r="H242" s="83" t="str">
        <f t="shared" si="3"/>
        <v/>
      </c>
      <c r="I242" s="1">
        <v>800146193</v>
      </c>
    </row>
    <row r="243" spans="1:9" x14ac:dyDescent="0.25">
      <c r="A243" s="3">
        <v>800146373</v>
      </c>
      <c r="B243" s="81" t="s">
        <v>471</v>
      </c>
      <c r="C243" s="82">
        <v>1640</v>
      </c>
      <c r="D243" s="1" t="s">
        <v>217</v>
      </c>
      <c r="E243" s="1" t="s">
        <v>218</v>
      </c>
      <c r="F243" s="83"/>
      <c r="G243" s="83"/>
      <c r="H243" s="83" t="str">
        <f t="shared" si="3"/>
        <v/>
      </c>
      <c r="I243" s="1">
        <v>800146373</v>
      </c>
    </row>
    <row r="244" spans="1:9" x14ac:dyDescent="0.25">
      <c r="A244" s="3">
        <v>800146726</v>
      </c>
      <c r="B244" s="81" t="s">
        <v>472</v>
      </c>
      <c r="C244" s="82">
        <v>820</v>
      </c>
      <c r="D244" s="1" t="s">
        <v>217</v>
      </c>
      <c r="E244" s="1" t="s">
        <v>218</v>
      </c>
      <c r="F244" s="83"/>
      <c r="G244" s="83"/>
      <c r="H244" s="83" t="str">
        <f t="shared" si="3"/>
        <v/>
      </c>
      <c r="I244" s="1">
        <v>800146726</v>
      </c>
    </row>
    <row r="245" spans="1:9" x14ac:dyDescent="0.25">
      <c r="A245" s="3">
        <v>800147247</v>
      </c>
      <c r="B245" s="81" t="s">
        <v>473</v>
      </c>
      <c r="C245" s="82">
        <v>820</v>
      </c>
      <c r="D245" s="1" t="s">
        <v>217</v>
      </c>
      <c r="E245" s="1" t="s">
        <v>218</v>
      </c>
      <c r="F245" s="83"/>
      <c r="G245" s="83"/>
      <c r="H245" s="83" t="str">
        <f t="shared" si="3"/>
        <v/>
      </c>
      <c r="I245" s="1">
        <v>800147247</v>
      </c>
    </row>
    <row r="246" spans="1:9" x14ac:dyDescent="0.25">
      <c r="A246" s="3">
        <v>800148326</v>
      </c>
      <c r="B246" s="81" t="s">
        <v>474</v>
      </c>
      <c r="C246" s="82">
        <v>820</v>
      </c>
      <c r="D246" s="1" t="s">
        <v>217</v>
      </c>
      <c r="E246" s="1" t="s">
        <v>218</v>
      </c>
      <c r="F246" s="83"/>
      <c r="G246" s="83"/>
      <c r="H246" s="83" t="str">
        <f t="shared" si="3"/>
        <v/>
      </c>
      <c r="I246" s="1">
        <v>800148326</v>
      </c>
    </row>
    <row r="247" spans="1:9" x14ac:dyDescent="0.25">
      <c r="A247" s="3">
        <v>800152486</v>
      </c>
      <c r="B247" s="81" t="s">
        <v>475</v>
      </c>
      <c r="C247" s="82">
        <v>820</v>
      </c>
      <c r="D247" s="1" t="s">
        <v>217</v>
      </c>
      <c r="E247" s="1" t="s">
        <v>218</v>
      </c>
      <c r="F247" s="83"/>
      <c r="G247" s="83"/>
      <c r="H247" s="83" t="str">
        <f t="shared" si="3"/>
        <v/>
      </c>
      <c r="I247" s="1">
        <v>800152486</v>
      </c>
    </row>
    <row r="248" spans="1:9" x14ac:dyDescent="0.25">
      <c r="A248" s="3">
        <v>800153005</v>
      </c>
      <c r="B248" s="81" t="s">
        <v>476</v>
      </c>
      <c r="C248" s="82">
        <v>820</v>
      </c>
      <c r="D248" s="1" t="s">
        <v>217</v>
      </c>
      <c r="E248" s="1" t="s">
        <v>218</v>
      </c>
      <c r="F248" s="83"/>
      <c r="G248" s="83"/>
      <c r="H248" s="83" t="str">
        <f t="shared" si="3"/>
        <v/>
      </c>
      <c r="I248" s="1">
        <v>800153005</v>
      </c>
    </row>
    <row r="249" spans="1:9" x14ac:dyDescent="0.25">
      <c r="A249" s="3">
        <v>800153882</v>
      </c>
      <c r="B249" s="81" t="s">
        <v>477</v>
      </c>
      <c r="C249" s="82">
        <v>820</v>
      </c>
      <c r="D249" s="1" t="s">
        <v>217</v>
      </c>
      <c r="E249" s="1" t="s">
        <v>218</v>
      </c>
      <c r="F249" s="83"/>
      <c r="G249" s="83"/>
      <c r="H249" s="83" t="str">
        <f t="shared" si="3"/>
        <v/>
      </c>
      <c r="I249" s="1">
        <v>800153882</v>
      </c>
    </row>
    <row r="250" spans="1:9" x14ac:dyDescent="0.25">
      <c r="A250" s="3">
        <v>800153954</v>
      </c>
      <c r="B250" s="81" t="s">
        <v>478</v>
      </c>
      <c r="C250" s="82">
        <v>820</v>
      </c>
      <c r="D250" s="1" t="s">
        <v>217</v>
      </c>
      <c r="E250" s="1" t="s">
        <v>218</v>
      </c>
      <c r="F250" s="83"/>
      <c r="G250" s="83"/>
      <c r="H250" s="83" t="str">
        <f t="shared" si="3"/>
        <v/>
      </c>
      <c r="I250" s="1">
        <v>800153954</v>
      </c>
    </row>
    <row r="251" spans="1:9" x14ac:dyDescent="0.25">
      <c r="A251" s="3">
        <v>800153995</v>
      </c>
      <c r="B251" s="81" t="s">
        <v>479</v>
      </c>
      <c r="C251" s="82">
        <v>820</v>
      </c>
      <c r="D251" s="1" t="s">
        <v>217</v>
      </c>
      <c r="E251" s="1" t="s">
        <v>218</v>
      </c>
      <c r="F251" s="83"/>
      <c r="G251" s="83"/>
      <c r="H251" s="83" t="str">
        <f t="shared" si="3"/>
        <v/>
      </c>
      <c r="I251" s="1">
        <v>800153995</v>
      </c>
    </row>
    <row r="252" spans="1:9" x14ac:dyDescent="0.25">
      <c r="A252" s="3">
        <v>800154331</v>
      </c>
      <c r="B252" s="81" t="s">
        <v>480</v>
      </c>
      <c r="C252" s="82">
        <v>820</v>
      </c>
      <c r="D252" s="1" t="s">
        <v>217</v>
      </c>
      <c r="E252" s="1" t="s">
        <v>218</v>
      </c>
      <c r="F252" s="83"/>
      <c r="G252" s="83"/>
      <c r="H252" s="83" t="str">
        <f t="shared" si="3"/>
        <v/>
      </c>
      <c r="I252" s="1">
        <v>800154331</v>
      </c>
    </row>
    <row r="253" spans="1:9" x14ac:dyDescent="0.25">
      <c r="A253" s="3">
        <v>800154447</v>
      </c>
      <c r="B253" s="81" t="s">
        <v>481</v>
      </c>
      <c r="C253" s="82">
        <v>820</v>
      </c>
      <c r="D253" s="1" t="s">
        <v>217</v>
      </c>
      <c r="E253" s="1" t="s">
        <v>218</v>
      </c>
      <c r="F253" s="83"/>
      <c r="G253" s="83"/>
      <c r="H253" s="83" t="str">
        <f t="shared" si="3"/>
        <v/>
      </c>
      <c r="I253" s="1">
        <v>800154447</v>
      </c>
    </row>
    <row r="254" spans="1:9" x14ac:dyDescent="0.25">
      <c r="A254" s="3">
        <v>800155653</v>
      </c>
      <c r="B254" s="81" t="s">
        <v>482</v>
      </c>
      <c r="C254" s="82">
        <v>820</v>
      </c>
      <c r="D254" s="1" t="s">
        <v>217</v>
      </c>
      <c r="E254" s="1" t="s">
        <v>218</v>
      </c>
      <c r="F254" s="83"/>
      <c r="G254" s="83"/>
      <c r="H254" s="83" t="str">
        <f t="shared" si="3"/>
        <v/>
      </c>
      <c r="I254" s="1">
        <v>800155653</v>
      </c>
    </row>
    <row r="255" spans="1:9" x14ac:dyDescent="0.25">
      <c r="A255" s="3">
        <v>800155835</v>
      </c>
      <c r="B255" s="81" t="s">
        <v>483</v>
      </c>
      <c r="C255" s="82">
        <v>820</v>
      </c>
      <c r="D255" s="1" t="s">
        <v>217</v>
      </c>
      <c r="E255" s="1" t="s">
        <v>233</v>
      </c>
      <c r="F255" s="83"/>
      <c r="G255" s="83"/>
      <c r="H255" s="83" t="str">
        <f t="shared" si="3"/>
        <v/>
      </c>
      <c r="I255" s="1">
        <v>800155835</v>
      </c>
    </row>
    <row r="256" spans="1:9" x14ac:dyDescent="0.25">
      <c r="A256" s="3">
        <v>800156148</v>
      </c>
      <c r="B256" s="81" t="s">
        <v>484</v>
      </c>
      <c r="C256" s="82">
        <v>820</v>
      </c>
      <c r="D256" s="1" t="s">
        <v>217</v>
      </c>
      <c r="E256" s="1" t="s">
        <v>218</v>
      </c>
      <c r="F256" s="83"/>
      <c r="G256" s="83"/>
      <c r="H256" s="83" t="str">
        <f t="shared" si="3"/>
        <v/>
      </c>
      <c r="I256" s="1">
        <v>800156148</v>
      </c>
    </row>
    <row r="257" spans="1:9" x14ac:dyDescent="0.25">
      <c r="A257" s="3">
        <v>800157046</v>
      </c>
      <c r="B257" s="81" t="s">
        <v>485</v>
      </c>
      <c r="C257" s="82">
        <v>1640</v>
      </c>
      <c r="D257" s="1" t="s">
        <v>217</v>
      </c>
      <c r="E257" s="1" t="s">
        <v>233</v>
      </c>
      <c r="F257" s="83"/>
      <c r="G257" s="83"/>
      <c r="H257" s="83" t="str">
        <f t="shared" si="3"/>
        <v/>
      </c>
      <c r="I257" s="1">
        <v>800157046</v>
      </c>
    </row>
    <row r="258" spans="1:9" x14ac:dyDescent="0.25">
      <c r="A258" s="3">
        <v>800158188</v>
      </c>
      <c r="B258" s="81" t="s">
        <v>486</v>
      </c>
      <c r="C258" s="82">
        <v>820</v>
      </c>
      <c r="D258" s="1" t="s">
        <v>217</v>
      </c>
      <c r="E258" s="1" t="s">
        <v>218</v>
      </c>
      <c r="F258" s="83"/>
      <c r="G258" s="83"/>
      <c r="H258" s="83" t="str">
        <f t="shared" si="3"/>
        <v/>
      </c>
      <c r="I258" s="1">
        <v>800158188</v>
      </c>
    </row>
    <row r="259" spans="1:9" x14ac:dyDescent="0.25">
      <c r="A259" s="3">
        <v>800158249</v>
      </c>
      <c r="B259" s="81" t="s">
        <v>487</v>
      </c>
      <c r="C259" s="82">
        <v>820</v>
      </c>
      <c r="D259" s="1" t="s">
        <v>217</v>
      </c>
      <c r="E259" s="1" t="s">
        <v>233</v>
      </c>
      <c r="F259" s="83"/>
      <c r="G259" s="83"/>
      <c r="H259" s="83" t="str">
        <f t="shared" ref="H259:H322" si="4">+IF(F259&gt;0,F259,IF(G259&gt;0,G259,""))</f>
        <v/>
      </c>
      <c r="I259" s="1">
        <v>800158249</v>
      </c>
    </row>
    <row r="260" spans="1:9" x14ac:dyDescent="0.25">
      <c r="A260" s="3">
        <v>800158555</v>
      </c>
      <c r="B260" s="81" t="s">
        <v>488</v>
      </c>
      <c r="C260" s="82">
        <v>820</v>
      </c>
      <c r="D260" s="1" t="s">
        <v>217</v>
      </c>
      <c r="E260" s="75" t="s">
        <v>231</v>
      </c>
      <c r="F260" s="83"/>
      <c r="G260" s="83"/>
      <c r="H260" s="83" t="str">
        <f t="shared" si="4"/>
        <v/>
      </c>
      <c r="I260" s="1">
        <v>800158555</v>
      </c>
    </row>
    <row r="261" spans="1:9" x14ac:dyDescent="0.25">
      <c r="A261" s="3">
        <v>800158655</v>
      </c>
      <c r="B261" s="81" t="s">
        <v>489</v>
      </c>
      <c r="C261" s="82">
        <v>820</v>
      </c>
      <c r="D261" s="1" t="s">
        <v>217</v>
      </c>
      <c r="E261" s="1" t="s">
        <v>218</v>
      </c>
      <c r="F261" s="83"/>
      <c r="G261" s="83"/>
      <c r="H261" s="83" t="str">
        <f t="shared" si="4"/>
        <v/>
      </c>
      <c r="I261" s="1">
        <v>800158655</v>
      </c>
    </row>
    <row r="262" spans="1:9" x14ac:dyDescent="0.25">
      <c r="A262" s="3">
        <v>800159288</v>
      </c>
      <c r="B262" s="81" t="s">
        <v>490</v>
      </c>
      <c r="C262" s="82">
        <v>820</v>
      </c>
      <c r="D262" s="1" t="s">
        <v>217</v>
      </c>
      <c r="E262" s="1" t="s">
        <v>218</v>
      </c>
      <c r="F262" s="83"/>
      <c r="G262" s="83"/>
      <c r="H262" s="83" t="str">
        <f t="shared" si="4"/>
        <v/>
      </c>
      <c r="I262" s="1">
        <v>800159288</v>
      </c>
    </row>
    <row r="263" spans="1:9" x14ac:dyDescent="0.25">
      <c r="A263" s="3">
        <v>800160505</v>
      </c>
      <c r="B263" s="81" t="s">
        <v>491</v>
      </c>
      <c r="C263" s="82">
        <v>820</v>
      </c>
      <c r="D263" s="1" t="s">
        <v>217</v>
      </c>
      <c r="E263" s="1" t="s">
        <v>233</v>
      </c>
      <c r="F263" s="83"/>
      <c r="G263" s="83"/>
      <c r="H263" s="83" t="str">
        <f t="shared" si="4"/>
        <v/>
      </c>
      <c r="I263" s="1">
        <v>800160505</v>
      </c>
    </row>
    <row r="264" spans="1:9" x14ac:dyDescent="0.25">
      <c r="A264" s="3">
        <v>800160508</v>
      </c>
      <c r="B264" s="81" t="s">
        <v>492</v>
      </c>
      <c r="C264" s="82">
        <v>820</v>
      </c>
      <c r="D264" s="1" t="s">
        <v>217</v>
      </c>
      <c r="E264" s="1" t="s">
        <v>233</v>
      </c>
      <c r="F264" s="83"/>
      <c r="G264" s="83"/>
      <c r="H264" s="83" t="str">
        <f t="shared" si="4"/>
        <v/>
      </c>
      <c r="I264" s="1">
        <v>800160508</v>
      </c>
    </row>
    <row r="265" spans="1:9" x14ac:dyDescent="0.25">
      <c r="A265" s="3">
        <v>800160680</v>
      </c>
      <c r="B265" s="81" t="s">
        <v>493</v>
      </c>
      <c r="C265" s="82">
        <v>820</v>
      </c>
      <c r="D265" s="1" t="s">
        <v>217</v>
      </c>
      <c r="E265" s="1" t="s">
        <v>233</v>
      </c>
      <c r="F265" s="83"/>
      <c r="G265" s="83"/>
      <c r="H265" s="83" t="str">
        <f t="shared" si="4"/>
        <v/>
      </c>
      <c r="I265" s="1">
        <v>800160680</v>
      </c>
    </row>
    <row r="266" spans="1:9" x14ac:dyDescent="0.25">
      <c r="A266" s="3">
        <v>800160690</v>
      </c>
      <c r="B266" s="81" t="s">
        <v>494</v>
      </c>
      <c r="C266" s="82">
        <v>820</v>
      </c>
      <c r="D266" s="1" t="s">
        <v>217</v>
      </c>
      <c r="E266" s="1" t="s">
        <v>233</v>
      </c>
      <c r="F266" s="83"/>
      <c r="G266" s="83"/>
      <c r="H266" s="83" t="str">
        <f t="shared" si="4"/>
        <v/>
      </c>
      <c r="I266" s="1">
        <v>800160690</v>
      </c>
    </row>
    <row r="267" spans="1:9" x14ac:dyDescent="0.25">
      <c r="A267" s="3">
        <v>800161338</v>
      </c>
      <c r="B267" s="81" t="s">
        <v>495</v>
      </c>
      <c r="C267" s="82">
        <v>24676</v>
      </c>
      <c r="D267" s="1" t="s">
        <v>420</v>
      </c>
      <c r="E267" s="1" t="s">
        <v>233</v>
      </c>
      <c r="F267" s="83"/>
      <c r="G267" s="83"/>
      <c r="H267" s="83" t="str">
        <f t="shared" si="4"/>
        <v/>
      </c>
      <c r="I267" s="1">
        <v>800161338</v>
      </c>
    </row>
    <row r="268" spans="1:9" x14ac:dyDescent="0.25">
      <c r="A268" s="3">
        <v>800162347</v>
      </c>
      <c r="B268" s="81" t="s">
        <v>496</v>
      </c>
      <c r="C268" s="82">
        <v>820</v>
      </c>
      <c r="D268" s="1" t="s">
        <v>217</v>
      </c>
      <c r="E268" s="1" t="s">
        <v>238</v>
      </c>
      <c r="F268" s="83"/>
      <c r="G268" s="83"/>
      <c r="H268" s="83" t="str">
        <f t="shared" si="4"/>
        <v/>
      </c>
      <c r="I268" s="1">
        <v>800162347</v>
      </c>
    </row>
    <row r="269" spans="1:9" x14ac:dyDescent="0.25">
      <c r="A269" s="3">
        <v>800162522</v>
      </c>
      <c r="B269" s="81" t="s">
        <v>497</v>
      </c>
      <c r="C269" s="82">
        <v>4935</v>
      </c>
      <c r="D269" s="1" t="s">
        <v>217</v>
      </c>
      <c r="E269" s="1" t="s">
        <v>233</v>
      </c>
      <c r="F269" s="83"/>
      <c r="G269" s="83"/>
      <c r="H269" s="83" t="str">
        <f t="shared" si="4"/>
        <v/>
      </c>
      <c r="I269" s="1">
        <v>800162522</v>
      </c>
    </row>
    <row r="270" spans="1:9" x14ac:dyDescent="0.25">
      <c r="A270" s="3">
        <v>800162801</v>
      </c>
      <c r="B270" s="81" t="s">
        <v>498</v>
      </c>
      <c r="C270" s="82">
        <v>820</v>
      </c>
      <c r="D270" s="1" t="s">
        <v>217</v>
      </c>
      <c r="E270" s="1" t="s">
        <v>238</v>
      </c>
      <c r="F270" s="83"/>
      <c r="G270" s="83"/>
      <c r="H270" s="83" t="str">
        <f t="shared" si="4"/>
        <v/>
      </c>
      <c r="I270" s="1">
        <v>800162801</v>
      </c>
    </row>
    <row r="271" spans="1:9" x14ac:dyDescent="0.25">
      <c r="A271" s="3">
        <v>800162805</v>
      </c>
      <c r="B271" s="81" t="s">
        <v>499</v>
      </c>
      <c r="C271" s="82">
        <v>820</v>
      </c>
      <c r="D271" s="1" t="s">
        <v>217</v>
      </c>
      <c r="E271" s="1" t="s">
        <v>233</v>
      </c>
      <c r="F271" s="83"/>
      <c r="G271" s="83"/>
      <c r="H271" s="83" t="str">
        <f t="shared" si="4"/>
        <v/>
      </c>
      <c r="I271" s="1">
        <v>800162805</v>
      </c>
    </row>
    <row r="272" spans="1:9" x14ac:dyDescent="0.25">
      <c r="A272" s="3">
        <v>800162862</v>
      </c>
      <c r="B272" s="81" t="s">
        <v>500</v>
      </c>
      <c r="C272" s="82">
        <v>820</v>
      </c>
      <c r="D272" s="1" t="s">
        <v>217</v>
      </c>
      <c r="E272" s="1" t="s">
        <v>218</v>
      </c>
      <c r="F272" s="83"/>
      <c r="G272" s="83"/>
      <c r="H272" s="83" t="str">
        <f t="shared" si="4"/>
        <v/>
      </c>
      <c r="I272" s="1">
        <v>800162862</v>
      </c>
    </row>
    <row r="273" spans="1:9" x14ac:dyDescent="0.25">
      <c r="A273" s="3">
        <v>800163049</v>
      </c>
      <c r="B273" s="81" t="s">
        <v>501</v>
      </c>
      <c r="C273" s="82">
        <v>820</v>
      </c>
      <c r="D273" s="1" t="s">
        <v>217</v>
      </c>
      <c r="E273" s="1" t="s">
        <v>233</v>
      </c>
      <c r="F273" s="83"/>
      <c r="G273" s="83"/>
      <c r="H273" s="83" t="str">
        <f t="shared" si="4"/>
        <v/>
      </c>
      <c r="I273" s="1">
        <v>800163049</v>
      </c>
    </row>
    <row r="274" spans="1:9" x14ac:dyDescent="0.25">
      <c r="A274" s="3">
        <v>800163225</v>
      </c>
      <c r="B274" s="81" t="s">
        <v>502</v>
      </c>
      <c r="C274" s="82">
        <v>820</v>
      </c>
      <c r="D274" s="1" t="s">
        <v>217</v>
      </c>
      <c r="E274" s="1" t="s">
        <v>238</v>
      </c>
      <c r="F274" s="83"/>
      <c r="G274" s="83"/>
      <c r="H274" s="83" t="str">
        <f t="shared" si="4"/>
        <v/>
      </c>
      <c r="I274" s="1">
        <v>800163225</v>
      </c>
    </row>
    <row r="275" spans="1:9" x14ac:dyDescent="0.25">
      <c r="A275" s="3">
        <v>800164534</v>
      </c>
      <c r="B275" s="81" t="s">
        <v>503</v>
      </c>
      <c r="C275" s="82">
        <v>820</v>
      </c>
      <c r="D275" s="1" t="s">
        <v>217</v>
      </c>
      <c r="E275" s="1" t="s">
        <v>233</v>
      </c>
      <c r="F275" s="83"/>
      <c r="G275" s="83"/>
      <c r="H275" s="83" t="str">
        <f t="shared" si="4"/>
        <v/>
      </c>
      <c r="I275" s="1">
        <v>800164534</v>
      </c>
    </row>
    <row r="276" spans="1:9" x14ac:dyDescent="0.25">
      <c r="A276" s="3">
        <v>800164570</v>
      </c>
      <c r="B276" s="81" t="s">
        <v>504</v>
      </c>
      <c r="C276" s="82">
        <v>820</v>
      </c>
      <c r="D276" s="1" t="s">
        <v>217</v>
      </c>
      <c r="E276" s="1" t="s">
        <v>218</v>
      </c>
      <c r="F276" s="83"/>
      <c r="G276" s="83"/>
      <c r="H276" s="83" t="str">
        <f t="shared" si="4"/>
        <v/>
      </c>
      <c r="I276" s="1">
        <v>800164570</v>
      </c>
    </row>
    <row r="277" spans="1:9" x14ac:dyDescent="0.25">
      <c r="A277" s="3">
        <v>800164908</v>
      </c>
      <c r="B277" s="81" t="s">
        <v>505</v>
      </c>
      <c r="C277" s="82">
        <v>100000000</v>
      </c>
      <c r="D277" s="1" t="s">
        <v>223</v>
      </c>
      <c r="E277" s="1" t="s">
        <v>218</v>
      </c>
      <c r="F277" s="83"/>
      <c r="G277" s="83"/>
      <c r="H277" s="83" t="str">
        <f t="shared" si="4"/>
        <v/>
      </c>
      <c r="I277" s="1">
        <v>800164908</v>
      </c>
    </row>
    <row r="278" spans="1:9" x14ac:dyDescent="0.25">
      <c r="A278" s="3">
        <v>800165016</v>
      </c>
      <c r="B278" s="81" t="s">
        <v>506</v>
      </c>
      <c r="C278" s="82">
        <v>820</v>
      </c>
      <c r="D278" s="1" t="s">
        <v>217</v>
      </c>
      <c r="E278" s="1" t="s">
        <v>218</v>
      </c>
      <c r="F278" s="83"/>
      <c r="G278" s="83"/>
      <c r="H278" s="83" t="str">
        <f t="shared" si="4"/>
        <v/>
      </c>
      <c r="I278" s="1">
        <v>800165016</v>
      </c>
    </row>
    <row r="279" spans="1:9" x14ac:dyDescent="0.25">
      <c r="A279" s="3">
        <v>800165133</v>
      </c>
      <c r="B279" s="81" t="s">
        <v>507</v>
      </c>
      <c r="C279" s="82">
        <v>4935</v>
      </c>
      <c r="D279" s="1" t="s">
        <v>217</v>
      </c>
      <c r="E279" s="1" t="s">
        <v>218</v>
      </c>
      <c r="F279" s="83"/>
      <c r="G279" s="83"/>
      <c r="H279" s="83" t="str">
        <f t="shared" si="4"/>
        <v/>
      </c>
      <c r="I279" s="1">
        <v>800165133</v>
      </c>
    </row>
    <row r="280" spans="1:9" x14ac:dyDescent="0.25">
      <c r="A280" s="3">
        <v>800165316</v>
      </c>
      <c r="B280" s="81" t="s">
        <v>508</v>
      </c>
      <c r="C280" s="82">
        <v>820</v>
      </c>
      <c r="D280" s="1" t="s">
        <v>217</v>
      </c>
      <c r="E280" s="1" t="s">
        <v>218</v>
      </c>
      <c r="F280" s="83"/>
      <c r="G280" s="83"/>
      <c r="H280" s="83" t="str">
        <f t="shared" si="4"/>
        <v/>
      </c>
      <c r="I280" s="1">
        <v>800165316</v>
      </c>
    </row>
    <row r="281" spans="1:9" x14ac:dyDescent="0.25">
      <c r="A281" s="3">
        <v>800165568</v>
      </c>
      <c r="B281" s="81" t="s">
        <v>509</v>
      </c>
      <c r="C281" s="82">
        <v>820</v>
      </c>
      <c r="D281" s="1" t="s">
        <v>217</v>
      </c>
      <c r="E281" s="1" t="s">
        <v>218</v>
      </c>
      <c r="F281" s="83"/>
      <c r="G281" s="83"/>
      <c r="H281" s="83" t="str">
        <f t="shared" si="4"/>
        <v/>
      </c>
      <c r="I281" s="1">
        <v>800165568</v>
      </c>
    </row>
    <row r="282" spans="1:9" x14ac:dyDescent="0.25">
      <c r="A282" s="3">
        <v>800166568</v>
      </c>
      <c r="B282" s="81" t="s">
        <v>510</v>
      </c>
      <c r="C282" s="82">
        <v>820</v>
      </c>
      <c r="D282" s="1" t="s">
        <v>217</v>
      </c>
      <c r="E282" s="1" t="s">
        <v>218</v>
      </c>
      <c r="F282" s="83"/>
      <c r="G282" s="83"/>
      <c r="H282" s="83" t="str">
        <f t="shared" si="4"/>
        <v/>
      </c>
      <c r="I282" s="1">
        <v>800166568</v>
      </c>
    </row>
    <row r="283" spans="1:9" x14ac:dyDescent="0.25">
      <c r="A283" s="3">
        <v>800167616</v>
      </c>
      <c r="B283" s="81" t="s">
        <v>511</v>
      </c>
      <c r="C283" s="82">
        <v>820</v>
      </c>
      <c r="D283" s="1" t="s">
        <v>217</v>
      </c>
      <c r="E283" s="1" t="s">
        <v>218</v>
      </c>
      <c r="F283" s="83"/>
      <c r="G283" s="83"/>
      <c r="H283" s="83" t="str">
        <f t="shared" si="4"/>
        <v/>
      </c>
      <c r="I283" s="1">
        <v>800167616</v>
      </c>
    </row>
    <row r="284" spans="1:9" x14ac:dyDescent="0.25">
      <c r="A284" s="3">
        <v>800168126</v>
      </c>
      <c r="B284" s="81" t="s">
        <v>512</v>
      </c>
      <c r="C284" s="82">
        <v>820</v>
      </c>
      <c r="D284" s="1" t="s">
        <v>217</v>
      </c>
      <c r="E284" s="1" t="s">
        <v>218</v>
      </c>
      <c r="F284" s="83"/>
      <c r="G284" s="83"/>
      <c r="H284" s="83" t="str">
        <f t="shared" si="4"/>
        <v/>
      </c>
      <c r="I284" s="1">
        <v>800168126</v>
      </c>
    </row>
    <row r="285" spans="1:9" x14ac:dyDescent="0.25">
      <c r="A285" s="3">
        <v>800168868</v>
      </c>
      <c r="B285" s="81" t="s">
        <v>513</v>
      </c>
      <c r="C285" s="82">
        <v>1640</v>
      </c>
      <c r="D285" s="1" t="s">
        <v>217</v>
      </c>
      <c r="E285" s="1" t="s">
        <v>233</v>
      </c>
      <c r="F285" s="83"/>
      <c r="G285" s="83"/>
      <c r="H285" s="83" t="str">
        <f t="shared" si="4"/>
        <v/>
      </c>
      <c r="I285" s="1">
        <v>800168868</v>
      </c>
    </row>
    <row r="286" spans="1:9" x14ac:dyDescent="0.25">
      <c r="A286" s="3">
        <v>800169981</v>
      </c>
      <c r="B286" s="81" t="s">
        <v>514</v>
      </c>
      <c r="C286" s="82">
        <v>820</v>
      </c>
      <c r="D286" s="1" t="s">
        <v>217</v>
      </c>
      <c r="E286" s="1" t="s">
        <v>218</v>
      </c>
      <c r="F286" s="83"/>
      <c r="G286" s="83"/>
      <c r="H286" s="83" t="str">
        <f t="shared" si="4"/>
        <v/>
      </c>
      <c r="I286" s="1">
        <v>800169981</v>
      </c>
    </row>
    <row r="287" spans="1:9" x14ac:dyDescent="0.25">
      <c r="A287" s="3">
        <v>800170272</v>
      </c>
      <c r="B287" s="81" t="s">
        <v>515</v>
      </c>
      <c r="C287" s="82">
        <v>820</v>
      </c>
      <c r="D287" s="1" t="s">
        <v>217</v>
      </c>
      <c r="E287" s="1" t="s">
        <v>233</v>
      </c>
      <c r="F287" s="83"/>
      <c r="G287" s="83"/>
      <c r="H287" s="83" t="str">
        <f t="shared" si="4"/>
        <v/>
      </c>
      <c r="I287" s="1">
        <v>800170272</v>
      </c>
    </row>
    <row r="288" spans="1:9" x14ac:dyDescent="0.25">
      <c r="A288" s="3">
        <v>800170584</v>
      </c>
      <c r="B288" s="81" t="s">
        <v>516</v>
      </c>
      <c r="C288" s="82">
        <v>820</v>
      </c>
      <c r="D288" s="1" t="s">
        <v>217</v>
      </c>
      <c r="E288" s="1" t="s">
        <v>218</v>
      </c>
      <c r="F288" s="83"/>
      <c r="G288" s="83"/>
      <c r="H288" s="83" t="str">
        <f t="shared" si="4"/>
        <v/>
      </c>
      <c r="I288" s="1">
        <v>800170584</v>
      </c>
    </row>
    <row r="289" spans="1:9" x14ac:dyDescent="0.25">
      <c r="A289" s="3">
        <v>800171253</v>
      </c>
      <c r="B289" s="81" t="s">
        <v>517</v>
      </c>
      <c r="C289" s="82">
        <v>820</v>
      </c>
      <c r="D289" s="1" t="s">
        <v>217</v>
      </c>
      <c r="E289" s="1" t="s">
        <v>218</v>
      </c>
      <c r="F289" s="83"/>
      <c r="G289" s="83"/>
      <c r="H289" s="83" t="str">
        <f t="shared" si="4"/>
        <v/>
      </c>
      <c r="I289" s="1">
        <v>800171253</v>
      </c>
    </row>
    <row r="290" spans="1:9" x14ac:dyDescent="0.25">
      <c r="A290" s="3">
        <v>800171406</v>
      </c>
      <c r="B290" s="81" t="s">
        <v>518</v>
      </c>
      <c r="C290" s="82">
        <v>100000000</v>
      </c>
      <c r="D290" s="1" t="s">
        <v>257</v>
      </c>
      <c r="E290" s="75" t="s">
        <v>231</v>
      </c>
      <c r="F290" s="83"/>
      <c r="G290" s="83"/>
      <c r="H290" s="83" t="str">
        <f t="shared" si="4"/>
        <v/>
      </c>
      <c r="I290" s="1">
        <v>800171406</v>
      </c>
    </row>
    <row r="291" spans="1:9" x14ac:dyDescent="0.25">
      <c r="A291" s="3">
        <v>800171656</v>
      </c>
      <c r="B291" s="81" t="s">
        <v>519</v>
      </c>
      <c r="C291" s="82">
        <v>1640</v>
      </c>
      <c r="D291" s="1" t="s">
        <v>217</v>
      </c>
      <c r="E291" s="1" t="s">
        <v>218</v>
      </c>
      <c r="F291" s="83"/>
      <c r="G291" s="83"/>
      <c r="H291" s="83" t="str">
        <f t="shared" si="4"/>
        <v/>
      </c>
      <c r="I291" s="1">
        <v>800171656</v>
      </c>
    </row>
    <row r="292" spans="1:9" x14ac:dyDescent="0.25">
      <c r="A292" s="3">
        <v>800171992</v>
      </c>
      <c r="B292" s="81" t="s">
        <v>520</v>
      </c>
      <c r="C292" s="82">
        <v>24676</v>
      </c>
      <c r="D292" s="1" t="s">
        <v>217</v>
      </c>
      <c r="E292" s="1" t="s">
        <v>218</v>
      </c>
      <c r="F292" s="83"/>
      <c r="G292" s="83"/>
      <c r="H292" s="83" t="str">
        <f t="shared" si="4"/>
        <v/>
      </c>
      <c r="I292" s="1">
        <v>800171992</v>
      </c>
    </row>
    <row r="293" spans="1:9" x14ac:dyDescent="0.25">
      <c r="A293" s="3">
        <v>800173097</v>
      </c>
      <c r="B293" s="81" t="s">
        <v>521</v>
      </c>
      <c r="C293" s="82">
        <v>820</v>
      </c>
      <c r="D293" s="1" t="s">
        <v>217</v>
      </c>
      <c r="E293" s="1" t="s">
        <v>218</v>
      </c>
      <c r="F293" s="83"/>
      <c r="G293" s="83"/>
      <c r="H293" s="83" t="str">
        <f t="shared" si="4"/>
        <v/>
      </c>
      <c r="I293" s="1">
        <v>800173097</v>
      </c>
    </row>
    <row r="294" spans="1:9" x14ac:dyDescent="0.25">
      <c r="A294" s="3">
        <v>800175570</v>
      </c>
      <c r="B294" s="81" t="s">
        <v>522</v>
      </c>
      <c r="C294" s="82">
        <v>820</v>
      </c>
      <c r="D294" s="1" t="s">
        <v>217</v>
      </c>
      <c r="E294" s="1" t="s">
        <v>233</v>
      </c>
      <c r="F294" s="83"/>
      <c r="G294" s="83"/>
      <c r="H294" s="83" t="str">
        <f t="shared" si="4"/>
        <v/>
      </c>
      <c r="I294" s="1">
        <v>800175570</v>
      </c>
    </row>
    <row r="295" spans="1:9" x14ac:dyDescent="0.25">
      <c r="A295" s="3">
        <v>800176340</v>
      </c>
      <c r="B295" s="81" t="s">
        <v>523</v>
      </c>
      <c r="C295" s="82">
        <v>820</v>
      </c>
      <c r="D295" s="1" t="s">
        <v>217</v>
      </c>
      <c r="E295" s="75" t="s">
        <v>231</v>
      </c>
      <c r="F295" s="83"/>
      <c r="G295" s="83"/>
      <c r="H295" s="83" t="str">
        <f t="shared" si="4"/>
        <v/>
      </c>
      <c r="I295" s="1">
        <v>800176340</v>
      </c>
    </row>
    <row r="296" spans="1:9" x14ac:dyDescent="0.25">
      <c r="A296" s="3">
        <v>800180234</v>
      </c>
      <c r="B296" s="81" t="s">
        <v>524</v>
      </c>
      <c r="C296" s="82">
        <v>100000000</v>
      </c>
      <c r="D296" s="1" t="s">
        <v>525</v>
      </c>
      <c r="E296" s="1" t="s">
        <v>218</v>
      </c>
      <c r="F296" s="83"/>
      <c r="G296" s="83"/>
      <c r="H296" s="83" t="str">
        <f t="shared" si="4"/>
        <v/>
      </c>
      <c r="I296" s="1">
        <v>800180234</v>
      </c>
    </row>
    <row r="297" spans="1:9" x14ac:dyDescent="0.25">
      <c r="A297" s="3">
        <v>800181165</v>
      </c>
      <c r="B297" s="81" t="s">
        <v>526</v>
      </c>
      <c r="C297" s="82">
        <v>100000000</v>
      </c>
      <c r="D297" s="1" t="s">
        <v>220</v>
      </c>
      <c r="E297" s="1" t="s">
        <v>233</v>
      </c>
      <c r="F297" s="83"/>
      <c r="G297" s="83"/>
      <c r="H297" s="83" t="str">
        <f t="shared" si="4"/>
        <v/>
      </c>
      <c r="I297" s="1">
        <v>800181165</v>
      </c>
    </row>
    <row r="298" spans="1:9" x14ac:dyDescent="0.25">
      <c r="A298" s="3">
        <v>800181797</v>
      </c>
      <c r="B298" s="81" t="s">
        <v>527</v>
      </c>
      <c r="C298" s="82">
        <v>24676</v>
      </c>
      <c r="D298" s="1" t="s">
        <v>220</v>
      </c>
      <c r="E298" s="75" t="s">
        <v>231</v>
      </c>
      <c r="F298" s="83"/>
      <c r="G298" s="83"/>
      <c r="H298" s="83" t="str">
        <f t="shared" si="4"/>
        <v/>
      </c>
      <c r="I298" s="1">
        <v>800181797</v>
      </c>
    </row>
    <row r="299" spans="1:9" x14ac:dyDescent="0.25">
      <c r="A299" s="3">
        <v>800182233</v>
      </c>
      <c r="B299" s="81" t="s">
        <v>528</v>
      </c>
      <c r="C299" s="82">
        <v>820</v>
      </c>
      <c r="D299" s="1" t="s">
        <v>217</v>
      </c>
      <c r="E299" s="1" t="s">
        <v>218</v>
      </c>
      <c r="F299" s="83"/>
      <c r="G299" s="83"/>
      <c r="H299" s="83" t="str">
        <f t="shared" si="4"/>
        <v/>
      </c>
      <c r="I299" s="1">
        <v>800182233</v>
      </c>
    </row>
    <row r="300" spans="1:9" x14ac:dyDescent="0.25">
      <c r="A300" s="3">
        <v>800183221</v>
      </c>
      <c r="B300" s="81" t="s">
        <v>529</v>
      </c>
      <c r="C300" s="82">
        <v>100000000</v>
      </c>
      <c r="D300" s="1" t="s">
        <v>420</v>
      </c>
      <c r="E300" s="75" t="s">
        <v>231</v>
      </c>
      <c r="F300" s="83"/>
      <c r="G300" s="83"/>
      <c r="H300" s="83" t="str">
        <f t="shared" si="4"/>
        <v/>
      </c>
      <c r="I300" s="1">
        <v>800183221</v>
      </c>
    </row>
    <row r="301" spans="1:9" x14ac:dyDescent="0.25">
      <c r="A301" s="3">
        <v>800183434</v>
      </c>
      <c r="B301" s="81" t="s">
        <v>530</v>
      </c>
      <c r="C301" s="82">
        <v>820</v>
      </c>
      <c r="D301" s="1" t="s">
        <v>217</v>
      </c>
      <c r="E301" s="1" t="s">
        <v>233</v>
      </c>
      <c r="F301" s="83"/>
      <c r="G301" s="83"/>
      <c r="H301" s="83" t="str">
        <f t="shared" si="4"/>
        <v/>
      </c>
      <c r="I301" s="1">
        <v>800183434</v>
      </c>
    </row>
    <row r="302" spans="1:9" x14ac:dyDescent="0.25">
      <c r="A302" s="3">
        <v>800183940</v>
      </c>
      <c r="B302" s="81" t="s">
        <v>531</v>
      </c>
      <c r="C302" s="82">
        <v>24676</v>
      </c>
      <c r="D302" s="1" t="s">
        <v>220</v>
      </c>
      <c r="E302" s="75" t="s">
        <v>231</v>
      </c>
      <c r="F302" s="83"/>
      <c r="G302" s="83"/>
      <c r="H302" s="83" t="str">
        <f t="shared" si="4"/>
        <v/>
      </c>
      <c r="I302" s="1">
        <v>800183940</v>
      </c>
    </row>
    <row r="303" spans="1:9" x14ac:dyDescent="0.25">
      <c r="A303" s="3">
        <v>800184536</v>
      </c>
      <c r="B303" s="81" t="s">
        <v>532</v>
      </c>
      <c r="C303" s="82">
        <v>1640</v>
      </c>
      <c r="D303" s="1" t="s">
        <v>217</v>
      </c>
      <c r="E303" s="1" t="s">
        <v>233</v>
      </c>
      <c r="F303" s="83"/>
      <c r="G303" s="83"/>
      <c r="H303" s="83" t="str">
        <f t="shared" si="4"/>
        <v/>
      </c>
      <c r="I303" s="1">
        <v>800184536</v>
      </c>
    </row>
    <row r="304" spans="1:9" x14ac:dyDescent="0.25">
      <c r="A304" s="3">
        <v>800185163</v>
      </c>
      <c r="B304" s="81" t="s">
        <v>533</v>
      </c>
      <c r="C304" s="82">
        <v>24676</v>
      </c>
      <c r="D304" s="1" t="s">
        <v>220</v>
      </c>
      <c r="E304" s="75" t="s">
        <v>231</v>
      </c>
      <c r="F304" s="83"/>
      <c r="G304" s="83"/>
      <c r="H304" s="83" t="str">
        <f t="shared" si="4"/>
        <v/>
      </c>
      <c r="I304" s="1">
        <v>800185163</v>
      </c>
    </row>
    <row r="305" spans="1:9" x14ac:dyDescent="0.25">
      <c r="A305" s="3">
        <v>800185400</v>
      </c>
      <c r="B305" s="81" t="s">
        <v>534</v>
      </c>
      <c r="C305" s="82">
        <v>100000000</v>
      </c>
      <c r="D305" s="1" t="s">
        <v>217</v>
      </c>
      <c r="E305" s="1" t="s">
        <v>218</v>
      </c>
      <c r="F305" s="83"/>
      <c r="G305" s="83"/>
      <c r="H305" s="83" t="str">
        <f t="shared" si="4"/>
        <v/>
      </c>
      <c r="I305" s="1">
        <v>800185400</v>
      </c>
    </row>
    <row r="306" spans="1:9" x14ac:dyDescent="0.25">
      <c r="A306" s="3">
        <v>800186143</v>
      </c>
      <c r="B306" s="81" t="s">
        <v>535</v>
      </c>
      <c r="C306" s="82">
        <v>820</v>
      </c>
      <c r="D306" s="1" t="s">
        <v>217</v>
      </c>
      <c r="E306" s="1" t="s">
        <v>218</v>
      </c>
      <c r="F306" s="83"/>
      <c r="G306" s="83"/>
      <c r="H306" s="83" t="str">
        <f t="shared" si="4"/>
        <v/>
      </c>
      <c r="I306" s="1">
        <v>800186143</v>
      </c>
    </row>
    <row r="307" spans="1:9" x14ac:dyDescent="0.25">
      <c r="A307" s="3">
        <v>800187785</v>
      </c>
      <c r="B307" s="81" t="s">
        <v>536</v>
      </c>
      <c r="C307" s="82">
        <v>820</v>
      </c>
      <c r="D307" s="1" t="s">
        <v>217</v>
      </c>
      <c r="E307" s="1" t="s">
        <v>218</v>
      </c>
      <c r="F307" s="83"/>
      <c r="G307" s="83"/>
      <c r="H307" s="83" t="str">
        <f t="shared" si="4"/>
        <v/>
      </c>
      <c r="I307" s="1">
        <v>800187785</v>
      </c>
    </row>
    <row r="308" spans="1:9" x14ac:dyDescent="0.25">
      <c r="A308" s="3">
        <v>800187842</v>
      </c>
      <c r="B308" s="81" t="s">
        <v>537</v>
      </c>
      <c r="C308" s="82">
        <v>820</v>
      </c>
      <c r="D308" s="1" t="s">
        <v>217</v>
      </c>
      <c r="E308" s="1" t="s">
        <v>218</v>
      </c>
      <c r="F308" s="83"/>
      <c r="G308" s="83"/>
      <c r="H308" s="83" t="str">
        <f t="shared" si="4"/>
        <v/>
      </c>
      <c r="I308" s="1">
        <v>800187842</v>
      </c>
    </row>
    <row r="309" spans="1:9" x14ac:dyDescent="0.25">
      <c r="A309" s="3">
        <v>800188623</v>
      </c>
      <c r="B309" s="81" t="s">
        <v>538</v>
      </c>
      <c r="C309" s="82">
        <v>820</v>
      </c>
      <c r="D309" s="1" t="s">
        <v>217</v>
      </c>
      <c r="E309" s="1" t="s">
        <v>218</v>
      </c>
      <c r="F309" s="83"/>
      <c r="G309" s="83"/>
      <c r="H309" s="83" t="str">
        <f t="shared" si="4"/>
        <v/>
      </c>
      <c r="I309" s="1">
        <v>800188623</v>
      </c>
    </row>
    <row r="310" spans="1:9" x14ac:dyDescent="0.25">
      <c r="A310" s="3">
        <v>800188642</v>
      </c>
      <c r="B310" s="81" t="s">
        <v>539</v>
      </c>
      <c r="C310" s="82">
        <v>820</v>
      </c>
      <c r="D310" s="1" t="s">
        <v>217</v>
      </c>
      <c r="E310" s="1" t="s">
        <v>218</v>
      </c>
      <c r="F310" s="83"/>
      <c r="G310" s="83"/>
      <c r="H310" s="83" t="str">
        <f t="shared" si="4"/>
        <v/>
      </c>
      <c r="I310" s="1">
        <v>800188642</v>
      </c>
    </row>
    <row r="311" spans="1:9" x14ac:dyDescent="0.25">
      <c r="A311" s="3">
        <v>800188644</v>
      </c>
      <c r="B311" s="81" t="s">
        <v>540</v>
      </c>
      <c r="C311" s="82">
        <v>820</v>
      </c>
      <c r="D311" s="1" t="s">
        <v>217</v>
      </c>
      <c r="E311" s="1" t="s">
        <v>218</v>
      </c>
      <c r="F311" s="83"/>
      <c r="G311" s="83"/>
      <c r="H311" s="83" t="str">
        <f t="shared" si="4"/>
        <v/>
      </c>
      <c r="I311" s="1">
        <v>800188644</v>
      </c>
    </row>
    <row r="312" spans="1:9" x14ac:dyDescent="0.25">
      <c r="A312" s="3">
        <v>800189063</v>
      </c>
      <c r="B312" s="81" t="s">
        <v>541</v>
      </c>
      <c r="C312" s="82">
        <v>820</v>
      </c>
      <c r="D312" s="1" t="s">
        <v>217</v>
      </c>
      <c r="E312" s="1" t="s">
        <v>218</v>
      </c>
      <c r="F312" s="83"/>
      <c r="G312" s="83"/>
      <c r="H312" s="83" t="str">
        <f t="shared" si="4"/>
        <v/>
      </c>
      <c r="I312" s="1">
        <v>800189063</v>
      </c>
    </row>
    <row r="313" spans="1:9" x14ac:dyDescent="0.25">
      <c r="A313" s="3">
        <v>800189480</v>
      </c>
      <c r="B313" s="81" t="s">
        <v>542</v>
      </c>
      <c r="C313" s="82">
        <v>820</v>
      </c>
      <c r="D313" s="1" t="s">
        <v>217</v>
      </c>
      <c r="E313" s="1" t="s">
        <v>233</v>
      </c>
      <c r="F313" s="83"/>
      <c r="G313" s="83"/>
      <c r="H313" s="83" t="str">
        <f t="shared" si="4"/>
        <v/>
      </c>
      <c r="I313" s="1">
        <v>800189480</v>
      </c>
    </row>
    <row r="314" spans="1:9" x14ac:dyDescent="0.25">
      <c r="A314" s="3">
        <v>800189920</v>
      </c>
      <c r="B314" s="81" t="s">
        <v>543</v>
      </c>
      <c r="C314" s="82">
        <v>24676</v>
      </c>
      <c r="D314" s="1" t="s">
        <v>220</v>
      </c>
      <c r="E314" s="1" t="s">
        <v>218</v>
      </c>
      <c r="F314" s="83"/>
      <c r="G314" s="83"/>
      <c r="H314" s="83" t="str">
        <f t="shared" si="4"/>
        <v/>
      </c>
      <c r="I314" s="1">
        <v>800189920</v>
      </c>
    </row>
    <row r="315" spans="1:9" x14ac:dyDescent="0.25">
      <c r="A315" s="3">
        <v>800190564</v>
      </c>
      <c r="B315" s="81" t="s">
        <v>544</v>
      </c>
      <c r="C315" s="82">
        <v>1640</v>
      </c>
      <c r="D315" s="1" t="s">
        <v>217</v>
      </c>
      <c r="E315" s="1" t="s">
        <v>218</v>
      </c>
      <c r="F315" s="83"/>
      <c r="G315" s="83"/>
      <c r="H315" s="83" t="str">
        <f t="shared" si="4"/>
        <v/>
      </c>
      <c r="I315" s="1">
        <v>800190564</v>
      </c>
    </row>
    <row r="316" spans="1:9" x14ac:dyDescent="0.25">
      <c r="A316" s="3">
        <v>800192494</v>
      </c>
      <c r="B316" s="81" t="s">
        <v>545</v>
      </c>
      <c r="C316" s="82">
        <v>4935</v>
      </c>
      <c r="D316" s="1" t="s">
        <v>217</v>
      </c>
      <c r="E316" s="1" t="s">
        <v>218</v>
      </c>
      <c r="F316" s="83"/>
      <c r="G316" s="83"/>
      <c r="H316" s="83" t="str">
        <f t="shared" si="4"/>
        <v/>
      </c>
      <c r="I316" s="1">
        <v>800192494</v>
      </c>
    </row>
    <row r="317" spans="1:9" x14ac:dyDescent="0.25">
      <c r="A317" s="3">
        <v>800192799</v>
      </c>
      <c r="B317" s="81" t="s">
        <v>546</v>
      </c>
      <c r="C317" s="82">
        <v>820</v>
      </c>
      <c r="D317" s="1" t="s">
        <v>217</v>
      </c>
      <c r="E317" s="1" t="s">
        <v>218</v>
      </c>
      <c r="F317" s="83"/>
      <c r="G317" s="83"/>
      <c r="H317" s="83" t="str">
        <f t="shared" si="4"/>
        <v/>
      </c>
      <c r="I317" s="1">
        <v>800192799</v>
      </c>
    </row>
    <row r="318" spans="1:9" x14ac:dyDescent="0.25">
      <c r="A318" s="3">
        <v>800193108</v>
      </c>
      <c r="B318" s="81" t="s">
        <v>547</v>
      </c>
      <c r="C318" s="82">
        <v>820</v>
      </c>
      <c r="D318" s="1" t="s">
        <v>217</v>
      </c>
      <c r="E318" s="1" t="s">
        <v>218</v>
      </c>
      <c r="F318" s="83"/>
      <c r="G318" s="83"/>
      <c r="H318" s="83" t="str">
        <f t="shared" si="4"/>
        <v/>
      </c>
      <c r="I318" s="1">
        <v>800193108</v>
      </c>
    </row>
    <row r="319" spans="1:9" x14ac:dyDescent="0.25">
      <c r="A319" s="3">
        <v>800193469</v>
      </c>
      <c r="B319" s="81" t="s">
        <v>548</v>
      </c>
      <c r="C319" s="82">
        <v>820</v>
      </c>
      <c r="D319" s="1" t="s">
        <v>217</v>
      </c>
      <c r="E319" s="75" t="s">
        <v>231</v>
      </c>
      <c r="F319" s="83"/>
      <c r="G319" s="83"/>
      <c r="H319" s="83" t="str">
        <f t="shared" si="4"/>
        <v/>
      </c>
      <c r="I319" s="1">
        <v>800193469</v>
      </c>
    </row>
    <row r="320" spans="1:9" x14ac:dyDescent="0.25">
      <c r="A320" s="3">
        <v>800193895</v>
      </c>
      <c r="B320" s="81" t="s">
        <v>549</v>
      </c>
      <c r="C320" s="82">
        <v>820</v>
      </c>
      <c r="D320" s="1" t="s">
        <v>217</v>
      </c>
      <c r="E320" s="1" t="s">
        <v>218</v>
      </c>
      <c r="F320" s="83"/>
      <c r="G320" s="83"/>
      <c r="H320" s="83" t="str">
        <f t="shared" si="4"/>
        <v/>
      </c>
      <c r="I320" s="1">
        <v>800193895</v>
      </c>
    </row>
    <row r="321" spans="1:9" x14ac:dyDescent="0.25">
      <c r="A321" s="3">
        <v>800195816</v>
      </c>
      <c r="B321" s="81" t="s">
        <v>550</v>
      </c>
      <c r="C321" s="82">
        <v>820</v>
      </c>
      <c r="D321" s="1" t="s">
        <v>217</v>
      </c>
      <c r="E321" s="1" t="s">
        <v>218</v>
      </c>
      <c r="F321" s="83"/>
      <c r="G321" s="83"/>
      <c r="H321" s="83" t="str">
        <f t="shared" si="4"/>
        <v/>
      </c>
      <c r="I321" s="1">
        <v>800195816</v>
      </c>
    </row>
    <row r="322" spans="1:9" x14ac:dyDescent="0.25">
      <c r="A322" s="3">
        <v>800196495</v>
      </c>
      <c r="B322" s="81" t="s">
        <v>551</v>
      </c>
      <c r="C322" s="82">
        <v>820</v>
      </c>
      <c r="D322" s="1" t="s">
        <v>217</v>
      </c>
      <c r="E322" s="1" t="s">
        <v>233</v>
      </c>
      <c r="F322" s="83"/>
      <c r="G322" s="83"/>
      <c r="H322" s="83" t="str">
        <f t="shared" si="4"/>
        <v/>
      </c>
      <c r="I322" s="1">
        <v>800196495</v>
      </c>
    </row>
    <row r="323" spans="1:9" x14ac:dyDescent="0.25">
      <c r="A323" s="3">
        <v>800196505</v>
      </c>
      <c r="B323" s="81" t="s">
        <v>552</v>
      </c>
      <c r="C323" s="82">
        <v>4935</v>
      </c>
      <c r="D323" s="1" t="s">
        <v>217</v>
      </c>
      <c r="E323" s="1" t="s">
        <v>218</v>
      </c>
      <c r="F323" s="83"/>
      <c r="G323" s="83"/>
      <c r="H323" s="83" t="str">
        <f t="shared" ref="H323:H386" si="5">+IF(F323&gt;0,F323,IF(G323&gt;0,G323,""))</f>
        <v/>
      </c>
      <c r="I323" s="1">
        <v>800196505</v>
      </c>
    </row>
    <row r="324" spans="1:9" x14ac:dyDescent="0.25">
      <c r="A324" s="3">
        <v>800196913</v>
      </c>
      <c r="B324" s="81" t="s">
        <v>553</v>
      </c>
      <c r="C324" s="82">
        <v>820</v>
      </c>
      <c r="D324" s="1" t="s">
        <v>217</v>
      </c>
      <c r="E324" s="1" t="s">
        <v>218</v>
      </c>
      <c r="F324" s="83"/>
      <c r="G324" s="83"/>
      <c r="H324" s="83" t="str">
        <f t="shared" si="5"/>
        <v/>
      </c>
      <c r="I324" s="1">
        <v>800196913</v>
      </c>
    </row>
    <row r="325" spans="1:9" x14ac:dyDescent="0.25">
      <c r="A325" s="3">
        <v>800197044</v>
      </c>
      <c r="B325" s="81" t="s">
        <v>554</v>
      </c>
      <c r="C325" s="82">
        <v>100000000</v>
      </c>
      <c r="D325" s="1" t="s">
        <v>220</v>
      </c>
      <c r="E325" s="1" t="s">
        <v>218</v>
      </c>
      <c r="F325" s="83"/>
      <c r="G325" s="83"/>
      <c r="H325" s="83" t="str">
        <f t="shared" si="5"/>
        <v/>
      </c>
      <c r="I325" s="1">
        <v>800197044</v>
      </c>
    </row>
    <row r="326" spans="1:9" x14ac:dyDescent="0.25">
      <c r="A326" s="3">
        <v>800197382</v>
      </c>
      <c r="B326" s="81" t="s">
        <v>555</v>
      </c>
      <c r="C326" s="82">
        <v>820</v>
      </c>
      <c r="D326" s="1" t="s">
        <v>217</v>
      </c>
      <c r="E326" s="1" t="s">
        <v>218</v>
      </c>
      <c r="F326" s="83"/>
      <c r="G326" s="83"/>
      <c r="H326" s="83" t="str">
        <f t="shared" si="5"/>
        <v/>
      </c>
      <c r="I326" s="1">
        <v>800197382</v>
      </c>
    </row>
    <row r="327" spans="1:9" x14ac:dyDescent="0.25">
      <c r="A327" s="3">
        <v>800197530</v>
      </c>
      <c r="B327" s="81" t="s">
        <v>556</v>
      </c>
      <c r="C327" s="82">
        <v>820</v>
      </c>
      <c r="D327" s="1" t="s">
        <v>217</v>
      </c>
      <c r="E327" s="1" t="s">
        <v>218</v>
      </c>
      <c r="F327" s="83"/>
      <c r="G327" s="83"/>
      <c r="H327" s="83" t="str">
        <f t="shared" si="5"/>
        <v/>
      </c>
      <c r="I327" s="1">
        <v>800197530</v>
      </c>
    </row>
    <row r="328" spans="1:9" x14ac:dyDescent="0.25">
      <c r="A328" s="3">
        <v>800197712</v>
      </c>
      <c r="B328" s="81" t="s">
        <v>557</v>
      </c>
      <c r="C328" s="82">
        <v>24676</v>
      </c>
      <c r="D328" s="1" t="s">
        <v>217</v>
      </c>
      <c r="E328" s="1" t="s">
        <v>218</v>
      </c>
      <c r="F328" s="83"/>
      <c r="G328" s="83"/>
      <c r="H328" s="83" t="str">
        <f t="shared" si="5"/>
        <v/>
      </c>
      <c r="I328" s="1">
        <v>800197712</v>
      </c>
    </row>
    <row r="329" spans="1:9" x14ac:dyDescent="0.25">
      <c r="A329" s="3">
        <v>800198019</v>
      </c>
      <c r="B329" s="81" t="s">
        <v>558</v>
      </c>
      <c r="C329" s="82">
        <v>1640</v>
      </c>
      <c r="D329" s="1" t="s">
        <v>217</v>
      </c>
      <c r="E329" s="1" t="s">
        <v>218</v>
      </c>
      <c r="F329" s="83"/>
      <c r="G329" s="83"/>
      <c r="H329" s="83" t="str">
        <f t="shared" si="5"/>
        <v/>
      </c>
      <c r="I329" s="1">
        <v>800198019</v>
      </c>
    </row>
    <row r="330" spans="1:9" x14ac:dyDescent="0.25">
      <c r="A330" s="3">
        <v>800199605</v>
      </c>
      <c r="B330" s="81" t="s">
        <v>559</v>
      </c>
      <c r="C330" s="82">
        <v>4935</v>
      </c>
      <c r="D330" s="1" t="s">
        <v>217</v>
      </c>
      <c r="E330" s="1" t="s">
        <v>218</v>
      </c>
      <c r="F330" s="83"/>
      <c r="G330" s="83"/>
      <c r="H330" s="83" t="str">
        <f t="shared" si="5"/>
        <v/>
      </c>
      <c r="I330" s="1">
        <v>800199605</v>
      </c>
    </row>
    <row r="331" spans="1:9" x14ac:dyDescent="0.25">
      <c r="A331" s="3">
        <v>800199658</v>
      </c>
      <c r="B331" s="81" t="s">
        <v>560</v>
      </c>
      <c r="C331" s="82">
        <v>24676</v>
      </c>
      <c r="D331" s="1" t="s">
        <v>217</v>
      </c>
      <c r="E331" s="1" t="s">
        <v>218</v>
      </c>
      <c r="F331" s="83"/>
      <c r="G331" s="83"/>
      <c r="H331" s="83" t="str">
        <f t="shared" si="5"/>
        <v/>
      </c>
      <c r="I331" s="1">
        <v>800199658</v>
      </c>
    </row>
    <row r="332" spans="1:9" x14ac:dyDescent="0.25">
      <c r="A332" s="3">
        <v>800199769</v>
      </c>
      <c r="B332" s="81" t="s">
        <v>561</v>
      </c>
      <c r="C332" s="82">
        <v>820</v>
      </c>
      <c r="D332" s="1" t="s">
        <v>217</v>
      </c>
      <c r="E332" s="1" t="s">
        <v>218</v>
      </c>
      <c r="F332" s="83"/>
      <c r="G332" s="83"/>
      <c r="H332" s="83" t="str">
        <f t="shared" si="5"/>
        <v/>
      </c>
      <c r="I332" s="1">
        <v>800199769</v>
      </c>
    </row>
    <row r="333" spans="1:9" x14ac:dyDescent="0.25">
      <c r="A333" s="3">
        <v>800199818</v>
      </c>
      <c r="B333" s="81" t="s">
        <v>562</v>
      </c>
      <c r="C333" s="82">
        <v>100000000</v>
      </c>
      <c r="D333" s="1" t="s">
        <v>217</v>
      </c>
      <c r="E333" s="75" t="s">
        <v>231</v>
      </c>
      <c r="F333" s="83"/>
      <c r="G333" s="83"/>
      <c r="H333" s="83" t="str">
        <f t="shared" si="5"/>
        <v/>
      </c>
      <c r="I333" s="1">
        <v>800199818</v>
      </c>
    </row>
    <row r="334" spans="1:9" x14ac:dyDescent="0.25">
      <c r="A334" s="3">
        <v>800200221</v>
      </c>
      <c r="B334" s="81" t="s">
        <v>563</v>
      </c>
      <c r="C334" s="82">
        <v>820</v>
      </c>
      <c r="D334" s="1" t="s">
        <v>217</v>
      </c>
      <c r="E334" s="1" t="s">
        <v>218</v>
      </c>
      <c r="F334" s="83"/>
      <c r="G334" s="83"/>
      <c r="H334" s="83" t="str">
        <f t="shared" si="5"/>
        <v/>
      </c>
      <c r="I334" s="1">
        <v>800200221</v>
      </c>
    </row>
    <row r="335" spans="1:9" x14ac:dyDescent="0.25">
      <c r="A335" s="3">
        <v>800200505</v>
      </c>
      <c r="B335" s="81" t="s">
        <v>564</v>
      </c>
      <c r="C335" s="82">
        <v>820</v>
      </c>
      <c r="D335" s="1" t="s">
        <v>217</v>
      </c>
      <c r="E335" s="1" t="s">
        <v>218</v>
      </c>
      <c r="F335" s="83"/>
      <c r="G335" s="83"/>
      <c r="H335" s="83" t="str">
        <f t="shared" si="5"/>
        <v/>
      </c>
      <c r="I335" s="1">
        <v>800200505</v>
      </c>
    </row>
    <row r="336" spans="1:9" x14ac:dyDescent="0.25">
      <c r="A336" s="3">
        <v>800200798</v>
      </c>
      <c r="B336" s="81" t="s">
        <v>565</v>
      </c>
      <c r="C336" s="82">
        <v>820</v>
      </c>
      <c r="D336" s="1" t="s">
        <v>217</v>
      </c>
      <c r="E336" s="75" t="s">
        <v>231</v>
      </c>
      <c r="F336" s="83"/>
      <c r="G336" s="83"/>
      <c r="H336" s="83" t="str">
        <f t="shared" si="5"/>
        <v/>
      </c>
      <c r="I336" s="1">
        <v>800200798</v>
      </c>
    </row>
    <row r="337" spans="1:9" x14ac:dyDescent="0.25">
      <c r="A337" s="3">
        <v>800201587</v>
      </c>
      <c r="B337" s="81" t="s">
        <v>566</v>
      </c>
      <c r="C337" s="82">
        <v>820</v>
      </c>
      <c r="D337" s="1" t="s">
        <v>217</v>
      </c>
      <c r="E337" s="1" t="s">
        <v>231</v>
      </c>
      <c r="F337" s="83"/>
      <c r="G337" s="83"/>
      <c r="H337" s="83" t="str">
        <f t="shared" si="5"/>
        <v/>
      </c>
      <c r="I337" s="1">
        <v>800201587</v>
      </c>
    </row>
    <row r="338" spans="1:9" x14ac:dyDescent="0.25">
      <c r="A338" s="3">
        <v>800203649</v>
      </c>
      <c r="B338" s="81" t="s">
        <v>567</v>
      </c>
      <c r="C338" s="82">
        <v>100000000</v>
      </c>
      <c r="D338" s="1" t="s">
        <v>217</v>
      </c>
      <c r="E338" s="1" t="s">
        <v>233</v>
      </c>
      <c r="F338" s="83"/>
      <c r="G338" s="83"/>
      <c r="H338" s="83" t="str">
        <f t="shared" si="5"/>
        <v/>
      </c>
      <c r="I338" s="1">
        <v>800203649</v>
      </c>
    </row>
    <row r="339" spans="1:9" x14ac:dyDescent="0.25">
      <c r="A339" s="3">
        <v>800204612</v>
      </c>
      <c r="B339" s="81" t="s">
        <v>568</v>
      </c>
      <c r="C339" s="82">
        <v>4935</v>
      </c>
      <c r="D339" s="1" t="s">
        <v>217</v>
      </c>
      <c r="E339" s="1" t="s">
        <v>218</v>
      </c>
      <c r="F339" s="83"/>
      <c r="G339" s="83"/>
      <c r="H339" s="83" t="str">
        <f t="shared" si="5"/>
        <v/>
      </c>
      <c r="I339" s="1">
        <v>800204612</v>
      </c>
    </row>
    <row r="340" spans="1:9" x14ac:dyDescent="0.25">
      <c r="A340" s="3">
        <v>800204692</v>
      </c>
      <c r="B340" s="81" t="s">
        <v>569</v>
      </c>
      <c r="C340" s="82">
        <v>820</v>
      </c>
      <c r="D340" s="1" t="s">
        <v>217</v>
      </c>
      <c r="E340" s="1" t="s">
        <v>233</v>
      </c>
      <c r="F340" s="83"/>
      <c r="G340" s="83"/>
      <c r="H340" s="83" t="str">
        <f t="shared" si="5"/>
        <v/>
      </c>
      <c r="I340" s="1">
        <v>800204692</v>
      </c>
    </row>
    <row r="341" spans="1:9" x14ac:dyDescent="0.25">
      <c r="A341" s="3">
        <v>800205323</v>
      </c>
      <c r="B341" s="81" t="s">
        <v>570</v>
      </c>
      <c r="C341" s="82">
        <v>820</v>
      </c>
      <c r="D341" s="1" t="s">
        <v>217</v>
      </c>
      <c r="E341" s="1" t="s">
        <v>218</v>
      </c>
      <c r="F341" s="83"/>
      <c r="G341" s="83"/>
      <c r="H341" s="83" t="str">
        <f t="shared" si="5"/>
        <v/>
      </c>
      <c r="I341" s="1">
        <v>800205323</v>
      </c>
    </row>
    <row r="342" spans="1:9" x14ac:dyDescent="0.25">
      <c r="A342" s="3">
        <v>800205526</v>
      </c>
      <c r="B342" s="81" t="s">
        <v>571</v>
      </c>
      <c r="C342" s="82">
        <v>820</v>
      </c>
      <c r="D342" s="1" t="s">
        <v>217</v>
      </c>
      <c r="E342" s="1" t="s">
        <v>218</v>
      </c>
      <c r="F342" s="83"/>
      <c r="G342" s="83"/>
      <c r="H342" s="83" t="str">
        <f t="shared" si="5"/>
        <v/>
      </c>
      <c r="I342" s="1">
        <v>800205526</v>
      </c>
    </row>
    <row r="343" spans="1:9" x14ac:dyDescent="0.25">
      <c r="A343" s="3">
        <v>800205541</v>
      </c>
      <c r="B343" s="81" t="s">
        <v>572</v>
      </c>
      <c r="C343" s="82">
        <v>820</v>
      </c>
      <c r="D343" s="1" t="s">
        <v>217</v>
      </c>
      <c r="E343" s="1" t="s">
        <v>218</v>
      </c>
      <c r="F343" s="83"/>
      <c r="G343" s="83"/>
      <c r="H343" s="83" t="str">
        <f t="shared" si="5"/>
        <v/>
      </c>
      <c r="I343" s="1">
        <v>800205541</v>
      </c>
    </row>
    <row r="344" spans="1:9" x14ac:dyDescent="0.25">
      <c r="A344" s="3">
        <v>800205543</v>
      </c>
      <c r="B344" s="81" t="s">
        <v>573</v>
      </c>
      <c r="C344" s="82">
        <v>1640</v>
      </c>
      <c r="D344" s="1" t="s">
        <v>217</v>
      </c>
      <c r="E344" s="1" t="s">
        <v>218</v>
      </c>
      <c r="F344" s="83"/>
      <c r="G344" s="83"/>
      <c r="H344" s="83" t="str">
        <f t="shared" si="5"/>
        <v/>
      </c>
      <c r="I344" s="1">
        <v>800205543</v>
      </c>
    </row>
    <row r="345" spans="1:9" x14ac:dyDescent="0.25">
      <c r="A345" s="3">
        <v>800205659</v>
      </c>
      <c r="B345" s="81" t="s">
        <v>574</v>
      </c>
      <c r="C345" s="82">
        <v>820</v>
      </c>
      <c r="D345" s="1" t="s">
        <v>217</v>
      </c>
      <c r="E345" s="1" t="s">
        <v>233</v>
      </c>
      <c r="F345" s="83"/>
      <c r="G345" s="83"/>
      <c r="H345" s="83" t="str">
        <f t="shared" si="5"/>
        <v/>
      </c>
      <c r="I345" s="1">
        <v>800205659</v>
      </c>
    </row>
    <row r="346" spans="1:9" x14ac:dyDescent="0.25">
      <c r="A346" s="3">
        <v>800205718</v>
      </c>
      <c r="B346" s="81" t="s">
        <v>575</v>
      </c>
      <c r="C346" s="82">
        <v>100000000</v>
      </c>
      <c r="D346" s="1" t="s">
        <v>217</v>
      </c>
      <c r="E346" s="1" t="s">
        <v>218</v>
      </c>
      <c r="F346" s="83"/>
      <c r="G346" s="83"/>
      <c r="H346" s="83" t="str">
        <f t="shared" si="5"/>
        <v/>
      </c>
      <c r="I346" s="1">
        <v>800205718</v>
      </c>
    </row>
    <row r="347" spans="1:9" x14ac:dyDescent="0.25">
      <c r="A347" s="3">
        <v>800205721</v>
      </c>
      <c r="B347" s="81" t="s">
        <v>576</v>
      </c>
      <c r="C347" s="82">
        <v>100000000</v>
      </c>
      <c r="D347" s="1" t="s">
        <v>220</v>
      </c>
      <c r="E347" s="1" t="s">
        <v>218</v>
      </c>
      <c r="F347" s="83"/>
      <c r="G347" s="83"/>
      <c r="H347" s="83" t="str">
        <f t="shared" si="5"/>
        <v/>
      </c>
      <c r="I347" s="1">
        <v>800205721</v>
      </c>
    </row>
    <row r="348" spans="1:9" x14ac:dyDescent="0.25">
      <c r="A348" s="3">
        <v>800205764</v>
      </c>
      <c r="B348" s="81" t="s">
        <v>577</v>
      </c>
      <c r="C348" s="82">
        <v>820</v>
      </c>
      <c r="D348" s="1" t="s">
        <v>217</v>
      </c>
      <c r="E348" s="1" t="s">
        <v>218</v>
      </c>
      <c r="F348" s="83"/>
      <c r="G348" s="83"/>
      <c r="H348" s="83" t="str">
        <f t="shared" si="5"/>
        <v/>
      </c>
      <c r="I348" s="1">
        <v>800205764</v>
      </c>
    </row>
    <row r="349" spans="1:9" x14ac:dyDescent="0.25">
      <c r="A349" s="3">
        <v>800206140</v>
      </c>
      <c r="B349" s="81" t="s">
        <v>578</v>
      </c>
      <c r="C349" s="82">
        <v>820</v>
      </c>
      <c r="D349" s="1" t="s">
        <v>217</v>
      </c>
      <c r="E349" s="1" t="s">
        <v>218</v>
      </c>
      <c r="F349" s="83"/>
      <c r="G349" s="83"/>
      <c r="H349" s="83" t="str">
        <f t="shared" si="5"/>
        <v/>
      </c>
      <c r="I349" s="1">
        <v>800206140</v>
      </c>
    </row>
    <row r="350" spans="1:9" x14ac:dyDescent="0.25">
      <c r="A350" s="3">
        <v>800207360</v>
      </c>
      <c r="B350" s="81" t="s">
        <v>579</v>
      </c>
      <c r="C350" s="82">
        <v>24676</v>
      </c>
      <c r="D350" s="1" t="s">
        <v>220</v>
      </c>
      <c r="E350" s="1" t="s">
        <v>218</v>
      </c>
      <c r="F350" s="83"/>
      <c r="G350" s="83"/>
      <c r="H350" s="83" t="str">
        <f t="shared" si="5"/>
        <v/>
      </c>
      <c r="I350" s="1">
        <v>800207360</v>
      </c>
    </row>
    <row r="351" spans="1:9" x14ac:dyDescent="0.25">
      <c r="A351" s="3">
        <v>800208117</v>
      </c>
      <c r="B351" s="81" t="s">
        <v>580</v>
      </c>
      <c r="C351" s="82">
        <v>820</v>
      </c>
      <c r="D351" s="1" t="s">
        <v>217</v>
      </c>
      <c r="E351" s="1" t="s">
        <v>218</v>
      </c>
      <c r="F351" s="83"/>
      <c r="G351" s="83"/>
      <c r="H351" s="83" t="str">
        <f t="shared" si="5"/>
        <v/>
      </c>
      <c r="I351" s="1">
        <v>800208117</v>
      </c>
    </row>
    <row r="352" spans="1:9" x14ac:dyDescent="0.25">
      <c r="A352" s="3">
        <v>800208283</v>
      </c>
      <c r="B352" s="81" t="s">
        <v>581</v>
      </c>
      <c r="C352" s="82">
        <v>820</v>
      </c>
      <c r="D352" s="1" t="s">
        <v>217</v>
      </c>
      <c r="E352" s="1" t="s">
        <v>233</v>
      </c>
      <c r="F352" s="83"/>
      <c r="G352" s="83"/>
      <c r="H352" s="83" t="str">
        <f t="shared" si="5"/>
        <v/>
      </c>
      <c r="I352" s="1">
        <v>800208283</v>
      </c>
    </row>
    <row r="353" spans="1:9" x14ac:dyDescent="0.25">
      <c r="A353" s="3">
        <v>800208738</v>
      </c>
      <c r="B353" s="81" t="s">
        <v>582</v>
      </c>
      <c r="C353" s="82">
        <v>820</v>
      </c>
      <c r="D353" s="1" t="s">
        <v>217</v>
      </c>
      <c r="E353" s="1" t="s">
        <v>218</v>
      </c>
      <c r="F353" s="83"/>
      <c r="G353" s="83"/>
      <c r="H353" s="83" t="str">
        <f t="shared" si="5"/>
        <v/>
      </c>
      <c r="I353" s="1">
        <v>800208738</v>
      </c>
    </row>
    <row r="354" spans="1:9" x14ac:dyDescent="0.25">
      <c r="A354" s="3">
        <v>800209106</v>
      </c>
      <c r="B354" s="81" t="s">
        <v>583</v>
      </c>
      <c r="C354" s="82">
        <v>820</v>
      </c>
      <c r="D354" s="1" t="s">
        <v>217</v>
      </c>
      <c r="E354" s="1" t="s">
        <v>233</v>
      </c>
      <c r="F354" s="83"/>
      <c r="G354" s="83"/>
      <c r="H354" s="83" t="str">
        <f t="shared" si="5"/>
        <v/>
      </c>
      <c r="I354" s="1">
        <v>800209106</v>
      </c>
    </row>
    <row r="355" spans="1:9" x14ac:dyDescent="0.25">
      <c r="A355" s="3">
        <v>800209439</v>
      </c>
      <c r="B355" s="81" t="s">
        <v>584</v>
      </c>
      <c r="C355" s="82">
        <v>820</v>
      </c>
      <c r="D355" s="1" t="s">
        <v>217</v>
      </c>
      <c r="E355" s="1" t="s">
        <v>218</v>
      </c>
      <c r="F355" s="83"/>
      <c r="G355" s="83"/>
      <c r="H355" s="83" t="str">
        <f t="shared" si="5"/>
        <v/>
      </c>
      <c r="I355" s="1">
        <v>800209439</v>
      </c>
    </row>
    <row r="356" spans="1:9" x14ac:dyDescent="0.25">
      <c r="A356" s="3">
        <v>800209491</v>
      </c>
      <c r="B356" s="81" t="s">
        <v>585</v>
      </c>
      <c r="C356" s="82">
        <v>820</v>
      </c>
      <c r="D356" s="1" t="s">
        <v>217</v>
      </c>
      <c r="E356" s="1" t="s">
        <v>231</v>
      </c>
      <c r="F356" s="83"/>
      <c r="G356" s="83"/>
      <c r="H356" s="83" t="str">
        <f t="shared" si="5"/>
        <v/>
      </c>
      <c r="I356" s="1">
        <v>800209491</v>
      </c>
    </row>
    <row r="357" spans="1:9" x14ac:dyDescent="0.25">
      <c r="A357" s="3">
        <v>800209630</v>
      </c>
      <c r="B357" s="81" t="s">
        <v>586</v>
      </c>
      <c r="C357" s="82">
        <v>820</v>
      </c>
      <c r="D357" s="1" t="s">
        <v>217</v>
      </c>
      <c r="E357" s="1" t="s">
        <v>218</v>
      </c>
      <c r="F357" s="83"/>
      <c r="G357" s="83"/>
      <c r="H357" s="83" t="str">
        <f t="shared" si="5"/>
        <v/>
      </c>
      <c r="I357" s="1">
        <v>800209630</v>
      </c>
    </row>
    <row r="358" spans="1:9" x14ac:dyDescent="0.25">
      <c r="A358" s="3">
        <v>800210629</v>
      </c>
      <c r="B358" s="81" t="s">
        <v>587</v>
      </c>
      <c r="C358" s="82">
        <v>820</v>
      </c>
      <c r="D358" s="1" t="s">
        <v>217</v>
      </c>
      <c r="E358" s="1" t="s">
        <v>218</v>
      </c>
      <c r="F358" s="83"/>
      <c r="G358" s="83"/>
      <c r="H358" s="83" t="str">
        <f t="shared" si="5"/>
        <v/>
      </c>
      <c r="I358" s="1">
        <v>800210629</v>
      </c>
    </row>
    <row r="359" spans="1:9" x14ac:dyDescent="0.25">
      <c r="A359" s="3">
        <v>800210664</v>
      </c>
      <c r="B359" s="81" t="s">
        <v>588</v>
      </c>
      <c r="C359" s="82">
        <v>820</v>
      </c>
      <c r="D359" s="1" t="s">
        <v>217</v>
      </c>
      <c r="E359" s="1" t="s">
        <v>218</v>
      </c>
      <c r="F359" s="83"/>
      <c r="G359" s="83"/>
      <c r="H359" s="83" t="str">
        <f t="shared" si="5"/>
        <v/>
      </c>
      <c r="I359" s="1">
        <v>800210664</v>
      </c>
    </row>
    <row r="360" spans="1:9" x14ac:dyDescent="0.25">
      <c r="A360" s="3">
        <v>800210820</v>
      </c>
      <c r="B360" s="81" t="s">
        <v>589</v>
      </c>
      <c r="C360" s="82">
        <v>820</v>
      </c>
      <c r="D360" s="1" t="s">
        <v>217</v>
      </c>
      <c r="E360" s="1" t="s">
        <v>218</v>
      </c>
      <c r="F360" s="83"/>
      <c r="G360" s="83"/>
      <c r="H360" s="83" t="str">
        <f t="shared" si="5"/>
        <v/>
      </c>
      <c r="I360" s="1">
        <v>800210820</v>
      </c>
    </row>
    <row r="361" spans="1:9" x14ac:dyDescent="0.25">
      <c r="A361" s="3">
        <v>800211025</v>
      </c>
      <c r="B361" s="81" t="s">
        <v>590</v>
      </c>
      <c r="C361" s="82">
        <v>1640</v>
      </c>
      <c r="D361" s="1" t="s">
        <v>591</v>
      </c>
      <c r="E361" s="1" t="s">
        <v>218</v>
      </c>
      <c r="F361" s="83"/>
      <c r="G361" s="83"/>
      <c r="H361" s="83" t="str">
        <f t="shared" si="5"/>
        <v/>
      </c>
      <c r="I361" s="1">
        <v>800211025</v>
      </c>
    </row>
    <row r="362" spans="1:9" x14ac:dyDescent="0.25">
      <c r="A362" s="3">
        <v>800215465</v>
      </c>
      <c r="B362" s="81" t="s">
        <v>592</v>
      </c>
      <c r="C362" s="82">
        <v>100000000</v>
      </c>
      <c r="D362" s="1" t="s">
        <v>420</v>
      </c>
      <c r="E362" s="1" t="s">
        <v>218</v>
      </c>
      <c r="F362" s="83"/>
      <c r="G362" s="83"/>
      <c r="H362" s="83" t="str">
        <f t="shared" si="5"/>
        <v/>
      </c>
      <c r="I362" s="1">
        <v>800215465</v>
      </c>
    </row>
    <row r="363" spans="1:9" x14ac:dyDescent="0.25">
      <c r="A363" s="3">
        <v>800216022</v>
      </c>
      <c r="B363" s="81" t="s">
        <v>593</v>
      </c>
      <c r="C363" s="82">
        <v>820</v>
      </c>
      <c r="D363" s="1" t="s">
        <v>217</v>
      </c>
      <c r="E363" s="1" t="s">
        <v>238</v>
      </c>
      <c r="F363" s="83"/>
      <c r="G363" s="83"/>
      <c r="H363" s="83" t="str">
        <f t="shared" si="5"/>
        <v/>
      </c>
      <c r="I363" s="1">
        <v>800216022</v>
      </c>
    </row>
    <row r="364" spans="1:9" x14ac:dyDescent="0.25">
      <c r="A364" s="3">
        <v>800216676</v>
      </c>
      <c r="B364" s="81" t="s">
        <v>594</v>
      </c>
      <c r="C364" s="82">
        <v>820</v>
      </c>
      <c r="D364" s="1" t="s">
        <v>217</v>
      </c>
      <c r="E364" s="1" t="s">
        <v>218</v>
      </c>
      <c r="F364" s="83"/>
      <c r="G364" s="83"/>
      <c r="H364" s="83" t="str">
        <f t="shared" si="5"/>
        <v/>
      </c>
      <c r="I364" s="1">
        <v>800216676</v>
      </c>
    </row>
    <row r="365" spans="1:9" x14ac:dyDescent="0.25">
      <c r="A365" s="3">
        <v>800217174</v>
      </c>
      <c r="B365" s="81" t="s">
        <v>595</v>
      </c>
      <c r="C365" s="82">
        <v>820</v>
      </c>
      <c r="D365" s="1" t="s">
        <v>217</v>
      </c>
      <c r="E365" s="75" t="s">
        <v>231</v>
      </c>
      <c r="F365" s="83"/>
      <c r="G365" s="83"/>
      <c r="H365" s="83" t="str">
        <f t="shared" si="5"/>
        <v/>
      </c>
      <c r="I365" s="1">
        <v>800217174</v>
      </c>
    </row>
    <row r="366" spans="1:9" x14ac:dyDescent="0.25">
      <c r="A366" s="3">
        <v>800217734</v>
      </c>
      <c r="B366" s="81" t="s">
        <v>596</v>
      </c>
      <c r="C366" s="82">
        <v>1640</v>
      </c>
      <c r="D366" s="1" t="s">
        <v>228</v>
      </c>
      <c r="E366" s="1" t="s">
        <v>218</v>
      </c>
      <c r="F366" s="83"/>
      <c r="G366" s="83"/>
      <c r="H366" s="83" t="str">
        <f t="shared" si="5"/>
        <v/>
      </c>
      <c r="I366" s="1">
        <v>800217734</v>
      </c>
    </row>
    <row r="367" spans="1:9" x14ac:dyDescent="0.25">
      <c r="A367" s="3">
        <v>800218607</v>
      </c>
      <c r="B367" s="81" t="s">
        <v>597</v>
      </c>
      <c r="C367" s="82">
        <v>24676</v>
      </c>
      <c r="D367" s="1" t="s">
        <v>420</v>
      </c>
      <c r="E367" s="1" t="s">
        <v>218</v>
      </c>
      <c r="F367" s="83"/>
      <c r="G367" s="83"/>
      <c r="H367" s="83" t="str">
        <f t="shared" si="5"/>
        <v/>
      </c>
      <c r="I367" s="1">
        <v>800218607</v>
      </c>
    </row>
    <row r="368" spans="1:9" x14ac:dyDescent="0.25">
      <c r="A368" s="3">
        <v>800218861</v>
      </c>
      <c r="B368" s="81" t="s">
        <v>598</v>
      </c>
      <c r="C368" s="82">
        <v>1640</v>
      </c>
      <c r="D368" s="1" t="s">
        <v>217</v>
      </c>
      <c r="E368" s="1" t="s">
        <v>218</v>
      </c>
      <c r="F368" s="83"/>
      <c r="G368" s="83"/>
      <c r="H368" s="83" t="str">
        <f t="shared" si="5"/>
        <v/>
      </c>
      <c r="I368" s="1">
        <v>800218861</v>
      </c>
    </row>
    <row r="369" spans="1:9" x14ac:dyDescent="0.25">
      <c r="A369" s="3">
        <v>800220256</v>
      </c>
      <c r="B369" s="81" t="s">
        <v>599</v>
      </c>
      <c r="C369" s="82">
        <v>4935</v>
      </c>
      <c r="D369" s="1" t="s">
        <v>217</v>
      </c>
      <c r="E369" s="1" t="s">
        <v>218</v>
      </c>
      <c r="F369" s="83"/>
      <c r="G369" s="83"/>
      <c r="H369" s="83" t="str">
        <f t="shared" si="5"/>
        <v/>
      </c>
      <c r="I369" s="1">
        <v>800220256</v>
      </c>
    </row>
    <row r="370" spans="1:9" x14ac:dyDescent="0.25">
      <c r="A370" s="3">
        <v>800220425</v>
      </c>
      <c r="B370" s="81" t="s">
        <v>600</v>
      </c>
      <c r="C370" s="82">
        <v>1640</v>
      </c>
      <c r="D370" s="1" t="s">
        <v>217</v>
      </c>
      <c r="E370" s="1" t="s">
        <v>218</v>
      </c>
      <c r="F370" s="83"/>
      <c r="G370" s="83"/>
      <c r="H370" s="83" t="str">
        <f t="shared" si="5"/>
        <v/>
      </c>
      <c r="I370" s="1">
        <v>800220425</v>
      </c>
    </row>
    <row r="371" spans="1:9" x14ac:dyDescent="0.25">
      <c r="A371" s="3">
        <v>800220546</v>
      </c>
      <c r="B371" s="81" t="s">
        <v>601</v>
      </c>
      <c r="C371" s="82">
        <v>820</v>
      </c>
      <c r="D371" s="1" t="s">
        <v>217</v>
      </c>
      <c r="E371" s="1" t="s">
        <v>218</v>
      </c>
      <c r="F371" s="83"/>
      <c r="G371" s="83"/>
      <c r="H371" s="83" t="str">
        <f t="shared" si="5"/>
        <v/>
      </c>
      <c r="I371" s="1">
        <v>800220546</v>
      </c>
    </row>
    <row r="372" spans="1:9" x14ac:dyDescent="0.25">
      <c r="A372" s="3">
        <v>800221908</v>
      </c>
      <c r="B372" s="81" t="s">
        <v>602</v>
      </c>
      <c r="C372" s="82">
        <v>820</v>
      </c>
      <c r="D372" s="1" t="s">
        <v>217</v>
      </c>
      <c r="E372" s="1" t="s">
        <v>218</v>
      </c>
      <c r="F372" s="83"/>
      <c r="G372" s="83"/>
      <c r="H372" s="83" t="str">
        <f t="shared" si="5"/>
        <v/>
      </c>
      <c r="I372" s="1">
        <v>800221908</v>
      </c>
    </row>
    <row r="373" spans="1:9" x14ac:dyDescent="0.25">
      <c r="A373" s="3">
        <v>800222547</v>
      </c>
      <c r="B373" s="81" t="s">
        <v>603</v>
      </c>
      <c r="C373" s="82">
        <v>820</v>
      </c>
      <c r="D373" s="1" t="s">
        <v>217</v>
      </c>
      <c r="E373" s="1" t="s">
        <v>218</v>
      </c>
      <c r="F373" s="83"/>
      <c r="G373" s="83"/>
      <c r="H373" s="83" t="str">
        <f t="shared" si="5"/>
        <v/>
      </c>
      <c r="I373" s="1">
        <v>800222547</v>
      </c>
    </row>
    <row r="374" spans="1:9" x14ac:dyDescent="0.25">
      <c r="A374" s="3">
        <v>800222572</v>
      </c>
      <c r="B374" s="81" t="s">
        <v>604</v>
      </c>
      <c r="C374" s="82">
        <v>820</v>
      </c>
      <c r="D374" s="1" t="s">
        <v>217</v>
      </c>
      <c r="E374" s="1" t="s">
        <v>218</v>
      </c>
      <c r="F374" s="83"/>
      <c r="G374" s="83"/>
      <c r="H374" s="83" t="str">
        <f t="shared" si="5"/>
        <v/>
      </c>
      <c r="I374" s="1">
        <v>800222572</v>
      </c>
    </row>
    <row r="375" spans="1:9" x14ac:dyDescent="0.25">
      <c r="A375" s="3">
        <v>800223014</v>
      </c>
      <c r="B375" s="81" t="s">
        <v>605</v>
      </c>
      <c r="C375" s="82">
        <v>4935</v>
      </c>
      <c r="D375" s="1" t="s">
        <v>217</v>
      </c>
      <c r="E375" s="1" t="s">
        <v>218</v>
      </c>
      <c r="F375" s="83"/>
      <c r="G375" s="83"/>
      <c r="H375" s="83" t="str">
        <f t="shared" si="5"/>
        <v/>
      </c>
      <c r="I375" s="1">
        <v>800223014</v>
      </c>
    </row>
    <row r="376" spans="1:9" x14ac:dyDescent="0.25">
      <c r="A376" s="3">
        <v>800224650</v>
      </c>
      <c r="B376" s="81" t="s">
        <v>606</v>
      </c>
      <c r="C376" s="82">
        <v>820</v>
      </c>
      <c r="D376" s="1" t="s">
        <v>217</v>
      </c>
      <c r="E376" s="1" t="s">
        <v>218</v>
      </c>
      <c r="F376" s="83"/>
      <c r="G376" s="83"/>
      <c r="H376" s="83" t="str">
        <f t="shared" si="5"/>
        <v/>
      </c>
      <c r="I376" s="1">
        <v>800224650</v>
      </c>
    </row>
    <row r="377" spans="1:9" x14ac:dyDescent="0.25">
      <c r="A377" s="3">
        <v>800224669</v>
      </c>
      <c r="B377" s="81" t="s">
        <v>607</v>
      </c>
      <c r="C377" s="82">
        <v>820</v>
      </c>
      <c r="D377" s="1" t="s">
        <v>217</v>
      </c>
      <c r="E377" s="1" t="s">
        <v>218</v>
      </c>
      <c r="F377" s="83"/>
      <c r="G377" s="83"/>
      <c r="H377" s="83" t="str">
        <f t="shared" si="5"/>
        <v/>
      </c>
      <c r="I377" s="1">
        <v>800224669</v>
      </c>
    </row>
    <row r="378" spans="1:9" x14ac:dyDescent="0.25">
      <c r="A378" s="3">
        <v>800224745</v>
      </c>
      <c r="B378" s="81" t="s">
        <v>608</v>
      </c>
      <c r="C378" s="82">
        <v>820</v>
      </c>
      <c r="D378" s="1" t="s">
        <v>217</v>
      </c>
      <c r="E378" s="1" t="s">
        <v>233</v>
      </c>
      <c r="F378" s="83"/>
      <c r="G378" s="83"/>
      <c r="H378" s="83" t="str">
        <f t="shared" si="5"/>
        <v/>
      </c>
      <c r="I378" s="1">
        <v>800224745</v>
      </c>
    </row>
    <row r="379" spans="1:9" x14ac:dyDescent="0.25">
      <c r="A379" s="3">
        <v>800224796</v>
      </c>
      <c r="B379" s="81" t="s">
        <v>609</v>
      </c>
      <c r="C379" s="82">
        <v>820</v>
      </c>
      <c r="D379" s="1" t="s">
        <v>217</v>
      </c>
      <c r="E379" s="1" t="s">
        <v>218</v>
      </c>
      <c r="F379" s="83"/>
      <c r="G379" s="83"/>
      <c r="H379" s="83" t="str">
        <f t="shared" si="5"/>
        <v/>
      </c>
      <c r="I379" s="1">
        <v>800224796</v>
      </c>
    </row>
    <row r="380" spans="1:9" x14ac:dyDescent="0.25">
      <c r="A380" s="3">
        <v>800225264</v>
      </c>
      <c r="B380" s="81" t="s">
        <v>610</v>
      </c>
      <c r="C380" s="82">
        <v>820</v>
      </c>
      <c r="D380" s="1" t="s">
        <v>217</v>
      </c>
      <c r="E380" s="1" t="s">
        <v>233</v>
      </c>
      <c r="F380" s="83"/>
      <c r="G380" s="83"/>
      <c r="H380" s="83" t="str">
        <f t="shared" si="5"/>
        <v/>
      </c>
      <c r="I380" s="1">
        <v>800225264</v>
      </c>
    </row>
    <row r="381" spans="1:9" x14ac:dyDescent="0.25">
      <c r="A381" s="3">
        <v>800225282</v>
      </c>
      <c r="B381" s="81" t="s">
        <v>611</v>
      </c>
      <c r="C381" s="82">
        <v>820</v>
      </c>
      <c r="D381" s="1" t="s">
        <v>217</v>
      </c>
      <c r="E381" s="1" t="s">
        <v>218</v>
      </c>
      <c r="F381" s="83"/>
      <c r="G381" s="83"/>
      <c r="H381" s="83" t="str">
        <f t="shared" si="5"/>
        <v/>
      </c>
      <c r="I381" s="1">
        <v>800225282</v>
      </c>
    </row>
    <row r="382" spans="1:9" x14ac:dyDescent="0.25">
      <c r="A382" s="3">
        <v>800226337</v>
      </c>
      <c r="B382" s="81" t="s">
        <v>612</v>
      </c>
      <c r="C382" s="82">
        <v>820</v>
      </c>
      <c r="D382" s="1" t="s">
        <v>217</v>
      </c>
      <c r="E382" s="1" t="s">
        <v>218</v>
      </c>
      <c r="F382" s="83"/>
      <c r="G382" s="83"/>
      <c r="H382" s="83" t="str">
        <f t="shared" si="5"/>
        <v/>
      </c>
      <c r="I382" s="1">
        <v>800226337</v>
      </c>
    </row>
    <row r="383" spans="1:9" x14ac:dyDescent="0.25">
      <c r="A383" s="3">
        <v>800227558</v>
      </c>
      <c r="B383" s="81" t="s">
        <v>613</v>
      </c>
      <c r="C383" s="82">
        <v>1640</v>
      </c>
      <c r="D383" s="1" t="s">
        <v>217</v>
      </c>
      <c r="E383" s="75" t="s">
        <v>231</v>
      </c>
      <c r="F383" s="83"/>
      <c r="G383" s="83"/>
      <c r="H383" s="83" t="str">
        <f t="shared" si="5"/>
        <v/>
      </c>
      <c r="I383" s="1">
        <v>800227558</v>
      </c>
    </row>
    <row r="384" spans="1:9" x14ac:dyDescent="0.25">
      <c r="A384" s="3">
        <v>800228030</v>
      </c>
      <c r="B384" s="81" t="s">
        <v>614</v>
      </c>
      <c r="C384" s="82">
        <v>820</v>
      </c>
      <c r="D384" s="1" t="s">
        <v>217</v>
      </c>
      <c r="E384" s="1" t="s">
        <v>233</v>
      </c>
      <c r="F384" s="83"/>
      <c r="G384" s="83"/>
      <c r="H384" s="83" t="str">
        <f t="shared" si="5"/>
        <v/>
      </c>
      <c r="I384" s="1">
        <v>800228030</v>
      </c>
    </row>
    <row r="385" spans="1:9" x14ac:dyDescent="0.25">
      <c r="A385" s="3">
        <v>800229088</v>
      </c>
      <c r="B385" s="81" t="s">
        <v>615</v>
      </c>
      <c r="C385" s="82">
        <v>820</v>
      </c>
      <c r="D385" s="1" t="s">
        <v>217</v>
      </c>
      <c r="E385" s="1" t="s">
        <v>218</v>
      </c>
      <c r="F385" s="83"/>
      <c r="G385" s="83"/>
      <c r="H385" s="83" t="str">
        <f t="shared" si="5"/>
        <v/>
      </c>
      <c r="I385" s="1">
        <v>800229088</v>
      </c>
    </row>
    <row r="386" spans="1:9" x14ac:dyDescent="0.25">
      <c r="A386" s="3">
        <v>800229914</v>
      </c>
      <c r="B386" s="81" t="s">
        <v>616</v>
      </c>
      <c r="C386" s="82">
        <v>820</v>
      </c>
      <c r="D386" s="1" t="s">
        <v>217</v>
      </c>
      <c r="E386" s="1" t="s">
        <v>218</v>
      </c>
      <c r="F386" s="83"/>
      <c r="G386" s="83"/>
      <c r="H386" s="83" t="str">
        <f t="shared" si="5"/>
        <v/>
      </c>
      <c r="I386" s="1">
        <v>800229914</v>
      </c>
    </row>
    <row r="387" spans="1:9" x14ac:dyDescent="0.25">
      <c r="A387" s="3">
        <v>800230113</v>
      </c>
      <c r="B387" s="81" t="s">
        <v>617</v>
      </c>
      <c r="C387" s="82">
        <v>820</v>
      </c>
      <c r="D387" s="1" t="s">
        <v>217</v>
      </c>
      <c r="E387" s="1" t="s">
        <v>218</v>
      </c>
      <c r="F387" s="83"/>
      <c r="G387" s="83"/>
      <c r="H387" s="83" t="str">
        <f t="shared" ref="H387:H450" si="6">+IF(F387&gt;0,F387,IF(G387&gt;0,G387,""))</f>
        <v/>
      </c>
      <c r="I387" s="1">
        <v>800230113</v>
      </c>
    </row>
    <row r="388" spans="1:9" x14ac:dyDescent="0.25">
      <c r="A388" s="3">
        <v>800230900</v>
      </c>
      <c r="B388" s="81" t="s">
        <v>618</v>
      </c>
      <c r="C388" s="82">
        <v>820</v>
      </c>
      <c r="D388" s="1" t="s">
        <v>217</v>
      </c>
      <c r="E388" s="1" t="s">
        <v>218</v>
      </c>
      <c r="F388" s="83"/>
      <c r="G388" s="83"/>
      <c r="H388" s="83" t="str">
        <f t="shared" si="6"/>
        <v/>
      </c>
      <c r="I388" s="1">
        <v>800230900</v>
      </c>
    </row>
    <row r="389" spans="1:9" x14ac:dyDescent="0.25">
      <c r="A389" s="3">
        <v>800231110</v>
      </c>
      <c r="B389" s="81" t="s">
        <v>619</v>
      </c>
      <c r="C389" s="82">
        <v>820</v>
      </c>
      <c r="D389" s="1" t="s">
        <v>217</v>
      </c>
      <c r="E389" s="1" t="s">
        <v>218</v>
      </c>
      <c r="F389" s="83"/>
      <c r="G389" s="83"/>
      <c r="H389" s="83" t="str">
        <f t="shared" si="6"/>
        <v/>
      </c>
      <c r="I389" s="1">
        <v>800231110</v>
      </c>
    </row>
    <row r="390" spans="1:9" x14ac:dyDescent="0.25">
      <c r="A390" s="3">
        <v>800231495</v>
      </c>
      <c r="B390" s="81" t="s">
        <v>620</v>
      </c>
      <c r="C390" s="82">
        <v>820</v>
      </c>
      <c r="D390" s="1" t="s">
        <v>217</v>
      </c>
      <c r="E390" s="1" t="s">
        <v>218</v>
      </c>
      <c r="F390" s="83"/>
      <c r="G390" s="83"/>
      <c r="H390" s="83" t="str">
        <f t="shared" si="6"/>
        <v/>
      </c>
      <c r="I390" s="1">
        <v>800231495</v>
      </c>
    </row>
    <row r="391" spans="1:9" x14ac:dyDescent="0.25">
      <c r="A391" s="3">
        <v>800232814</v>
      </c>
      <c r="B391" s="81" t="s">
        <v>621</v>
      </c>
      <c r="C391" s="82">
        <v>1640</v>
      </c>
      <c r="D391" s="1" t="s">
        <v>217</v>
      </c>
      <c r="E391" s="75" t="s">
        <v>231</v>
      </c>
      <c r="F391" s="83"/>
      <c r="G391" s="83"/>
      <c r="H391" s="83" t="str">
        <f t="shared" si="6"/>
        <v/>
      </c>
      <c r="I391" s="1">
        <v>800232814</v>
      </c>
    </row>
    <row r="392" spans="1:9" x14ac:dyDescent="0.25">
      <c r="A392" s="3">
        <v>800232824</v>
      </c>
      <c r="B392" s="81" t="s">
        <v>622</v>
      </c>
      <c r="C392" s="82">
        <v>4935</v>
      </c>
      <c r="D392" s="1" t="s">
        <v>217</v>
      </c>
      <c r="E392" s="1" t="s">
        <v>218</v>
      </c>
      <c r="F392" s="83"/>
      <c r="G392" s="83"/>
      <c r="H392" s="83" t="str">
        <f t="shared" si="6"/>
        <v/>
      </c>
      <c r="I392" s="1">
        <v>800232824</v>
      </c>
    </row>
    <row r="393" spans="1:9" x14ac:dyDescent="0.25">
      <c r="A393" s="3">
        <v>800233341</v>
      </c>
      <c r="B393" s="81" t="s">
        <v>623</v>
      </c>
      <c r="C393" s="82">
        <v>1640</v>
      </c>
      <c r="D393" s="1" t="s">
        <v>217</v>
      </c>
      <c r="E393" s="1" t="s">
        <v>218</v>
      </c>
      <c r="F393" s="83"/>
      <c r="G393" s="83"/>
      <c r="H393" s="83" t="str">
        <f t="shared" si="6"/>
        <v/>
      </c>
      <c r="I393" s="1">
        <v>800233341</v>
      </c>
    </row>
    <row r="394" spans="1:9" x14ac:dyDescent="0.25">
      <c r="A394" s="3">
        <v>800233445</v>
      </c>
      <c r="B394" s="81" t="s">
        <v>624</v>
      </c>
      <c r="C394" s="82">
        <v>24676</v>
      </c>
      <c r="D394" s="1" t="s">
        <v>217</v>
      </c>
      <c r="E394" s="1" t="s">
        <v>218</v>
      </c>
      <c r="F394" s="83"/>
      <c r="G394" s="83"/>
      <c r="H394" s="83" t="str">
        <f t="shared" si="6"/>
        <v/>
      </c>
      <c r="I394" s="1">
        <v>800233445</v>
      </c>
    </row>
    <row r="395" spans="1:9" x14ac:dyDescent="0.25">
      <c r="A395" s="3">
        <v>800233928</v>
      </c>
      <c r="B395" s="81" t="s">
        <v>625</v>
      </c>
      <c r="C395" s="82">
        <v>820</v>
      </c>
      <c r="D395" s="1" t="s">
        <v>217</v>
      </c>
      <c r="E395" s="1" t="s">
        <v>218</v>
      </c>
      <c r="F395" s="83"/>
      <c r="G395" s="83"/>
      <c r="H395" s="83" t="str">
        <f t="shared" si="6"/>
        <v/>
      </c>
      <c r="I395" s="1">
        <v>800233928</v>
      </c>
    </row>
    <row r="396" spans="1:9" x14ac:dyDescent="0.25">
      <c r="A396" s="3">
        <v>800234164</v>
      </c>
      <c r="B396" s="81" t="s">
        <v>626</v>
      </c>
      <c r="C396" s="82">
        <v>1640</v>
      </c>
      <c r="D396" s="1" t="s">
        <v>217</v>
      </c>
      <c r="E396" s="1" t="s">
        <v>238</v>
      </c>
      <c r="F396" s="83"/>
      <c r="G396" s="83"/>
      <c r="H396" s="83" t="str">
        <f t="shared" si="6"/>
        <v/>
      </c>
      <c r="I396" s="1">
        <v>800234164</v>
      </c>
    </row>
    <row r="397" spans="1:9" x14ac:dyDescent="0.25">
      <c r="A397" s="3">
        <v>800234274</v>
      </c>
      <c r="B397" s="81" t="s">
        <v>627</v>
      </c>
      <c r="C397" s="82">
        <v>820</v>
      </c>
      <c r="D397" s="1" t="s">
        <v>217</v>
      </c>
      <c r="E397" s="1" t="s">
        <v>218</v>
      </c>
      <c r="F397" s="83"/>
      <c r="G397" s="83"/>
      <c r="H397" s="83" t="str">
        <f t="shared" si="6"/>
        <v/>
      </c>
      <c r="I397" s="1">
        <v>800234274</v>
      </c>
    </row>
    <row r="398" spans="1:9" x14ac:dyDescent="0.25">
      <c r="A398" s="3">
        <v>800235855</v>
      </c>
      <c r="B398" s="81" t="s">
        <v>628</v>
      </c>
      <c r="C398" s="82">
        <v>820</v>
      </c>
      <c r="D398" s="1" t="s">
        <v>217</v>
      </c>
      <c r="E398" s="1" t="s">
        <v>233</v>
      </c>
      <c r="F398" s="83"/>
      <c r="G398" s="83"/>
      <c r="H398" s="83" t="str">
        <f t="shared" si="6"/>
        <v/>
      </c>
      <c r="I398" s="1">
        <v>800235855</v>
      </c>
    </row>
    <row r="399" spans="1:9" x14ac:dyDescent="0.25">
      <c r="A399" s="3">
        <v>800235945</v>
      </c>
      <c r="B399" s="81" t="s">
        <v>629</v>
      </c>
      <c r="C399" s="82">
        <v>820</v>
      </c>
      <c r="D399" s="1" t="s">
        <v>217</v>
      </c>
      <c r="E399" s="1" t="s">
        <v>218</v>
      </c>
      <c r="F399" s="83"/>
      <c r="G399" s="83"/>
      <c r="H399" s="83" t="str">
        <f t="shared" si="6"/>
        <v/>
      </c>
      <c r="I399" s="1">
        <v>800235945</v>
      </c>
    </row>
    <row r="400" spans="1:9" x14ac:dyDescent="0.25">
      <c r="A400" s="3">
        <v>800236541</v>
      </c>
      <c r="B400" s="81" t="s">
        <v>630</v>
      </c>
      <c r="C400" s="82">
        <v>1640</v>
      </c>
      <c r="D400" s="1" t="s">
        <v>217</v>
      </c>
      <c r="E400" s="1" t="s">
        <v>218</v>
      </c>
      <c r="F400" s="83"/>
      <c r="G400" s="83"/>
      <c r="H400" s="83" t="str">
        <f t="shared" si="6"/>
        <v/>
      </c>
      <c r="I400" s="1">
        <v>800236541</v>
      </c>
    </row>
    <row r="401" spans="1:9" x14ac:dyDescent="0.25">
      <c r="A401" s="3">
        <v>800237087</v>
      </c>
      <c r="B401" s="81" t="s">
        <v>631</v>
      </c>
      <c r="C401" s="82">
        <v>820</v>
      </c>
      <c r="D401" s="1" t="s">
        <v>217</v>
      </c>
      <c r="E401" s="1" t="s">
        <v>218</v>
      </c>
      <c r="F401" s="83"/>
      <c r="G401" s="83"/>
      <c r="H401" s="83" t="str">
        <f t="shared" si="6"/>
        <v/>
      </c>
      <c r="I401" s="1">
        <v>800237087</v>
      </c>
    </row>
    <row r="402" spans="1:9" x14ac:dyDescent="0.25">
      <c r="A402" s="3">
        <v>800237692</v>
      </c>
      <c r="B402" s="81" t="s">
        <v>632</v>
      </c>
      <c r="C402" s="82">
        <v>820</v>
      </c>
      <c r="D402" s="1" t="s">
        <v>420</v>
      </c>
      <c r="E402" s="1" t="s">
        <v>218</v>
      </c>
      <c r="F402" s="83"/>
      <c r="G402" s="83"/>
      <c r="H402" s="83" t="str">
        <f t="shared" si="6"/>
        <v/>
      </c>
      <c r="I402" s="1">
        <v>800237692</v>
      </c>
    </row>
    <row r="403" spans="1:9" x14ac:dyDescent="0.25">
      <c r="A403" s="3">
        <v>800241789</v>
      </c>
      <c r="B403" s="81" t="s">
        <v>633</v>
      </c>
      <c r="C403" s="82">
        <v>4935</v>
      </c>
      <c r="D403" s="1" t="s">
        <v>217</v>
      </c>
      <c r="E403" s="1" t="s">
        <v>218</v>
      </c>
      <c r="F403" s="83"/>
      <c r="G403" s="83"/>
      <c r="H403" s="83" t="str">
        <f t="shared" si="6"/>
        <v/>
      </c>
      <c r="I403" s="1">
        <v>800241789</v>
      </c>
    </row>
    <row r="404" spans="1:9" x14ac:dyDescent="0.25">
      <c r="A404" s="3">
        <v>800241914</v>
      </c>
      <c r="B404" s="81" t="s">
        <v>634</v>
      </c>
      <c r="C404" s="82">
        <v>820</v>
      </c>
      <c r="D404" s="1" t="s">
        <v>217</v>
      </c>
      <c r="E404" s="1" t="s">
        <v>218</v>
      </c>
      <c r="F404" s="83"/>
      <c r="G404" s="83"/>
      <c r="H404" s="83" t="str">
        <f t="shared" si="6"/>
        <v/>
      </c>
      <c r="I404" s="1">
        <v>800241914</v>
      </c>
    </row>
    <row r="405" spans="1:9" x14ac:dyDescent="0.25">
      <c r="A405" s="3">
        <v>800241929</v>
      </c>
      <c r="B405" s="81" t="s">
        <v>635</v>
      </c>
      <c r="C405" s="82">
        <v>820</v>
      </c>
      <c r="D405" s="1" t="s">
        <v>217</v>
      </c>
      <c r="E405" s="1" t="s">
        <v>218</v>
      </c>
      <c r="F405" s="83"/>
      <c r="G405" s="83"/>
      <c r="H405" s="83" t="str">
        <f t="shared" si="6"/>
        <v/>
      </c>
      <c r="I405" s="1">
        <v>800241929</v>
      </c>
    </row>
    <row r="406" spans="1:9" x14ac:dyDescent="0.25">
      <c r="A406" s="3">
        <v>800242162</v>
      </c>
      <c r="B406" s="81" t="s">
        <v>636</v>
      </c>
      <c r="C406" s="82">
        <v>820</v>
      </c>
      <c r="D406" s="1" t="s">
        <v>217</v>
      </c>
      <c r="E406" s="1" t="s">
        <v>218</v>
      </c>
      <c r="F406" s="83"/>
      <c r="G406" s="83"/>
      <c r="H406" s="83" t="str">
        <f t="shared" si="6"/>
        <v/>
      </c>
      <c r="I406" s="1">
        <v>800242162</v>
      </c>
    </row>
    <row r="407" spans="1:9" x14ac:dyDescent="0.25">
      <c r="A407" s="3">
        <v>800242736</v>
      </c>
      <c r="B407" s="81" t="s">
        <v>637</v>
      </c>
      <c r="C407" s="82">
        <v>820</v>
      </c>
      <c r="D407" s="1" t="s">
        <v>217</v>
      </c>
      <c r="E407" s="1" t="s">
        <v>218</v>
      </c>
      <c r="F407" s="83"/>
      <c r="G407" s="83"/>
      <c r="H407" s="83" t="str">
        <f t="shared" si="6"/>
        <v/>
      </c>
      <c r="I407" s="1">
        <v>800242736</v>
      </c>
    </row>
    <row r="408" spans="1:9" x14ac:dyDescent="0.25">
      <c r="A408" s="3">
        <v>800242982</v>
      </c>
      <c r="B408" s="81" t="s">
        <v>638</v>
      </c>
      <c r="C408" s="82">
        <v>820</v>
      </c>
      <c r="D408" s="1" t="s">
        <v>217</v>
      </c>
      <c r="E408" s="1" t="s">
        <v>218</v>
      </c>
      <c r="F408" s="83"/>
      <c r="G408" s="83"/>
      <c r="H408" s="83" t="str">
        <f t="shared" si="6"/>
        <v/>
      </c>
      <c r="I408" s="1">
        <v>800242982</v>
      </c>
    </row>
    <row r="409" spans="1:9" x14ac:dyDescent="0.25">
      <c r="A409" s="3">
        <v>800243968</v>
      </c>
      <c r="B409" s="81" t="s">
        <v>639</v>
      </c>
      <c r="C409" s="82">
        <v>1640</v>
      </c>
      <c r="D409" s="1" t="s">
        <v>217</v>
      </c>
      <c r="E409" s="75" t="s">
        <v>231</v>
      </c>
      <c r="F409" s="83"/>
      <c r="G409" s="83">
        <v>44019</v>
      </c>
      <c r="H409" s="83">
        <f t="shared" si="6"/>
        <v>44019</v>
      </c>
      <c r="I409" s="1">
        <v>800243968</v>
      </c>
    </row>
    <row r="410" spans="1:9" x14ac:dyDescent="0.25">
      <c r="A410" s="3">
        <v>800244435</v>
      </c>
      <c r="B410" s="81" t="s">
        <v>640</v>
      </c>
      <c r="C410" s="82">
        <v>820</v>
      </c>
      <c r="D410" s="1" t="s">
        <v>217</v>
      </c>
      <c r="E410" s="1" t="s">
        <v>218</v>
      </c>
      <c r="F410" s="83"/>
      <c r="G410" s="83"/>
      <c r="H410" s="83" t="str">
        <f t="shared" si="6"/>
        <v/>
      </c>
      <c r="I410" s="1">
        <v>800244435</v>
      </c>
    </row>
    <row r="411" spans="1:9" x14ac:dyDescent="0.25">
      <c r="A411" s="3">
        <v>800244625</v>
      </c>
      <c r="B411" s="81" t="s">
        <v>641</v>
      </c>
      <c r="C411" s="82">
        <v>820</v>
      </c>
      <c r="D411" s="1" t="s">
        <v>217</v>
      </c>
      <c r="E411" s="1" t="s">
        <v>218</v>
      </c>
      <c r="F411" s="83"/>
      <c r="G411" s="83"/>
      <c r="H411" s="83" t="str">
        <f t="shared" si="6"/>
        <v/>
      </c>
      <c r="I411" s="1">
        <v>800244625</v>
      </c>
    </row>
    <row r="412" spans="1:9" x14ac:dyDescent="0.25">
      <c r="A412" s="3">
        <v>800244957</v>
      </c>
      <c r="B412" s="81" t="s">
        <v>642</v>
      </c>
      <c r="C412" s="82">
        <v>820</v>
      </c>
      <c r="D412" s="1" t="s">
        <v>217</v>
      </c>
      <c r="E412" s="1" t="s">
        <v>218</v>
      </c>
      <c r="F412" s="83"/>
      <c r="G412" s="83"/>
      <c r="H412" s="83" t="str">
        <f t="shared" si="6"/>
        <v/>
      </c>
      <c r="I412" s="1">
        <v>800244957</v>
      </c>
    </row>
    <row r="413" spans="1:9" x14ac:dyDescent="0.25">
      <c r="A413" s="3">
        <v>800245008</v>
      </c>
      <c r="B413" s="81" t="s">
        <v>643</v>
      </c>
      <c r="C413" s="82">
        <v>4935</v>
      </c>
      <c r="D413" s="1" t="s">
        <v>217</v>
      </c>
      <c r="E413" s="1" t="s">
        <v>218</v>
      </c>
      <c r="F413" s="83"/>
      <c r="G413" s="83"/>
      <c r="H413" s="83" t="str">
        <f t="shared" si="6"/>
        <v/>
      </c>
      <c r="I413" s="1">
        <v>800245008</v>
      </c>
    </row>
    <row r="414" spans="1:9" x14ac:dyDescent="0.25">
      <c r="A414" s="3">
        <v>800245161</v>
      </c>
      <c r="B414" s="81" t="s">
        <v>644</v>
      </c>
      <c r="C414" s="82">
        <v>24676</v>
      </c>
      <c r="D414" s="1" t="s">
        <v>217</v>
      </c>
      <c r="E414" s="1" t="s">
        <v>218</v>
      </c>
      <c r="F414" s="83"/>
      <c r="G414" s="83"/>
      <c r="H414" s="83" t="str">
        <f t="shared" si="6"/>
        <v/>
      </c>
      <c r="I414" s="1">
        <v>800245161</v>
      </c>
    </row>
    <row r="415" spans="1:9" x14ac:dyDescent="0.25">
      <c r="A415" s="3">
        <v>800245188</v>
      </c>
      <c r="B415" s="81" t="s">
        <v>645</v>
      </c>
      <c r="C415" s="82">
        <v>820</v>
      </c>
      <c r="D415" s="1" t="s">
        <v>217</v>
      </c>
      <c r="E415" s="1" t="s">
        <v>218</v>
      </c>
      <c r="F415" s="83"/>
      <c r="G415" s="83"/>
      <c r="H415" s="83" t="str">
        <f t="shared" si="6"/>
        <v/>
      </c>
      <c r="I415" s="1">
        <v>800245188</v>
      </c>
    </row>
    <row r="416" spans="1:9" x14ac:dyDescent="0.25">
      <c r="A416" s="3">
        <v>800245705</v>
      </c>
      <c r="B416" s="81" t="s">
        <v>646</v>
      </c>
      <c r="C416" s="82">
        <v>820</v>
      </c>
      <c r="D416" s="1" t="s">
        <v>217</v>
      </c>
      <c r="E416" s="1" t="s">
        <v>218</v>
      </c>
      <c r="F416" s="83"/>
      <c r="G416" s="83"/>
      <c r="H416" s="83" t="str">
        <f t="shared" si="6"/>
        <v/>
      </c>
      <c r="I416" s="1">
        <v>800245705</v>
      </c>
    </row>
    <row r="417" spans="1:9" x14ac:dyDescent="0.25">
      <c r="A417" s="3">
        <v>800247921</v>
      </c>
      <c r="B417" s="81" t="s">
        <v>647</v>
      </c>
      <c r="C417" s="82">
        <v>820</v>
      </c>
      <c r="D417" s="1" t="s">
        <v>217</v>
      </c>
      <c r="E417" s="1" t="s">
        <v>218</v>
      </c>
      <c r="F417" s="83"/>
      <c r="G417" s="83"/>
      <c r="H417" s="83" t="str">
        <f t="shared" si="6"/>
        <v/>
      </c>
      <c r="I417" s="1">
        <v>800247921</v>
      </c>
    </row>
    <row r="418" spans="1:9" x14ac:dyDescent="0.25">
      <c r="A418" s="3">
        <v>800248103</v>
      </c>
      <c r="B418" s="81" t="s">
        <v>648</v>
      </c>
      <c r="C418" s="82">
        <v>820</v>
      </c>
      <c r="D418" s="1" t="s">
        <v>217</v>
      </c>
      <c r="E418" s="1" t="s">
        <v>218</v>
      </c>
      <c r="F418" s="83"/>
      <c r="G418" s="83"/>
      <c r="H418" s="83" t="str">
        <f t="shared" si="6"/>
        <v/>
      </c>
      <c r="I418" s="1">
        <v>800248103</v>
      </c>
    </row>
    <row r="419" spans="1:9" x14ac:dyDescent="0.25">
      <c r="A419" s="3">
        <v>800248684</v>
      </c>
      <c r="B419" s="81" t="s">
        <v>649</v>
      </c>
      <c r="C419" s="82">
        <v>820</v>
      </c>
      <c r="D419" s="1" t="s">
        <v>217</v>
      </c>
      <c r="E419" s="75" t="s">
        <v>231</v>
      </c>
      <c r="F419" s="83"/>
      <c r="G419" s="83"/>
      <c r="H419" s="83" t="str">
        <f t="shared" si="6"/>
        <v/>
      </c>
      <c r="I419" s="1">
        <v>800248684</v>
      </c>
    </row>
    <row r="420" spans="1:9" x14ac:dyDescent="0.25">
      <c r="A420" s="3">
        <v>800249010</v>
      </c>
      <c r="B420" s="81" t="s">
        <v>650</v>
      </c>
      <c r="C420" s="82">
        <v>820</v>
      </c>
      <c r="D420" s="1" t="s">
        <v>217</v>
      </c>
      <c r="E420" s="1" t="s">
        <v>218</v>
      </c>
      <c r="F420" s="83"/>
      <c r="G420" s="83"/>
      <c r="H420" s="83" t="str">
        <f t="shared" si="6"/>
        <v/>
      </c>
      <c r="I420" s="1">
        <v>800249010</v>
      </c>
    </row>
    <row r="421" spans="1:9" x14ac:dyDescent="0.25">
      <c r="A421" s="3">
        <v>800249845</v>
      </c>
      <c r="B421" s="81" t="s">
        <v>651</v>
      </c>
      <c r="C421" s="82">
        <v>820</v>
      </c>
      <c r="D421" s="1" t="s">
        <v>217</v>
      </c>
      <c r="E421" s="1" t="s">
        <v>233</v>
      </c>
      <c r="F421" s="83"/>
      <c r="G421" s="83"/>
      <c r="H421" s="83" t="str">
        <f t="shared" si="6"/>
        <v/>
      </c>
      <c r="I421" s="1">
        <v>800249845</v>
      </c>
    </row>
    <row r="422" spans="1:9" x14ac:dyDescent="0.25">
      <c r="A422" s="3">
        <v>800251628</v>
      </c>
      <c r="B422" s="81" t="s">
        <v>652</v>
      </c>
      <c r="C422" s="82">
        <v>100000000</v>
      </c>
      <c r="D422" s="1" t="s">
        <v>217</v>
      </c>
      <c r="E422" s="1" t="s">
        <v>218</v>
      </c>
      <c r="F422" s="83"/>
      <c r="G422" s="83"/>
      <c r="H422" s="83" t="str">
        <f t="shared" si="6"/>
        <v/>
      </c>
      <c r="I422" s="1">
        <v>800251628</v>
      </c>
    </row>
    <row r="423" spans="1:9" x14ac:dyDescent="0.25">
      <c r="A423" s="3">
        <v>800251857</v>
      </c>
      <c r="B423" s="81" t="s">
        <v>653</v>
      </c>
      <c r="C423" s="82">
        <v>820</v>
      </c>
      <c r="D423" s="1" t="s">
        <v>217</v>
      </c>
      <c r="E423" s="1" t="s">
        <v>218</v>
      </c>
      <c r="F423" s="83"/>
      <c r="G423" s="83"/>
      <c r="H423" s="83" t="str">
        <f t="shared" si="6"/>
        <v/>
      </c>
      <c r="I423" s="1">
        <v>800251857</v>
      </c>
    </row>
    <row r="424" spans="1:9" x14ac:dyDescent="0.25">
      <c r="A424" s="3">
        <v>800253980</v>
      </c>
      <c r="B424" s="81" t="s">
        <v>654</v>
      </c>
      <c r="C424" s="82">
        <v>24676</v>
      </c>
      <c r="D424" s="1" t="s">
        <v>217</v>
      </c>
      <c r="E424" s="1" t="s">
        <v>218</v>
      </c>
      <c r="F424" s="83"/>
      <c r="G424" s="83"/>
      <c r="H424" s="83" t="str">
        <f t="shared" si="6"/>
        <v/>
      </c>
      <c r="I424" s="1">
        <v>800253980</v>
      </c>
    </row>
    <row r="425" spans="1:9" x14ac:dyDescent="0.25">
      <c r="A425" s="3">
        <v>800254049</v>
      </c>
      <c r="B425" s="81" t="s">
        <v>655</v>
      </c>
      <c r="C425" s="82">
        <v>820</v>
      </c>
      <c r="D425" s="1" t="s">
        <v>217</v>
      </c>
      <c r="E425" s="1" t="s">
        <v>218</v>
      </c>
      <c r="F425" s="83"/>
      <c r="G425" s="83"/>
      <c r="H425" s="83" t="str">
        <f t="shared" si="6"/>
        <v/>
      </c>
      <c r="I425" s="1">
        <v>800254049</v>
      </c>
    </row>
    <row r="426" spans="1:9" x14ac:dyDescent="0.25">
      <c r="A426" s="3">
        <v>800254720</v>
      </c>
      <c r="B426" s="81" t="s">
        <v>656</v>
      </c>
      <c r="C426" s="82">
        <v>1640</v>
      </c>
      <c r="D426" s="1" t="s">
        <v>228</v>
      </c>
      <c r="E426" s="1" t="s">
        <v>218</v>
      </c>
      <c r="F426" s="83"/>
      <c r="G426" s="83"/>
      <c r="H426" s="83" t="str">
        <f t="shared" si="6"/>
        <v/>
      </c>
      <c r="I426" s="1">
        <v>800254720</v>
      </c>
    </row>
    <row r="427" spans="1:9" x14ac:dyDescent="0.25">
      <c r="A427" s="3">
        <v>800254783</v>
      </c>
      <c r="B427" s="81" t="s">
        <v>657</v>
      </c>
      <c r="C427" s="82">
        <v>820</v>
      </c>
      <c r="D427" s="1" t="s">
        <v>217</v>
      </c>
      <c r="E427" s="1" t="s">
        <v>218</v>
      </c>
      <c r="F427" s="83"/>
      <c r="G427" s="83"/>
      <c r="H427" s="83" t="str">
        <f t="shared" si="6"/>
        <v/>
      </c>
      <c r="I427" s="1">
        <v>800254783</v>
      </c>
    </row>
    <row r="428" spans="1:9" x14ac:dyDescent="0.25">
      <c r="A428" s="3">
        <v>800255316</v>
      </c>
      <c r="B428" s="81" t="s">
        <v>658</v>
      </c>
      <c r="C428" s="82">
        <v>820</v>
      </c>
      <c r="D428" s="1" t="s">
        <v>217</v>
      </c>
      <c r="E428" s="1" t="s">
        <v>218</v>
      </c>
      <c r="F428" s="83"/>
      <c r="G428" s="83"/>
      <c r="H428" s="83" t="str">
        <f t="shared" si="6"/>
        <v/>
      </c>
      <c r="I428" s="1">
        <v>800255316</v>
      </c>
    </row>
    <row r="429" spans="1:9" x14ac:dyDescent="0.25">
      <c r="A429" s="3">
        <v>800255793</v>
      </c>
      <c r="B429" s="81" t="s">
        <v>659</v>
      </c>
      <c r="C429" s="82">
        <v>820</v>
      </c>
      <c r="D429" s="1" t="s">
        <v>217</v>
      </c>
      <c r="E429" s="1" t="s">
        <v>233</v>
      </c>
      <c r="F429" s="83"/>
      <c r="G429" s="83"/>
      <c r="H429" s="83" t="str">
        <f t="shared" si="6"/>
        <v/>
      </c>
      <c r="I429" s="1">
        <v>800255793</v>
      </c>
    </row>
    <row r="430" spans="1:9" x14ac:dyDescent="0.25">
      <c r="A430" s="3">
        <v>800385237</v>
      </c>
      <c r="B430" s="81" t="s">
        <v>660</v>
      </c>
      <c r="C430" s="82">
        <v>820</v>
      </c>
      <c r="D430" s="1" t="s">
        <v>217</v>
      </c>
      <c r="E430" s="75" t="s">
        <v>231</v>
      </c>
      <c r="F430" s="83"/>
      <c r="G430" s="83"/>
      <c r="H430" s="83" t="str">
        <f t="shared" si="6"/>
        <v/>
      </c>
      <c r="I430" s="1">
        <v>800385237</v>
      </c>
    </row>
    <row r="431" spans="1:9" x14ac:dyDescent="0.25">
      <c r="A431" s="3">
        <v>801000518</v>
      </c>
      <c r="B431" s="81" t="s">
        <v>661</v>
      </c>
      <c r="C431" s="82">
        <v>4935</v>
      </c>
      <c r="D431" s="1" t="s">
        <v>217</v>
      </c>
      <c r="E431" s="1" t="s">
        <v>218</v>
      </c>
      <c r="F431" s="83"/>
      <c r="G431" s="83"/>
      <c r="H431" s="83" t="str">
        <f t="shared" si="6"/>
        <v/>
      </c>
      <c r="I431" s="1">
        <v>801000518</v>
      </c>
    </row>
    <row r="432" spans="1:9" x14ac:dyDescent="0.25">
      <c r="A432" s="3">
        <v>802003545</v>
      </c>
      <c r="B432" s="81" t="s">
        <v>662</v>
      </c>
      <c r="C432" s="82">
        <v>24676</v>
      </c>
      <c r="D432" s="1" t="s">
        <v>217</v>
      </c>
      <c r="E432" s="75" t="s">
        <v>231</v>
      </c>
      <c r="F432" s="83"/>
      <c r="G432" s="83"/>
      <c r="H432" s="83" t="str">
        <f t="shared" si="6"/>
        <v/>
      </c>
      <c r="I432" s="1">
        <v>802003545</v>
      </c>
    </row>
    <row r="433" spans="1:9" x14ac:dyDescent="0.25">
      <c r="A433" s="3">
        <v>802004252</v>
      </c>
      <c r="B433" s="81" t="s">
        <v>663</v>
      </c>
      <c r="C433" s="82">
        <v>1640</v>
      </c>
      <c r="D433" s="1" t="s">
        <v>217</v>
      </c>
      <c r="E433" s="1" t="s">
        <v>218</v>
      </c>
      <c r="F433" s="83"/>
      <c r="G433" s="83"/>
      <c r="H433" s="83" t="str">
        <f t="shared" si="6"/>
        <v/>
      </c>
      <c r="I433" s="1">
        <v>802004252</v>
      </c>
    </row>
    <row r="434" spans="1:9" x14ac:dyDescent="0.25">
      <c r="A434" s="3">
        <v>802005487</v>
      </c>
      <c r="B434" s="81" t="s">
        <v>664</v>
      </c>
      <c r="C434" s="82">
        <v>24676</v>
      </c>
      <c r="D434" s="1" t="s">
        <v>220</v>
      </c>
      <c r="E434" s="1" t="s">
        <v>218</v>
      </c>
      <c r="F434" s="83"/>
      <c r="G434" s="83"/>
      <c r="H434" s="83" t="str">
        <f t="shared" si="6"/>
        <v/>
      </c>
      <c r="I434" s="1">
        <v>802005487</v>
      </c>
    </row>
    <row r="435" spans="1:9" x14ac:dyDescent="0.25">
      <c r="A435" s="3">
        <v>802007641</v>
      </c>
      <c r="B435" s="81" t="s">
        <v>665</v>
      </c>
      <c r="C435" s="82">
        <v>820</v>
      </c>
      <c r="D435" s="1" t="s">
        <v>217</v>
      </c>
      <c r="E435" s="75" t="s">
        <v>231</v>
      </c>
      <c r="F435" s="83"/>
      <c r="G435" s="83"/>
      <c r="H435" s="83" t="str">
        <f t="shared" si="6"/>
        <v/>
      </c>
      <c r="I435" s="1">
        <v>802007641</v>
      </c>
    </row>
    <row r="436" spans="1:9" x14ac:dyDescent="0.25">
      <c r="A436" s="3">
        <v>802007970</v>
      </c>
      <c r="B436" s="81" t="s">
        <v>666</v>
      </c>
      <c r="C436" s="82">
        <v>24676</v>
      </c>
      <c r="D436" s="1" t="s">
        <v>220</v>
      </c>
      <c r="E436" s="75" t="s">
        <v>231</v>
      </c>
      <c r="F436" s="83"/>
      <c r="G436" s="83"/>
      <c r="H436" s="83" t="str">
        <f t="shared" si="6"/>
        <v/>
      </c>
      <c r="I436" s="1">
        <v>802007970</v>
      </c>
    </row>
    <row r="437" spans="1:9" x14ac:dyDescent="0.25">
      <c r="A437" s="3">
        <v>802008434</v>
      </c>
      <c r="B437" s="81" t="s">
        <v>667</v>
      </c>
      <c r="C437" s="82">
        <v>1640</v>
      </c>
      <c r="D437" s="1" t="s">
        <v>420</v>
      </c>
      <c r="E437" s="75" t="s">
        <v>231</v>
      </c>
      <c r="F437" s="83"/>
      <c r="G437" s="83"/>
      <c r="H437" s="83" t="str">
        <f t="shared" si="6"/>
        <v/>
      </c>
      <c r="I437" s="1">
        <v>802008434</v>
      </c>
    </row>
    <row r="438" spans="1:9" x14ac:dyDescent="0.25">
      <c r="A438" s="3">
        <v>802009144</v>
      </c>
      <c r="B438" s="81" t="s">
        <v>668</v>
      </c>
      <c r="C438" s="82">
        <v>820</v>
      </c>
      <c r="D438" s="1" t="s">
        <v>217</v>
      </c>
      <c r="E438" s="1" t="s">
        <v>233</v>
      </c>
      <c r="F438" s="83"/>
      <c r="G438" s="83"/>
      <c r="H438" s="83" t="str">
        <f t="shared" si="6"/>
        <v/>
      </c>
      <c r="I438" s="1">
        <v>802009144</v>
      </c>
    </row>
    <row r="439" spans="1:9" x14ac:dyDescent="0.25">
      <c r="A439" s="3">
        <v>802010694</v>
      </c>
      <c r="B439" s="81" t="s">
        <v>669</v>
      </c>
      <c r="C439" s="82">
        <v>100000000</v>
      </c>
      <c r="D439" s="1" t="s">
        <v>420</v>
      </c>
      <c r="E439" s="1" t="s">
        <v>218</v>
      </c>
      <c r="F439" s="83"/>
      <c r="G439" s="83"/>
      <c r="H439" s="83" t="str">
        <f t="shared" si="6"/>
        <v/>
      </c>
      <c r="I439" s="1">
        <v>802010694</v>
      </c>
    </row>
    <row r="440" spans="1:9" x14ac:dyDescent="0.25">
      <c r="A440" s="3">
        <v>802011332</v>
      </c>
      <c r="B440" s="81" t="s">
        <v>670</v>
      </c>
      <c r="C440" s="82">
        <v>24676</v>
      </c>
      <c r="D440" s="1" t="s">
        <v>220</v>
      </c>
      <c r="E440" s="1" t="s">
        <v>218</v>
      </c>
      <c r="F440" s="83"/>
      <c r="G440" s="83"/>
      <c r="H440" s="83" t="str">
        <f t="shared" si="6"/>
        <v/>
      </c>
      <c r="I440" s="1">
        <v>802011332</v>
      </c>
    </row>
    <row r="441" spans="1:9" x14ac:dyDescent="0.25">
      <c r="A441" s="3">
        <v>802011431</v>
      </c>
      <c r="B441" s="81" t="s">
        <v>671</v>
      </c>
      <c r="C441" s="82">
        <v>820</v>
      </c>
      <c r="D441" s="1" t="s">
        <v>217</v>
      </c>
      <c r="E441" s="1" t="s">
        <v>218</v>
      </c>
      <c r="F441" s="83"/>
      <c r="G441" s="83"/>
      <c r="H441" s="83" t="str">
        <f t="shared" si="6"/>
        <v/>
      </c>
      <c r="I441" s="1">
        <v>802011431</v>
      </c>
    </row>
    <row r="442" spans="1:9" x14ac:dyDescent="0.25">
      <c r="A442" s="3">
        <v>802011827</v>
      </c>
      <c r="B442" s="81" t="s">
        <v>672</v>
      </c>
      <c r="C442" s="82">
        <v>24676</v>
      </c>
      <c r="D442" s="1" t="s">
        <v>220</v>
      </c>
      <c r="E442" s="1" t="s">
        <v>233</v>
      </c>
      <c r="F442" s="83"/>
      <c r="G442" s="83"/>
      <c r="H442" s="83" t="str">
        <f t="shared" si="6"/>
        <v/>
      </c>
      <c r="I442" s="1">
        <v>802011827</v>
      </c>
    </row>
    <row r="443" spans="1:9" x14ac:dyDescent="0.25">
      <c r="A443" s="3">
        <v>802013652</v>
      </c>
      <c r="B443" s="81" t="s">
        <v>673</v>
      </c>
      <c r="C443" s="82">
        <v>100000000</v>
      </c>
      <c r="D443" s="1" t="s">
        <v>220</v>
      </c>
      <c r="E443" s="1" t="s">
        <v>218</v>
      </c>
      <c r="F443" s="83"/>
      <c r="G443" s="83"/>
      <c r="H443" s="83" t="str">
        <f t="shared" si="6"/>
        <v/>
      </c>
      <c r="I443" s="1">
        <v>802013652</v>
      </c>
    </row>
    <row r="444" spans="1:9" x14ac:dyDescent="0.25">
      <c r="A444" s="3">
        <v>802013901</v>
      </c>
      <c r="B444" s="81" t="s">
        <v>674</v>
      </c>
      <c r="C444" s="82">
        <v>24676</v>
      </c>
      <c r="D444" s="1" t="s">
        <v>217</v>
      </c>
      <c r="E444" s="75" t="s">
        <v>231</v>
      </c>
      <c r="F444" s="83"/>
      <c r="G444" s="83"/>
      <c r="H444" s="83" t="str">
        <f t="shared" si="6"/>
        <v/>
      </c>
      <c r="I444" s="1">
        <v>802013901</v>
      </c>
    </row>
    <row r="445" spans="1:9" x14ac:dyDescent="0.25">
      <c r="A445" s="3">
        <v>802014056</v>
      </c>
      <c r="B445" s="81" t="s">
        <v>675</v>
      </c>
      <c r="C445" s="82">
        <v>4935</v>
      </c>
      <c r="D445" s="1" t="s">
        <v>220</v>
      </c>
      <c r="E445" s="1" t="s">
        <v>218</v>
      </c>
      <c r="F445" s="83"/>
      <c r="G445" s="83"/>
      <c r="H445" s="83" t="str">
        <f t="shared" si="6"/>
        <v/>
      </c>
      <c r="I445" s="1">
        <v>802014056</v>
      </c>
    </row>
    <row r="446" spans="1:9" x14ac:dyDescent="0.25">
      <c r="A446" s="3">
        <v>802014237</v>
      </c>
      <c r="B446" s="81" t="s">
        <v>676</v>
      </c>
      <c r="C446" s="82">
        <v>24676</v>
      </c>
      <c r="D446" s="1" t="s">
        <v>220</v>
      </c>
      <c r="E446" s="1" t="s">
        <v>218</v>
      </c>
      <c r="F446" s="83"/>
      <c r="G446" s="83"/>
      <c r="H446" s="83" t="str">
        <f t="shared" si="6"/>
        <v/>
      </c>
      <c r="I446" s="1">
        <v>802014237</v>
      </c>
    </row>
    <row r="447" spans="1:9" x14ac:dyDescent="0.25">
      <c r="A447" s="3">
        <v>802014382</v>
      </c>
      <c r="B447" s="81" t="s">
        <v>677</v>
      </c>
      <c r="C447" s="82">
        <v>24676</v>
      </c>
      <c r="D447" s="1" t="s">
        <v>220</v>
      </c>
      <c r="E447" s="75" t="s">
        <v>231</v>
      </c>
      <c r="F447" s="83"/>
      <c r="G447" s="83"/>
      <c r="H447" s="83" t="str">
        <f t="shared" si="6"/>
        <v/>
      </c>
      <c r="I447" s="1">
        <v>802014382</v>
      </c>
    </row>
    <row r="448" spans="1:9" x14ac:dyDescent="0.25">
      <c r="A448" s="3">
        <v>802016669</v>
      </c>
      <c r="B448" s="81" t="s">
        <v>678</v>
      </c>
      <c r="C448" s="82">
        <v>24676</v>
      </c>
      <c r="D448" s="1" t="s">
        <v>220</v>
      </c>
      <c r="E448" s="1" t="s">
        <v>233</v>
      </c>
      <c r="F448" s="83"/>
      <c r="G448" s="83">
        <v>43291</v>
      </c>
      <c r="H448" s="83">
        <f t="shared" si="6"/>
        <v>43291</v>
      </c>
      <c r="I448" s="1">
        <v>802016669</v>
      </c>
    </row>
    <row r="449" spans="1:9" x14ac:dyDescent="0.25">
      <c r="A449" s="3">
        <v>802016812</v>
      </c>
      <c r="B449" s="81" t="s">
        <v>679</v>
      </c>
      <c r="C449" s="82">
        <v>24676</v>
      </c>
      <c r="D449" s="1" t="s">
        <v>420</v>
      </c>
      <c r="E449" s="75" t="s">
        <v>231</v>
      </c>
      <c r="F449" s="83"/>
      <c r="G449" s="83"/>
      <c r="H449" s="83" t="str">
        <f t="shared" si="6"/>
        <v/>
      </c>
      <c r="I449" s="1">
        <v>802016812</v>
      </c>
    </row>
    <row r="450" spans="1:9" x14ac:dyDescent="0.25">
      <c r="A450" s="3">
        <v>802018059</v>
      </c>
      <c r="B450" s="81" t="s">
        <v>680</v>
      </c>
      <c r="C450" s="82">
        <v>100000000</v>
      </c>
      <c r="D450" s="1" t="s">
        <v>220</v>
      </c>
      <c r="E450" s="1" t="s">
        <v>218</v>
      </c>
      <c r="F450" s="83"/>
      <c r="G450" s="83"/>
      <c r="H450" s="83" t="str">
        <f t="shared" si="6"/>
        <v/>
      </c>
      <c r="I450" s="1">
        <v>802018059</v>
      </c>
    </row>
    <row r="451" spans="1:9" x14ac:dyDescent="0.25">
      <c r="A451" s="3">
        <v>802018138</v>
      </c>
      <c r="B451" s="81" t="s">
        <v>681</v>
      </c>
      <c r="C451" s="82">
        <v>24676</v>
      </c>
      <c r="D451" s="1" t="s">
        <v>220</v>
      </c>
      <c r="E451" s="1" t="s">
        <v>218</v>
      </c>
      <c r="F451" s="83"/>
      <c r="G451" s="83"/>
      <c r="H451" s="83" t="str">
        <f t="shared" ref="H451:H514" si="7">+IF(F451&gt;0,F451,IF(G451&gt;0,G451,""))</f>
        <v/>
      </c>
      <c r="I451" s="1">
        <v>802018138</v>
      </c>
    </row>
    <row r="452" spans="1:9" x14ac:dyDescent="0.25">
      <c r="A452" s="3">
        <v>802018646</v>
      </c>
      <c r="B452" s="81" t="s">
        <v>682</v>
      </c>
      <c r="C452" s="82">
        <v>4935</v>
      </c>
      <c r="D452" s="1" t="s">
        <v>220</v>
      </c>
      <c r="E452" s="75" t="s">
        <v>231</v>
      </c>
      <c r="F452" s="83"/>
      <c r="G452" s="83"/>
      <c r="H452" s="83" t="str">
        <f t="shared" si="7"/>
        <v/>
      </c>
      <c r="I452" s="1">
        <v>802018646</v>
      </c>
    </row>
    <row r="453" spans="1:9" x14ac:dyDescent="0.25">
      <c r="A453" s="3">
        <v>802018708</v>
      </c>
      <c r="B453" s="81" t="s">
        <v>683</v>
      </c>
      <c r="C453" s="82">
        <v>100000000</v>
      </c>
      <c r="D453" s="1" t="s">
        <v>220</v>
      </c>
      <c r="E453" s="1" t="s">
        <v>218</v>
      </c>
      <c r="F453" s="83"/>
      <c r="G453" s="83"/>
      <c r="H453" s="83" t="str">
        <f t="shared" si="7"/>
        <v/>
      </c>
      <c r="I453" s="1">
        <v>802018708</v>
      </c>
    </row>
    <row r="454" spans="1:9" x14ac:dyDescent="0.25">
      <c r="A454" s="3">
        <v>802020420</v>
      </c>
      <c r="B454" s="81" t="s">
        <v>684</v>
      </c>
      <c r="C454" s="82">
        <v>100000000</v>
      </c>
      <c r="D454" s="1" t="s">
        <v>220</v>
      </c>
      <c r="E454" s="1" t="s">
        <v>218</v>
      </c>
      <c r="F454" s="83"/>
      <c r="G454" s="83"/>
      <c r="H454" s="83" t="str">
        <f t="shared" si="7"/>
        <v/>
      </c>
      <c r="I454" s="1">
        <v>802020420</v>
      </c>
    </row>
    <row r="455" spans="1:9" x14ac:dyDescent="0.25">
      <c r="A455" s="3">
        <v>802021821</v>
      </c>
      <c r="B455" s="81" t="s">
        <v>685</v>
      </c>
      <c r="C455" s="82">
        <v>24676</v>
      </c>
      <c r="D455" s="1" t="s">
        <v>220</v>
      </c>
      <c r="E455" s="75" t="s">
        <v>231</v>
      </c>
      <c r="F455" s="83"/>
      <c r="G455" s="83"/>
      <c r="H455" s="83" t="str">
        <f t="shared" si="7"/>
        <v/>
      </c>
      <c r="I455" s="1">
        <v>802021821</v>
      </c>
    </row>
    <row r="456" spans="1:9" x14ac:dyDescent="0.25">
      <c r="A456" s="3">
        <v>802021835</v>
      </c>
      <c r="B456" s="81" t="s">
        <v>686</v>
      </c>
      <c r="C456" s="82">
        <v>100000000</v>
      </c>
      <c r="D456" s="1" t="s">
        <v>220</v>
      </c>
      <c r="E456" s="1" t="s">
        <v>218</v>
      </c>
      <c r="F456" s="83"/>
      <c r="G456" s="83"/>
      <c r="H456" s="83" t="str">
        <f t="shared" si="7"/>
        <v/>
      </c>
      <c r="I456" s="1">
        <v>802021835</v>
      </c>
    </row>
    <row r="457" spans="1:9" x14ac:dyDescent="0.25">
      <c r="A457" s="3">
        <v>802022154</v>
      </c>
      <c r="B457" s="81" t="s">
        <v>687</v>
      </c>
      <c r="C457" s="82">
        <v>100000000</v>
      </c>
      <c r="D457" s="1" t="s">
        <v>420</v>
      </c>
      <c r="E457" s="1" t="s">
        <v>218</v>
      </c>
      <c r="F457" s="83"/>
      <c r="G457" s="83"/>
      <c r="H457" s="83" t="str">
        <f t="shared" si="7"/>
        <v/>
      </c>
      <c r="I457" s="1">
        <v>802022154</v>
      </c>
    </row>
    <row r="458" spans="1:9" x14ac:dyDescent="0.25">
      <c r="A458" s="3">
        <v>802022510</v>
      </c>
      <c r="B458" s="81" t="s">
        <v>688</v>
      </c>
      <c r="C458" s="82">
        <v>24676</v>
      </c>
      <c r="D458" s="1" t="s">
        <v>217</v>
      </c>
      <c r="E458" s="75" t="s">
        <v>231</v>
      </c>
      <c r="F458" s="83"/>
      <c r="G458" s="83"/>
      <c r="H458" s="83" t="str">
        <f t="shared" si="7"/>
        <v/>
      </c>
      <c r="I458" s="1">
        <v>802022510</v>
      </c>
    </row>
    <row r="459" spans="1:9" x14ac:dyDescent="0.25">
      <c r="A459" s="3">
        <v>802022940</v>
      </c>
      <c r="B459" s="81" t="s">
        <v>689</v>
      </c>
      <c r="C459" s="82">
        <v>100000000</v>
      </c>
      <c r="D459" s="1" t="s">
        <v>220</v>
      </c>
      <c r="E459" s="1" t="s">
        <v>218</v>
      </c>
      <c r="F459" s="83"/>
      <c r="G459" s="83"/>
      <c r="H459" s="83" t="str">
        <f t="shared" si="7"/>
        <v/>
      </c>
      <c r="I459" s="1">
        <v>802022940</v>
      </c>
    </row>
    <row r="460" spans="1:9" x14ac:dyDescent="0.25">
      <c r="A460" s="3">
        <v>802023643</v>
      </c>
      <c r="B460" s="81" t="s">
        <v>690</v>
      </c>
      <c r="C460" s="82">
        <v>24676</v>
      </c>
      <c r="D460" s="1" t="s">
        <v>420</v>
      </c>
      <c r="E460" s="75" t="s">
        <v>231</v>
      </c>
      <c r="F460" s="83"/>
      <c r="G460" s="83"/>
      <c r="H460" s="83" t="str">
        <f t="shared" si="7"/>
        <v/>
      </c>
      <c r="I460" s="1">
        <v>802023643</v>
      </c>
    </row>
    <row r="461" spans="1:9" x14ac:dyDescent="0.25">
      <c r="A461" s="3">
        <v>804002245</v>
      </c>
      <c r="B461" s="81" t="s">
        <v>691</v>
      </c>
      <c r="C461" s="82">
        <v>24676</v>
      </c>
      <c r="D461" s="1" t="s">
        <v>217</v>
      </c>
      <c r="E461" s="1" t="s">
        <v>218</v>
      </c>
      <c r="F461" s="83"/>
      <c r="G461" s="83"/>
      <c r="H461" s="83" t="str">
        <f t="shared" si="7"/>
        <v/>
      </c>
      <c r="I461" s="1">
        <v>804002245</v>
      </c>
    </row>
    <row r="462" spans="1:9" x14ac:dyDescent="0.25">
      <c r="A462" s="3">
        <v>804002341</v>
      </c>
      <c r="B462" s="81" t="s">
        <v>692</v>
      </c>
      <c r="C462" s="82">
        <v>1640</v>
      </c>
      <c r="D462" s="1" t="s">
        <v>217</v>
      </c>
      <c r="E462" s="1" t="s">
        <v>218</v>
      </c>
      <c r="F462" s="83"/>
      <c r="G462" s="83"/>
      <c r="H462" s="83" t="str">
        <f t="shared" si="7"/>
        <v/>
      </c>
      <c r="I462" s="1">
        <v>804002341</v>
      </c>
    </row>
    <row r="463" spans="1:9" x14ac:dyDescent="0.25">
      <c r="A463" s="3">
        <v>804003003</v>
      </c>
      <c r="B463" s="81" t="s">
        <v>693</v>
      </c>
      <c r="C463" s="82">
        <v>100000000</v>
      </c>
      <c r="D463" s="1" t="s">
        <v>420</v>
      </c>
      <c r="E463" s="1" t="s">
        <v>218</v>
      </c>
      <c r="F463" s="83"/>
      <c r="G463" s="83"/>
      <c r="H463" s="83" t="str">
        <f t="shared" si="7"/>
        <v/>
      </c>
      <c r="I463" s="1">
        <v>804003003</v>
      </c>
    </row>
    <row r="464" spans="1:9" x14ac:dyDescent="0.25">
      <c r="A464" s="3">
        <v>804004131</v>
      </c>
      <c r="B464" s="81" t="s">
        <v>694</v>
      </c>
      <c r="C464" s="82">
        <v>820</v>
      </c>
      <c r="D464" s="1" t="s">
        <v>217</v>
      </c>
      <c r="E464" s="1" t="s">
        <v>246</v>
      </c>
      <c r="F464" s="83"/>
      <c r="G464" s="83"/>
      <c r="H464" s="83" t="str">
        <f t="shared" si="7"/>
        <v/>
      </c>
      <c r="I464" s="1">
        <v>804004131</v>
      </c>
    </row>
    <row r="465" spans="1:9" x14ac:dyDescent="0.25">
      <c r="A465" s="3">
        <v>804006932</v>
      </c>
      <c r="B465" s="81" t="s">
        <v>695</v>
      </c>
      <c r="C465" s="82">
        <v>820</v>
      </c>
      <c r="D465" s="1" t="s">
        <v>217</v>
      </c>
      <c r="E465" s="1" t="s">
        <v>218</v>
      </c>
      <c r="F465" s="83"/>
      <c r="G465" s="83"/>
      <c r="H465" s="83" t="str">
        <f t="shared" si="7"/>
        <v/>
      </c>
      <c r="I465" s="1">
        <v>804006932</v>
      </c>
    </row>
    <row r="466" spans="1:9" x14ac:dyDescent="0.25">
      <c r="A466" s="3">
        <v>804006991</v>
      </c>
      <c r="B466" s="81" t="s">
        <v>696</v>
      </c>
      <c r="C466" s="82">
        <v>820</v>
      </c>
      <c r="D466" s="1" t="s">
        <v>217</v>
      </c>
      <c r="E466" s="1" t="s">
        <v>218</v>
      </c>
      <c r="F466" s="83"/>
      <c r="G466" s="83"/>
      <c r="H466" s="83" t="str">
        <f t="shared" si="7"/>
        <v/>
      </c>
      <c r="I466" s="1">
        <v>804006991</v>
      </c>
    </row>
    <row r="467" spans="1:9" x14ac:dyDescent="0.25">
      <c r="A467" s="3">
        <v>804007075</v>
      </c>
      <c r="B467" s="81" t="s">
        <v>697</v>
      </c>
      <c r="C467" s="82">
        <v>820</v>
      </c>
      <c r="D467" s="1" t="s">
        <v>217</v>
      </c>
      <c r="E467" s="1" t="s">
        <v>218</v>
      </c>
      <c r="F467" s="83"/>
      <c r="G467" s="83"/>
      <c r="H467" s="83" t="str">
        <f t="shared" si="7"/>
        <v/>
      </c>
      <c r="I467" s="1">
        <v>804007075</v>
      </c>
    </row>
    <row r="468" spans="1:9" x14ac:dyDescent="0.25">
      <c r="A468" s="3">
        <v>804007118</v>
      </c>
      <c r="B468" s="81" t="s">
        <v>698</v>
      </c>
      <c r="C468" s="82">
        <v>820</v>
      </c>
      <c r="D468" s="1" t="s">
        <v>217</v>
      </c>
      <c r="E468" s="1" t="s">
        <v>218</v>
      </c>
      <c r="F468" s="83"/>
      <c r="G468" s="83"/>
      <c r="H468" s="83" t="str">
        <f t="shared" si="7"/>
        <v/>
      </c>
      <c r="I468" s="1">
        <v>804007118</v>
      </c>
    </row>
    <row r="469" spans="1:9" x14ac:dyDescent="0.25">
      <c r="A469" s="3">
        <v>804011414</v>
      </c>
      <c r="B469" s="81" t="s">
        <v>699</v>
      </c>
      <c r="C469" s="82">
        <v>24676</v>
      </c>
      <c r="D469" s="1" t="s">
        <v>420</v>
      </c>
      <c r="E469" s="1" t="s">
        <v>218</v>
      </c>
      <c r="F469" s="83"/>
      <c r="G469" s="83"/>
      <c r="H469" s="83" t="str">
        <f t="shared" si="7"/>
        <v/>
      </c>
      <c r="I469" s="1">
        <v>804011414</v>
      </c>
    </row>
    <row r="470" spans="1:9" x14ac:dyDescent="0.25">
      <c r="A470" s="3">
        <v>804011576</v>
      </c>
      <c r="B470" s="81" t="s">
        <v>700</v>
      </c>
      <c r="C470" s="82">
        <v>24676</v>
      </c>
      <c r="D470" s="1" t="s">
        <v>220</v>
      </c>
      <c r="E470" s="1" t="s">
        <v>218</v>
      </c>
      <c r="F470" s="83"/>
      <c r="G470" s="83"/>
      <c r="H470" s="83" t="str">
        <f t="shared" si="7"/>
        <v/>
      </c>
      <c r="I470" s="1">
        <v>804011576</v>
      </c>
    </row>
    <row r="471" spans="1:9" x14ac:dyDescent="0.25">
      <c r="A471" s="3">
        <v>804017278</v>
      </c>
      <c r="B471" s="81" t="s">
        <v>701</v>
      </c>
      <c r="C471" s="82">
        <v>100000000</v>
      </c>
      <c r="D471" s="1" t="s">
        <v>220</v>
      </c>
      <c r="E471" s="1" t="s">
        <v>218</v>
      </c>
      <c r="F471" s="83"/>
      <c r="G471" s="83"/>
      <c r="H471" s="83" t="str">
        <f t="shared" si="7"/>
        <v/>
      </c>
      <c r="I471" s="1">
        <v>804017278</v>
      </c>
    </row>
    <row r="472" spans="1:9" x14ac:dyDescent="0.25">
      <c r="A472" s="3">
        <v>805005532</v>
      </c>
      <c r="B472" s="81" t="s">
        <v>702</v>
      </c>
      <c r="C472" s="82">
        <v>820</v>
      </c>
      <c r="D472" s="1" t="s">
        <v>228</v>
      </c>
      <c r="E472" s="1" t="s">
        <v>218</v>
      </c>
      <c r="F472" s="83"/>
      <c r="G472" s="83"/>
      <c r="H472" s="83" t="str">
        <f t="shared" si="7"/>
        <v/>
      </c>
      <c r="I472" s="1">
        <v>805005532</v>
      </c>
    </row>
    <row r="473" spans="1:9" x14ac:dyDescent="0.25">
      <c r="A473" s="3">
        <v>805007483</v>
      </c>
      <c r="B473" s="81" t="s">
        <v>703</v>
      </c>
      <c r="C473" s="82">
        <v>24676</v>
      </c>
      <c r="D473" s="1" t="s">
        <v>217</v>
      </c>
      <c r="E473" s="1" t="s">
        <v>218</v>
      </c>
      <c r="F473" s="83"/>
      <c r="G473" s="83"/>
      <c r="H473" s="83" t="str">
        <f t="shared" si="7"/>
        <v/>
      </c>
      <c r="I473" s="1">
        <v>805007483</v>
      </c>
    </row>
    <row r="474" spans="1:9" x14ac:dyDescent="0.25">
      <c r="A474" s="3">
        <v>805021199</v>
      </c>
      <c r="B474" s="81" t="s">
        <v>704</v>
      </c>
      <c r="C474" s="82">
        <v>24676</v>
      </c>
      <c r="D474" s="1" t="s">
        <v>220</v>
      </c>
      <c r="E474" s="75" t="s">
        <v>231</v>
      </c>
      <c r="F474" s="83"/>
      <c r="G474" s="83"/>
      <c r="H474" s="83" t="str">
        <f t="shared" si="7"/>
        <v/>
      </c>
      <c r="I474" s="1">
        <v>805021199</v>
      </c>
    </row>
    <row r="475" spans="1:9" x14ac:dyDescent="0.25">
      <c r="A475" s="3">
        <v>805023177</v>
      </c>
      <c r="B475" s="81" t="s">
        <v>705</v>
      </c>
      <c r="C475" s="82">
        <v>100000000</v>
      </c>
      <c r="D475" s="1" t="s">
        <v>220</v>
      </c>
      <c r="E475" s="1" t="s">
        <v>218</v>
      </c>
      <c r="F475" s="83"/>
      <c r="G475" s="83"/>
      <c r="H475" s="83" t="str">
        <f t="shared" si="7"/>
        <v/>
      </c>
      <c r="I475" s="1">
        <v>805023177</v>
      </c>
    </row>
    <row r="476" spans="1:9" x14ac:dyDescent="0.25">
      <c r="A476" s="3">
        <v>805027243</v>
      </c>
      <c r="B476" s="81" t="s">
        <v>706</v>
      </c>
      <c r="C476" s="82">
        <v>24676</v>
      </c>
      <c r="D476" s="1" t="s">
        <v>220</v>
      </c>
      <c r="E476" s="1" t="s">
        <v>218</v>
      </c>
      <c r="F476" s="83"/>
      <c r="G476" s="83"/>
      <c r="H476" s="83" t="str">
        <f t="shared" si="7"/>
        <v/>
      </c>
      <c r="I476" s="1">
        <v>805027243</v>
      </c>
    </row>
    <row r="477" spans="1:9" x14ac:dyDescent="0.25">
      <c r="A477" s="3">
        <v>805029466</v>
      </c>
      <c r="B477" s="81" t="s">
        <v>707</v>
      </c>
      <c r="C477" s="82">
        <v>100000000</v>
      </c>
      <c r="D477" s="1" t="s">
        <v>217</v>
      </c>
      <c r="E477" s="1" t="s">
        <v>233</v>
      </c>
      <c r="F477" s="83"/>
      <c r="G477" s="83"/>
      <c r="H477" s="83" t="str">
        <f t="shared" si="7"/>
        <v/>
      </c>
      <c r="I477" s="1">
        <v>805029466</v>
      </c>
    </row>
    <row r="478" spans="1:9" x14ac:dyDescent="0.25">
      <c r="A478" s="3">
        <v>806000841</v>
      </c>
      <c r="B478" s="81" t="s">
        <v>708</v>
      </c>
      <c r="C478" s="82">
        <v>1640</v>
      </c>
      <c r="D478" s="1" t="s">
        <v>217</v>
      </c>
      <c r="E478" s="75" t="s">
        <v>231</v>
      </c>
      <c r="F478" s="83"/>
      <c r="G478" s="83"/>
      <c r="H478" s="83" t="str">
        <f t="shared" si="7"/>
        <v/>
      </c>
      <c r="I478" s="1">
        <v>806000841</v>
      </c>
    </row>
    <row r="479" spans="1:9" x14ac:dyDescent="0.25">
      <c r="A479" s="3">
        <v>806001218</v>
      </c>
      <c r="B479" s="81" t="s">
        <v>709</v>
      </c>
      <c r="C479" s="82">
        <v>1640</v>
      </c>
      <c r="D479" s="1" t="s">
        <v>217</v>
      </c>
      <c r="E479" s="1" t="s">
        <v>233</v>
      </c>
      <c r="F479" s="83"/>
      <c r="G479" s="83"/>
      <c r="H479" s="83" t="str">
        <f t="shared" si="7"/>
        <v/>
      </c>
      <c r="I479" s="1">
        <v>806001218</v>
      </c>
    </row>
    <row r="480" spans="1:9" x14ac:dyDescent="0.25">
      <c r="A480" s="3">
        <v>806001261</v>
      </c>
      <c r="B480" s="81" t="s">
        <v>710</v>
      </c>
      <c r="C480" s="82">
        <v>1640</v>
      </c>
      <c r="D480" s="1" t="s">
        <v>217</v>
      </c>
      <c r="E480" s="1" t="s">
        <v>218</v>
      </c>
      <c r="F480" s="83"/>
      <c r="G480" s="83"/>
      <c r="H480" s="83" t="str">
        <f t="shared" si="7"/>
        <v/>
      </c>
      <c r="I480" s="1">
        <v>806001261</v>
      </c>
    </row>
    <row r="481" spans="1:9" x14ac:dyDescent="0.25">
      <c r="A481" s="3">
        <v>806001765</v>
      </c>
      <c r="B481" s="81" t="s">
        <v>711</v>
      </c>
      <c r="C481" s="82">
        <v>820</v>
      </c>
      <c r="D481" s="1" t="s">
        <v>217</v>
      </c>
      <c r="E481" s="1" t="s">
        <v>218</v>
      </c>
      <c r="F481" s="83"/>
      <c r="G481" s="83"/>
      <c r="H481" s="83" t="str">
        <f t="shared" si="7"/>
        <v/>
      </c>
      <c r="I481" s="1">
        <v>806001765</v>
      </c>
    </row>
    <row r="482" spans="1:9" x14ac:dyDescent="0.25">
      <c r="A482" s="3">
        <v>806001985</v>
      </c>
      <c r="B482" s="81" t="s">
        <v>712</v>
      </c>
      <c r="C482" s="82">
        <v>820</v>
      </c>
      <c r="D482" s="1" t="s">
        <v>217</v>
      </c>
      <c r="E482" s="1" t="s">
        <v>233</v>
      </c>
      <c r="F482" s="83"/>
      <c r="G482" s="83"/>
      <c r="H482" s="83" t="str">
        <f t="shared" si="7"/>
        <v/>
      </c>
      <c r="I482" s="1">
        <v>806001985</v>
      </c>
    </row>
    <row r="483" spans="1:9" x14ac:dyDescent="0.25">
      <c r="A483" s="3">
        <v>806002258</v>
      </c>
      <c r="B483" s="81" t="s">
        <v>713</v>
      </c>
      <c r="C483" s="82">
        <v>100000000</v>
      </c>
      <c r="D483" s="1" t="s">
        <v>217</v>
      </c>
      <c r="E483" s="1" t="s">
        <v>233</v>
      </c>
      <c r="F483" s="83">
        <v>43501</v>
      </c>
      <c r="G483" s="83"/>
      <c r="H483" s="83">
        <f t="shared" si="7"/>
        <v>43501</v>
      </c>
      <c r="I483" s="1">
        <v>806002258</v>
      </c>
    </row>
    <row r="484" spans="1:9" x14ac:dyDescent="0.25">
      <c r="A484" s="3">
        <v>806002698</v>
      </c>
      <c r="B484" s="81" t="s">
        <v>714</v>
      </c>
      <c r="C484" s="82">
        <v>820</v>
      </c>
      <c r="D484" s="1" t="s">
        <v>217</v>
      </c>
      <c r="E484" s="1" t="s">
        <v>233</v>
      </c>
      <c r="F484" s="83"/>
      <c r="G484" s="83"/>
      <c r="H484" s="83" t="str">
        <f t="shared" si="7"/>
        <v/>
      </c>
      <c r="I484" s="1">
        <v>806002698</v>
      </c>
    </row>
    <row r="485" spans="1:9" x14ac:dyDescent="0.25">
      <c r="A485" s="3">
        <v>806002713</v>
      </c>
      <c r="B485" s="81" t="s">
        <v>715</v>
      </c>
      <c r="C485" s="82">
        <v>820</v>
      </c>
      <c r="D485" s="1" t="s">
        <v>217</v>
      </c>
      <c r="E485" s="1" t="s">
        <v>218</v>
      </c>
      <c r="F485" s="83"/>
      <c r="G485" s="83"/>
      <c r="H485" s="83" t="str">
        <f t="shared" si="7"/>
        <v/>
      </c>
      <c r="I485" s="1">
        <v>806002713</v>
      </c>
    </row>
    <row r="486" spans="1:9" x14ac:dyDescent="0.25">
      <c r="A486" s="3">
        <v>806002823</v>
      </c>
      <c r="B486" s="81" t="s">
        <v>716</v>
      </c>
      <c r="C486" s="82">
        <v>820</v>
      </c>
      <c r="D486" s="1" t="s">
        <v>217</v>
      </c>
      <c r="E486" s="1" t="s">
        <v>233</v>
      </c>
      <c r="F486" s="83"/>
      <c r="G486" s="83"/>
      <c r="H486" s="83" t="str">
        <f t="shared" si="7"/>
        <v/>
      </c>
      <c r="I486" s="1">
        <v>806002823</v>
      </c>
    </row>
    <row r="487" spans="1:9" x14ac:dyDescent="0.25">
      <c r="A487" s="3">
        <v>806003168</v>
      </c>
      <c r="B487" s="81" t="s">
        <v>717</v>
      </c>
      <c r="C487" s="82">
        <v>24676</v>
      </c>
      <c r="D487" s="1" t="s">
        <v>420</v>
      </c>
      <c r="E487" s="75" t="s">
        <v>231</v>
      </c>
      <c r="F487" s="83"/>
      <c r="G487" s="83"/>
      <c r="H487" s="83" t="str">
        <f t="shared" si="7"/>
        <v/>
      </c>
      <c r="I487" s="1">
        <v>806003168</v>
      </c>
    </row>
    <row r="488" spans="1:9" x14ac:dyDescent="0.25">
      <c r="A488" s="3">
        <v>806003492</v>
      </c>
      <c r="B488" s="81" t="s">
        <v>718</v>
      </c>
      <c r="C488" s="82">
        <v>24676</v>
      </c>
      <c r="D488" s="1" t="s">
        <v>217</v>
      </c>
      <c r="E488" s="1" t="s">
        <v>218</v>
      </c>
      <c r="F488" s="83"/>
      <c r="G488" s="83"/>
      <c r="H488" s="83" t="str">
        <f t="shared" si="7"/>
        <v/>
      </c>
      <c r="I488" s="1">
        <v>806003492</v>
      </c>
    </row>
    <row r="489" spans="1:9" x14ac:dyDescent="0.25">
      <c r="A489" s="3">
        <v>806003965</v>
      </c>
      <c r="B489" s="81" t="s">
        <v>719</v>
      </c>
      <c r="C489" s="82">
        <v>1640</v>
      </c>
      <c r="D489" s="1" t="s">
        <v>217</v>
      </c>
      <c r="E489" s="1" t="s">
        <v>233</v>
      </c>
      <c r="F489" s="83"/>
      <c r="G489" s="83"/>
      <c r="H489" s="83" t="str">
        <f t="shared" si="7"/>
        <v/>
      </c>
      <c r="I489" s="1">
        <v>806003965</v>
      </c>
    </row>
    <row r="490" spans="1:9" x14ac:dyDescent="0.25">
      <c r="A490" s="3">
        <v>806004301</v>
      </c>
      <c r="B490" s="81" t="s">
        <v>720</v>
      </c>
      <c r="C490" s="82">
        <v>1640</v>
      </c>
      <c r="D490" s="1" t="s">
        <v>217</v>
      </c>
      <c r="E490" s="1" t="s">
        <v>218</v>
      </c>
      <c r="F490" s="83"/>
      <c r="G490" s="83"/>
      <c r="H490" s="83" t="str">
        <f t="shared" si="7"/>
        <v/>
      </c>
      <c r="I490" s="1">
        <v>806004301</v>
      </c>
    </row>
    <row r="491" spans="1:9" x14ac:dyDescent="0.25">
      <c r="A491" s="3">
        <v>806004732</v>
      </c>
      <c r="B491" s="81" t="s">
        <v>721</v>
      </c>
      <c r="C491" s="82">
        <v>820</v>
      </c>
      <c r="D491" s="1" t="s">
        <v>217</v>
      </c>
      <c r="E491" s="1" t="s">
        <v>218</v>
      </c>
      <c r="F491" s="83"/>
      <c r="G491" s="83"/>
      <c r="H491" s="83" t="str">
        <f t="shared" si="7"/>
        <v/>
      </c>
      <c r="I491" s="1">
        <v>806004732</v>
      </c>
    </row>
    <row r="492" spans="1:9" x14ac:dyDescent="0.25">
      <c r="A492" s="3">
        <v>806004769</v>
      </c>
      <c r="B492" s="81" t="s">
        <v>722</v>
      </c>
      <c r="C492" s="82">
        <v>1640</v>
      </c>
      <c r="D492" s="1" t="s">
        <v>217</v>
      </c>
      <c r="E492" s="1" t="s">
        <v>233</v>
      </c>
      <c r="F492" s="83"/>
      <c r="G492" s="83"/>
      <c r="H492" s="83" t="str">
        <f t="shared" si="7"/>
        <v/>
      </c>
      <c r="I492" s="1">
        <v>806004769</v>
      </c>
    </row>
    <row r="493" spans="1:9" x14ac:dyDescent="0.25">
      <c r="A493" s="3">
        <v>806004797</v>
      </c>
      <c r="B493" s="81" t="s">
        <v>723</v>
      </c>
      <c r="C493" s="82">
        <v>24676</v>
      </c>
      <c r="D493" s="1" t="s">
        <v>220</v>
      </c>
      <c r="E493" s="1" t="s">
        <v>233</v>
      </c>
      <c r="F493" s="83"/>
      <c r="G493" s="83"/>
      <c r="H493" s="83" t="str">
        <f t="shared" si="7"/>
        <v/>
      </c>
      <c r="I493" s="1">
        <v>806004797</v>
      </c>
    </row>
    <row r="494" spans="1:9" x14ac:dyDescent="0.25">
      <c r="A494" s="3">
        <v>806004933</v>
      </c>
      <c r="B494" s="81" t="s">
        <v>724</v>
      </c>
      <c r="C494" s="82">
        <v>1640</v>
      </c>
      <c r="D494" s="1" t="s">
        <v>217</v>
      </c>
      <c r="E494" s="1" t="s">
        <v>246</v>
      </c>
      <c r="F494" s="83"/>
      <c r="G494" s="83"/>
      <c r="H494" s="83" t="str">
        <f t="shared" si="7"/>
        <v/>
      </c>
      <c r="I494" s="1">
        <v>806004933</v>
      </c>
    </row>
    <row r="495" spans="1:9" x14ac:dyDescent="0.25">
      <c r="A495" s="3">
        <v>806004938</v>
      </c>
      <c r="B495" s="81" t="s">
        <v>725</v>
      </c>
      <c r="C495" s="82">
        <v>820</v>
      </c>
      <c r="D495" s="1" t="s">
        <v>217</v>
      </c>
      <c r="E495" s="1" t="s">
        <v>233</v>
      </c>
      <c r="F495" s="83"/>
      <c r="G495" s="83"/>
      <c r="H495" s="83" t="str">
        <f t="shared" si="7"/>
        <v/>
      </c>
      <c r="I495" s="1">
        <v>806004938</v>
      </c>
    </row>
    <row r="496" spans="1:9" x14ac:dyDescent="0.25">
      <c r="A496" s="3">
        <v>806005124</v>
      </c>
      <c r="B496" s="81" t="s">
        <v>726</v>
      </c>
      <c r="C496" s="82">
        <v>24676</v>
      </c>
      <c r="D496" s="1" t="s">
        <v>220</v>
      </c>
      <c r="E496" s="75" t="s">
        <v>231</v>
      </c>
      <c r="F496" s="83">
        <v>44062</v>
      </c>
      <c r="G496" s="83"/>
      <c r="H496" s="83">
        <f t="shared" si="7"/>
        <v>44062</v>
      </c>
      <c r="I496" s="1">
        <v>806005124</v>
      </c>
    </row>
    <row r="497" spans="1:9" x14ac:dyDescent="0.25">
      <c r="A497" s="3">
        <v>806005182</v>
      </c>
      <c r="B497" s="81" t="s">
        <v>727</v>
      </c>
      <c r="C497" s="82">
        <v>820</v>
      </c>
      <c r="D497" s="1" t="s">
        <v>217</v>
      </c>
      <c r="E497" s="1" t="s">
        <v>233</v>
      </c>
      <c r="F497" s="83"/>
      <c r="G497" s="83"/>
      <c r="H497" s="83" t="str">
        <f t="shared" si="7"/>
        <v/>
      </c>
      <c r="I497" s="1">
        <v>806005182</v>
      </c>
    </row>
    <row r="498" spans="1:9" x14ac:dyDescent="0.25">
      <c r="A498" s="3">
        <v>806005881</v>
      </c>
      <c r="B498" s="81" t="s">
        <v>728</v>
      </c>
      <c r="C498" s="82">
        <v>24676</v>
      </c>
      <c r="D498" s="1" t="s">
        <v>220</v>
      </c>
      <c r="E498" s="1" t="s">
        <v>218</v>
      </c>
      <c r="F498" s="83"/>
      <c r="G498" s="83"/>
      <c r="H498" s="83" t="str">
        <f t="shared" si="7"/>
        <v/>
      </c>
      <c r="I498" s="1">
        <v>806005881</v>
      </c>
    </row>
    <row r="499" spans="1:9" x14ac:dyDescent="0.25">
      <c r="A499" s="3">
        <v>806006038</v>
      </c>
      <c r="B499" s="81" t="s">
        <v>729</v>
      </c>
      <c r="C499" s="82">
        <v>4935</v>
      </c>
      <c r="D499" s="1" t="s">
        <v>217</v>
      </c>
      <c r="E499" s="1" t="s">
        <v>233</v>
      </c>
      <c r="F499" s="83"/>
      <c r="G499" s="83"/>
      <c r="H499" s="83" t="str">
        <f t="shared" si="7"/>
        <v/>
      </c>
      <c r="I499" s="1">
        <v>806006038</v>
      </c>
    </row>
    <row r="500" spans="1:9" x14ac:dyDescent="0.25">
      <c r="A500" s="3">
        <v>806006098</v>
      </c>
      <c r="B500" s="81" t="s">
        <v>730</v>
      </c>
      <c r="C500" s="82">
        <v>24676</v>
      </c>
      <c r="D500" s="1" t="s">
        <v>217</v>
      </c>
      <c r="E500" s="1" t="s">
        <v>233</v>
      </c>
      <c r="F500" s="83"/>
      <c r="G500" s="83"/>
      <c r="H500" s="83" t="str">
        <f t="shared" si="7"/>
        <v/>
      </c>
      <c r="I500" s="1">
        <v>806006098</v>
      </c>
    </row>
    <row r="501" spans="1:9" x14ac:dyDescent="0.25">
      <c r="A501" s="3">
        <v>806006131</v>
      </c>
      <c r="B501" s="81" t="s">
        <v>731</v>
      </c>
      <c r="C501" s="82">
        <v>820</v>
      </c>
      <c r="D501" s="1" t="s">
        <v>217</v>
      </c>
      <c r="E501" s="1" t="s">
        <v>218</v>
      </c>
      <c r="F501" s="83"/>
      <c r="G501" s="83"/>
      <c r="H501" s="83" t="str">
        <f t="shared" si="7"/>
        <v/>
      </c>
      <c r="I501" s="1">
        <v>806006131</v>
      </c>
    </row>
    <row r="502" spans="1:9" x14ac:dyDescent="0.25">
      <c r="A502" s="3">
        <v>806006145</v>
      </c>
      <c r="B502" s="81" t="s">
        <v>732</v>
      </c>
      <c r="C502" s="82">
        <v>820</v>
      </c>
      <c r="D502" s="1" t="s">
        <v>217</v>
      </c>
      <c r="E502" s="1" t="s">
        <v>218</v>
      </c>
      <c r="F502" s="83"/>
      <c r="G502" s="83"/>
      <c r="H502" s="83" t="str">
        <f t="shared" si="7"/>
        <v/>
      </c>
      <c r="I502" s="1">
        <v>806006145</v>
      </c>
    </row>
    <row r="503" spans="1:9" x14ac:dyDescent="0.25">
      <c r="A503" s="3">
        <v>806006196</v>
      </c>
      <c r="B503" s="81" t="s">
        <v>733</v>
      </c>
      <c r="C503" s="82">
        <v>820</v>
      </c>
      <c r="D503" s="1" t="s">
        <v>217</v>
      </c>
      <c r="E503" s="1" t="s">
        <v>233</v>
      </c>
      <c r="F503" s="83"/>
      <c r="G503" s="83"/>
      <c r="H503" s="83" t="str">
        <f t="shared" si="7"/>
        <v/>
      </c>
      <c r="I503" s="1">
        <v>806006196</v>
      </c>
    </row>
    <row r="504" spans="1:9" x14ac:dyDescent="0.25">
      <c r="A504" s="3">
        <v>806006752</v>
      </c>
      <c r="B504" s="81" t="s">
        <v>734</v>
      </c>
      <c r="C504" s="82">
        <v>100000000</v>
      </c>
      <c r="D504" s="1" t="s">
        <v>420</v>
      </c>
      <c r="E504" s="1" t="s">
        <v>233</v>
      </c>
      <c r="F504" s="83"/>
      <c r="G504" s="83"/>
      <c r="H504" s="83" t="str">
        <f t="shared" si="7"/>
        <v/>
      </c>
      <c r="I504" s="1">
        <v>806006752</v>
      </c>
    </row>
    <row r="505" spans="1:9" x14ac:dyDescent="0.25">
      <c r="A505" s="3">
        <v>806007425</v>
      </c>
      <c r="B505" s="81" t="s">
        <v>735</v>
      </c>
      <c r="C505" s="82">
        <v>820</v>
      </c>
      <c r="D505" s="1" t="s">
        <v>217</v>
      </c>
      <c r="E505" s="1" t="s">
        <v>233</v>
      </c>
      <c r="F505" s="83"/>
      <c r="G505" s="83"/>
      <c r="H505" s="83" t="str">
        <f t="shared" si="7"/>
        <v/>
      </c>
      <c r="I505" s="1">
        <v>806007425</v>
      </c>
    </row>
    <row r="506" spans="1:9" x14ac:dyDescent="0.25">
      <c r="A506" s="3">
        <v>806007515</v>
      </c>
      <c r="B506" s="81" t="s">
        <v>736</v>
      </c>
      <c r="C506" s="82">
        <v>1640</v>
      </c>
      <c r="D506" s="1" t="s">
        <v>217</v>
      </c>
      <c r="E506" s="1" t="s">
        <v>233</v>
      </c>
      <c r="F506" s="83"/>
      <c r="G506" s="83"/>
      <c r="H506" s="83" t="str">
        <f t="shared" si="7"/>
        <v/>
      </c>
      <c r="I506" s="1">
        <v>806007515</v>
      </c>
    </row>
    <row r="507" spans="1:9" x14ac:dyDescent="0.25">
      <c r="A507" s="3">
        <v>806007528</v>
      </c>
      <c r="B507" s="81" t="s">
        <v>737</v>
      </c>
      <c r="C507" s="82">
        <v>100000000</v>
      </c>
      <c r="D507" s="1" t="s">
        <v>738</v>
      </c>
      <c r="E507" s="1" t="s">
        <v>218</v>
      </c>
      <c r="F507" s="83"/>
      <c r="G507" s="83"/>
      <c r="H507" s="83" t="str">
        <f t="shared" si="7"/>
        <v/>
      </c>
      <c r="I507" s="1">
        <v>806007528</v>
      </c>
    </row>
    <row r="508" spans="1:9" x14ac:dyDescent="0.25">
      <c r="A508" s="3">
        <v>806007569</v>
      </c>
      <c r="B508" s="81" t="s">
        <v>739</v>
      </c>
      <c r="C508" s="82">
        <v>1640</v>
      </c>
      <c r="D508" s="1" t="s">
        <v>217</v>
      </c>
      <c r="E508" s="1" t="s">
        <v>218</v>
      </c>
      <c r="F508" s="83"/>
      <c r="G508" s="83"/>
      <c r="H508" s="83" t="str">
        <f t="shared" si="7"/>
        <v/>
      </c>
      <c r="I508" s="1">
        <v>806007569</v>
      </c>
    </row>
    <row r="509" spans="1:9" x14ac:dyDescent="0.25">
      <c r="A509" s="3">
        <v>806007709</v>
      </c>
      <c r="B509" s="81" t="s">
        <v>740</v>
      </c>
      <c r="C509" s="82">
        <v>100000000</v>
      </c>
      <c r="D509" s="1" t="s">
        <v>217</v>
      </c>
      <c r="E509" s="1" t="s">
        <v>233</v>
      </c>
      <c r="F509" s="83"/>
      <c r="G509" s="83"/>
      <c r="H509" s="83" t="str">
        <f t="shared" si="7"/>
        <v/>
      </c>
      <c r="I509" s="1">
        <v>806007709</v>
      </c>
    </row>
    <row r="510" spans="1:9" x14ac:dyDescent="0.25">
      <c r="A510" s="3">
        <v>806007865</v>
      </c>
      <c r="B510" s="81" t="s">
        <v>741</v>
      </c>
      <c r="C510" s="82">
        <v>24676</v>
      </c>
      <c r="D510" s="1" t="s">
        <v>420</v>
      </c>
      <c r="E510" s="1" t="s">
        <v>218</v>
      </c>
      <c r="F510" s="83"/>
      <c r="G510" s="83"/>
      <c r="H510" s="83" t="str">
        <f t="shared" si="7"/>
        <v/>
      </c>
      <c r="I510" s="1">
        <v>806007865</v>
      </c>
    </row>
    <row r="511" spans="1:9" x14ac:dyDescent="0.25">
      <c r="A511" s="3">
        <v>806008896</v>
      </c>
      <c r="B511" s="81" t="s">
        <v>742</v>
      </c>
      <c r="C511" s="82">
        <v>100000000</v>
      </c>
      <c r="D511" s="1" t="s">
        <v>420</v>
      </c>
      <c r="E511" s="75" t="s">
        <v>231</v>
      </c>
      <c r="F511" s="83"/>
      <c r="G511" s="83"/>
      <c r="H511" s="83" t="str">
        <f t="shared" si="7"/>
        <v/>
      </c>
      <c r="I511" s="1">
        <v>806008896</v>
      </c>
    </row>
    <row r="512" spans="1:9" x14ac:dyDescent="0.25">
      <c r="A512" s="3">
        <v>806008935</v>
      </c>
      <c r="B512" s="81" t="s">
        <v>743</v>
      </c>
      <c r="C512" s="82">
        <v>100000000</v>
      </c>
      <c r="D512" s="1" t="s">
        <v>220</v>
      </c>
      <c r="E512" s="1" t="s">
        <v>218</v>
      </c>
      <c r="F512" s="83"/>
      <c r="G512" s="83"/>
      <c r="H512" s="83" t="str">
        <f t="shared" si="7"/>
        <v/>
      </c>
      <c r="I512" s="1">
        <v>806008935</v>
      </c>
    </row>
    <row r="513" spans="1:9" x14ac:dyDescent="0.25">
      <c r="A513" s="3">
        <v>806008986</v>
      </c>
      <c r="B513" s="81" t="s">
        <v>744</v>
      </c>
      <c r="C513" s="82">
        <v>1640</v>
      </c>
      <c r="D513" s="1" t="s">
        <v>745</v>
      </c>
      <c r="E513" s="1" t="s">
        <v>233</v>
      </c>
      <c r="F513" s="83"/>
      <c r="G513" s="83"/>
      <c r="H513" s="83" t="str">
        <f t="shared" si="7"/>
        <v/>
      </c>
      <c r="I513" s="1">
        <v>806008986</v>
      </c>
    </row>
    <row r="514" spans="1:9" x14ac:dyDescent="0.25">
      <c r="A514" s="3">
        <v>806009011</v>
      </c>
      <c r="B514" s="81" t="s">
        <v>746</v>
      </c>
      <c r="C514" s="82">
        <v>100000000</v>
      </c>
      <c r="D514" s="1" t="s">
        <v>220</v>
      </c>
      <c r="E514" s="1" t="s">
        <v>233</v>
      </c>
      <c r="F514" s="83"/>
      <c r="G514" s="83"/>
      <c r="H514" s="83" t="str">
        <f t="shared" si="7"/>
        <v/>
      </c>
      <c r="I514" s="1">
        <v>806009011</v>
      </c>
    </row>
    <row r="515" spans="1:9" x14ac:dyDescent="0.25">
      <c r="A515" s="3">
        <v>806009816</v>
      </c>
      <c r="B515" s="81" t="s">
        <v>747</v>
      </c>
      <c r="C515" s="82">
        <v>100000000</v>
      </c>
      <c r="D515" s="1" t="s">
        <v>220</v>
      </c>
      <c r="E515" s="75" t="s">
        <v>231</v>
      </c>
      <c r="F515" s="83"/>
      <c r="G515" s="83"/>
      <c r="H515" s="83" t="str">
        <f t="shared" ref="H515:H578" si="8">+IF(F515&gt;0,F515,IF(G515&gt;0,G515,""))</f>
        <v/>
      </c>
      <c r="I515" s="1">
        <v>806009816</v>
      </c>
    </row>
    <row r="516" spans="1:9" x14ac:dyDescent="0.25">
      <c r="A516" s="3">
        <v>806010344</v>
      </c>
      <c r="B516" s="81" t="s">
        <v>748</v>
      </c>
      <c r="C516" s="82">
        <v>24676</v>
      </c>
      <c r="D516" s="1" t="s">
        <v>420</v>
      </c>
      <c r="E516" s="1" t="s">
        <v>218</v>
      </c>
      <c r="F516" s="83"/>
      <c r="G516" s="83"/>
      <c r="H516" s="83" t="str">
        <f t="shared" si="8"/>
        <v/>
      </c>
      <c r="I516" s="1">
        <v>806010344</v>
      </c>
    </row>
    <row r="517" spans="1:9" x14ac:dyDescent="0.25">
      <c r="A517" s="3">
        <v>806011578</v>
      </c>
      <c r="B517" s="81" t="s">
        <v>749</v>
      </c>
      <c r="C517" s="82">
        <v>100000000</v>
      </c>
      <c r="D517" s="1" t="s">
        <v>220</v>
      </c>
      <c r="E517" s="1" t="s">
        <v>218</v>
      </c>
      <c r="F517" s="83"/>
      <c r="G517" s="83"/>
      <c r="H517" s="83" t="str">
        <f t="shared" si="8"/>
        <v/>
      </c>
      <c r="I517" s="1">
        <v>806011578</v>
      </c>
    </row>
    <row r="518" spans="1:9" x14ac:dyDescent="0.25">
      <c r="A518" s="3">
        <v>806012163</v>
      </c>
      <c r="B518" s="81" t="s">
        <v>750</v>
      </c>
      <c r="C518" s="82">
        <v>100000000</v>
      </c>
      <c r="D518" s="1" t="s">
        <v>420</v>
      </c>
      <c r="E518" s="1" t="s">
        <v>218</v>
      </c>
      <c r="F518" s="83"/>
      <c r="G518" s="83"/>
      <c r="H518" s="83" t="str">
        <f t="shared" si="8"/>
        <v/>
      </c>
      <c r="I518" s="1">
        <v>806012163</v>
      </c>
    </row>
    <row r="519" spans="1:9" x14ac:dyDescent="0.25">
      <c r="A519" s="3">
        <v>806012901</v>
      </c>
      <c r="B519" s="81" t="s">
        <v>751</v>
      </c>
      <c r="C519" s="82">
        <v>4935</v>
      </c>
      <c r="D519" s="1" t="s">
        <v>220</v>
      </c>
      <c r="E519" s="1" t="s">
        <v>218</v>
      </c>
      <c r="F519" s="83"/>
      <c r="G519" s="83"/>
      <c r="H519" s="83" t="str">
        <f t="shared" si="8"/>
        <v/>
      </c>
      <c r="I519" s="1">
        <v>806012901</v>
      </c>
    </row>
    <row r="520" spans="1:9" x14ac:dyDescent="0.25">
      <c r="A520" s="3">
        <v>806013417</v>
      </c>
      <c r="B520" s="81" t="s">
        <v>752</v>
      </c>
      <c r="C520" s="82">
        <v>24676</v>
      </c>
      <c r="D520" s="1" t="s">
        <v>420</v>
      </c>
      <c r="E520" s="75" t="s">
        <v>231</v>
      </c>
      <c r="F520" s="83"/>
      <c r="G520" s="83"/>
      <c r="H520" s="83" t="str">
        <f t="shared" si="8"/>
        <v/>
      </c>
      <c r="I520" s="1">
        <v>806013417</v>
      </c>
    </row>
    <row r="521" spans="1:9" x14ac:dyDescent="0.25">
      <c r="A521" s="3">
        <v>806013681</v>
      </c>
      <c r="B521" s="81" t="s">
        <v>753</v>
      </c>
      <c r="C521" s="82">
        <v>820</v>
      </c>
      <c r="D521" s="1" t="s">
        <v>217</v>
      </c>
      <c r="E521" s="1" t="s">
        <v>233</v>
      </c>
      <c r="F521" s="83"/>
      <c r="G521" s="83"/>
      <c r="H521" s="83" t="str">
        <f t="shared" si="8"/>
        <v/>
      </c>
      <c r="I521" s="1">
        <v>806013681</v>
      </c>
    </row>
    <row r="522" spans="1:9" x14ac:dyDescent="0.25">
      <c r="A522" s="3">
        <v>806013684</v>
      </c>
      <c r="B522" s="81" t="s">
        <v>754</v>
      </c>
      <c r="C522" s="82">
        <v>4935</v>
      </c>
      <c r="D522" s="1" t="s">
        <v>217</v>
      </c>
      <c r="E522" s="75" t="s">
        <v>231</v>
      </c>
      <c r="F522" s="83"/>
      <c r="G522" s="83"/>
      <c r="H522" s="83" t="str">
        <f t="shared" si="8"/>
        <v/>
      </c>
      <c r="I522" s="1">
        <v>806013684</v>
      </c>
    </row>
    <row r="523" spans="1:9" x14ac:dyDescent="0.25">
      <c r="A523" s="3">
        <v>806014866</v>
      </c>
      <c r="B523" s="81" t="s">
        <v>755</v>
      </c>
      <c r="C523" s="82">
        <v>100000000</v>
      </c>
      <c r="D523" s="1" t="s">
        <v>420</v>
      </c>
      <c r="E523" s="1" t="s">
        <v>233</v>
      </c>
      <c r="F523" s="83"/>
      <c r="G523" s="83"/>
      <c r="H523" s="83" t="str">
        <f t="shared" si="8"/>
        <v/>
      </c>
      <c r="I523" s="1">
        <v>806014866</v>
      </c>
    </row>
    <row r="524" spans="1:9" x14ac:dyDescent="0.25">
      <c r="A524" s="3">
        <v>806015044</v>
      </c>
      <c r="B524" s="81" t="s">
        <v>756</v>
      </c>
      <c r="C524" s="82">
        <v>4935</v>
      </c>
      <c r="D524" s="1" t="s">
        <v>220</v>
      </c>
      <c r="E524" s="75" t="s">
        <v>231</v>
      </c>
      <c r="F524" s="83"/>
      <c r="G524" s="83"/>
      <c r="H524" s="83" t="str">
        <f t="shared" si="8"/>
        <v/>
      </c>
      <c r="I524" s="1">
        <v>806015044</v>
      </c>
    </row>
    <row r="525" spans="1:9" x14ac:dyDescent="0.25">
      <c r="A525" s="3">
        <v>806015294</v>
      </c>
      <c r="B525" s="81" t="s">
        <v>757</v>
      </c>
      <c r="C525" s="82">
        <v>24676</v>
      </c>
      <c r="D525" s="1" t="s">
        <v>220</v>
      </c>
      <c r="E525" s="75" t="s">
        <v>231</v>
      </c>
      <c r="F525" s="83"/>
      <c r="G525" s="83"/>
      <c r="H525" s="83" t="str">
        <f t="shared" si="8"/>
        <v/>
      </c>
      <c r="I525" s="1">
        <v>806015294</v>
      </c>
    </row>
    <row r="526" spans="1:9" x14ac:dyDescent="0.25">
      <c r="A526" s="3">
        <v>806016277</v>
      </c>
      <c r="B526" s="81" t="s">
        <v>758</v>
      </c>
      <c r="C526" s="82">
        <v>24676</v>
      </c>
      <c r="D526" s="1" t="s">
        <v>220</v>
      </c>
      <c r="E526" s="1" t="s">
        <v>218</v>
      </c>
      <c r="F526" s="83"/>
      <c r="G526" s="83"/>
      <c r="H526" s="83" t="str">
        <f t="shared" si="8"/>
        <v/>
      </c>
      <c r="I526" s="1">
        <v>806016277</v>
      </c>
    </row>
    <row r="527" spans="1:9" x14ac:dyDescent="0.25">
      <c r="A527" s="3">
        <v>806016595</v>
      </c>
      <c r="B527" s="81" t="s">
        <v>759</v>
      </c>
      <c r="C527" s="82">
        <v>100000000</v>
      </c>
      <c r="D527" s="1" t="s">
        <v>420</v>
      </c>
      <c r="E527" s="1" t="s">
        <v>233</v>
      </c>
      <c r="F527" s="83"/>
      <c r="G527" s="83"/>
      <c r="H527" s="83" t="str">
        <f t="shared" si="8"/>
        <v/>
      </c>
      <c r="I527" s="1">
        <v>806016595</v>
      </c>
    </row>
    <row r="528" spans="1:9" x14ac:dyDescent="0.25">
      <c r="A528" s="3">
        <v>807000358</v>
      </c>
      <c r="B528" s="81" t="s">
        <v>760</v>
      </c>
      <c r="C528" s="82">
        <v>100000000</v>
      </c>
      <c r="D528" s="1" t="s">
        <v>420</v>
      </c>
      <c r="E528" s="1" t="s">
        <v>218</v>
      </c>
      <c r="F528" s="83"/>
      <c r="G528" s="83">
        <v>43815</v>
      </c>
      <c r="H528" s="83">
        <f t="shared" si="8"/>
        <v>43815</v>
      </c>
      <c r="I528" s="1">
        <v>807000358</v>
      </c>
    </row>
    <row r="529" spans="1:9" x14ac:dyDescent="0.25">
      <c r="A529" s="3">
        <v>807000687</v>
      </c>
      <c r="B529" s="81" t="s">
        <v>761</v>
      </c>
      <c r="C529" s="82">
        <v>24676</v>
      </c>
      <c r="D529" s="1" t="s">
        <v>217</v>
      </c>
      <c r="E529" s="1" t="s">
        <v>218</v>
      </c>
      <c r="F529" s="83"/>
      <c r="G529" s="83"/>
      <c r="H529" s="83" t="str">
        <f t="shared" si="8"/>
        <v/>
      </c>
      <c r="I529" s="1">
        <v>807000687</v>
      </c>
    </row>
    <row r="530" spans="1:9" x14ac:dyDescent="0.25">
      <c r="A530" s="3">
        <v>807000736</v>
      </c>
      <c r="B530" s="81" t="s">
        <v>762</v>
      </c>
      <c r="C530" s="82">
        <v>820</v>
      </c>
      <c r="D530" s="1" t="s">
        <v>223</v>
      </c>
      <c r="E530" s="75" t="s">
        <v>231</v>
      </c>
      <c r="F530" s="83"/>
      <c r="G530" s="83"/>
      <c r="H530" s="83" t="str">
        <f t="shared" si="8"/>
        <v/>
      </c>
      <c r="I530" s="1">
        <v>807000736</v>
      </c>
    </row>
    <row r="531" spans="1:9" x14ac:dyDescent="0.25">
      <c r="A531" s="3">
        <v>807001264</v>
      </c>
      <c r="B531" s="81" t="s">
        <v>763</v>
      </c>
      <c r="C531" s="82">
        <v>820</v>
      </c>
      <c r="D531" s="1" t="s">
        <v>217</v>
      </c>
      <c r="E531" s="1" t="s">
        <v>218</v>
      </c>
      <c r="F531" s="83"/>
      <c r="G531" s="83"/>
      <c r="H531" s="83" t="str">
        <f t="shared" si="8"/>
        <v/>
      </c>
      <c r="I531" s="1">
        <v>807001264</v>
      </c>
    </row>
    <row r="532" spans="1:9" x14ac:dyDescent="0.25">
      <c r="A532" s="3">
        <v>807001272</v>
      </c>
      <c r="B532" s="81" t="s">
        <v>764</v>
      </c>
      <c r="C532" s="82">
        <v>820</v>
      </c>
      <c r="D532" s="1" t="s">
        <v>217</v>
      </c>
      <c r="E532" s="1" t="s">
        <v>218</v>
      </c>
      <c r="F532" s="83"/>
      <c r="G532" s="83"/>
      <c r="H532" s="83" t="str">
        <f t="shared" si="8"/>
        <v/>
      </c>
      <c r="I532" s="1">
        <v>807001272</v>
      </c>
    </row>
    <row r="533" spans="1:9" x14ac:dyDescent="0.25">
      <c r="A533" s="3">
        <v>807001542</v>
      </c>
      <c r="B533" s="81" t="s">
        <v>765</v>
      </c>
      <c r="C533" s="82">
        <v>820</v>
      </c>
      <c r="D533" s="1" t="s">
        <v>217</v>
      </c>
      <c r="E533" s="1" t="s">
        <v>218</v>
      </c>
      <c r="F533" s="83"/>
      <c r="G533" s="83"/>
      <c r="H533" s="83" t="str">
        <f t="shared" si="8"/>
        <v/>
      </c>
      <c r="I533" s="1">
        <v>807001542</v>
      </c>
    </row>
    <row r="534" spans="1:9" x14ac:dyDescent="0.25">
      <c r="A534" s="3">
        <v>807002157</v>
      </c>
      <c r="B534" s="81" t="s">
        <v>766</v>
      </c>
      <c r="C534" s="82">
        <v>820</v>
      </c>
      <c r="D534" s="1" t="s">
        <v>217</v>
      </c>
      <c r="E534" s="1" t="s">
        <v>218</v>
      </c>
      <c r="F534" s="83"/>
      <c r="G534" s="83"/>
      <c r="H534" s="83" t="str">
        <f t="shared" si="8"/>
        <v/>
      </c>
      <c r="I534" s="1">
        <v>807002157</v>
      </c>
    </row>
    <row r="535" spans="1:9" x14ac:dyDescent="0.25">
      <c r="A535" s="3">
        <v>807003511</v>
      </c>
      <c r="B535" s="81" t="s">
        <v>767</v>
      </c>
      <c r="C535" s="82">
        <v>820</v>
      </c>
      <c r="D535" s="1" t="s">
        <v>217</v>
      </c>
      <c r="E535" s="1" t="s">
        <v>218</v>
      </c>
      <c r="F535" s="83"/>
      <c r="G535" s="83"/>
      <c r="H535" s="83" t="str">
        <f t="shared" si="8"/>
        <v/>
      </c>
      <c r="I535" s="1">
        <v>807003511</v>
      </c>
    </row>
    <row r="536" spans="1:9" x14ac:dyDescent="0.25">
      <c r="A536" s="3">
        <v>807004124</v>
      </c>
      <c r="B536" s="81" t="s">
        <v>768</v>
      </c>
      <c r="C536" s="82">
        <v>24676</v>
      </c>
      <c r="D536" s="1" t="s">
        <v>420</v>
      </c>
      <c r="E536" s="75" t="s">
        <v>231</v>
      </c>
      <c r="F536" s="83"/>
      <c r="G536" s="83"/>
      <c r="H536" s="83" t="str">
        <f t="shared" si="8"/>
        <v/>
      </c>
      <c r="I536" s="1">
        <v>807004124</v>
      </c>
    </row>
    <row r="537" spans="1:9" x14ac:dyDescent="0.25">
      <c r="A537" s="3">
        <v>807004357</v>
      </c>
      <c r="B537" s="81" t="s">
        <v>769</v>
      </c>
      <c r="C537" s="82">
        <v>820</v>
      </c>
      <c r="D537" s="1" t="s">
        <v>217</v>
      </c>
      <c r="E537" s="1" t="s">
        <v>218</v>
      </c>
      <c r="F537" s="83"/>
      <c r="G537" s="83"/>
      <c r="H537" s="83" t="str">
        <f t="shared" si="8"/>
        <v/>
      </c>
      <c r="I537" s="1">
        <v>807004357</v>
      </c>
    </row>
    <row r="538" spans="1:9" x14ac:dyDescent="0.25">
      <c r="A538" s="3">
        <v>807004362</v>
      </c>
      <c r="B538" s="81" t="s">
        <v>770</v>
      </c>
      <c r="C538" s="82">
        <v>820</v>
      </c>
      <c r="D538" s="1" t="s">
        <v>217</v>
      </c>
      <c r="E538" s="1" t="s">
        <v>218</v>
      </c>
      <c r="F538" s="83"/>
      <c r="G538" s="83"/>
      <c r="H538" s="83" t="str">
        <f t="shared" si="8"/>
        <v/>
      </c>
      <c r="I538" s="1">
        <v>807004362</v>
      </c>
    </row>
    <row r="539" spans="1:9" x14ac:dyDescent="0.25">
      <c r="A539" s="3">
        <v>807004364</v>
      </c>
      <c r="B539" s="81" t="s">
        <v>771</v>
      </c>
      <c r="C539" s="82">
        <v>820</v>
      </c>
      <c r="D539" s="1" t="s">
        <v>217</v>
      </c>
      <c r="E539" s="1" t="s">
        <v>218</v>
      </c>
      <c r="F539" s="83"/>
      <c r="G539" s="83"/>
      <c r="H539" s="83" t="str">
        <f t="shared" si="8"/>
        <v/>
      </c>
      <c r="I539" s="1">
        <v>807004364</v>
      </c>
    </row>
    <row r="540" spans="1:9" x14ac:dyDescent="0.25">
      <c r="A540" s="3">
        <v>807006428</v>
      </c>
      <c r="B540" s="81" t="s">
        <v>772</v>
      </c>
      <c r="C540" s="82">
        <v>4935</v>
      </c>
      <c r="D540" s="1" t="s">
        <v>420</v>
      </c>
      <c r="E540" s="1" t="s">
        <v>218</v>
      </c>
      <c r="F540" s="83"/>
      <c r="G540" s="83"/>
      <c r="H540" s="83" t="str">
        <f t="shared" si="8"/>
        <v/>
      </c>
      <c r="I540" s="1">
        <v>807006428</v>
      </c>
    </row>
    <row r="541" spans="1:9" x14ac:dyDescent="0.25">
      <c r="A541" s="3">
        <v>807006543</v>
      </c>
      <c r="B541" s="81" t="s">
        <v>773</v>
      </c>
      <c r="C541" s="82">
        <v>820</v>
      </c>
      <c r="D541" s="1" t="s">
        <v>217</v>
      </c>
      <c r="E541" s="1" t="s">
        <v>218</v>
      </c>
      <c r="F541" s="83"/>
      <c r="G541" s="83"/>
      <c r="H541" s="83" t="str">
        <f t="shared" si="8"/>
        <v/>
      </c>
      <c r="I541" s="1">
        <v>807006543</v>
      </c>
    </row>
    <row r="542" spans="1:9" x14ac:dyDescent="0.25">
      <c r="A542" s="3">
        <v>807006554</v>
      </c>
      <c r="B542" s="81" t="s">
        <v>774</v>
      </c>
      <c r="C542" s="82">
        <v>820</v>
      </c>
      <c r="D542" s="1" t="s">
        <v>217</v>
      </c>
      <c r="E542" s="1" t="s">
        <v>218</v>
      </c>
      <c r="F542" s="83"/>
      <c r="G542" s="83"/>
      <c r="H542" s="83" t="str">
        <f t="shared" si="8"/>
        <v/>
      </c>
      <c r="I542" s="1">
        <v>807006554</v>
      </c>
    </row>
    <row r="543" spans="1:9" x14ac:dyDescent="0.25">
      <c r="A543" s="3">
        <v>807006586</v>
      </c>
      <c r="B543" s="81" t="s">
        <v>775</v>
      </c>
      <c r="C543" s="82">
        <v>820</v>
      </c>
      <c r="D543" s="1" t="s">
        <v>217</v>
      </c>
      <c r="E543" s="1" t="s">
        <v>218</v>
      </c>
      <c r="F543" s="83"/>
      <c r="G543" s="83"/>
      <c r="H543" s="83" t="str">
        <f t="shared" si="8"/>
        <v/>
      </c>
      <c r="I543" s="1">
        <v>807006586</v>
      </c>
    </row>
    <row r="544" spans="1:9" x14ac:dyDescent="0.25">
      <c r="A544" s="3">
        <v>807008444</v>
      </c>
      <c r="B544" s="81" t="s">
        <v>776</v>
      </c>
      <c r="C544" s="82">
        <v>820</v>
      </c>
      <c r="D544" s="1" t="s">
        <v>217</v>
      </c>
      <c r="E544" s="1" t="s">
        <v>218</v>
      </c>
      <c r="F544" s="83"/>
      <c r="G544" s="83"/>
      <c r="H544" s="83" t="str">
        <f t="shared" si="8"/>
        <v/>
      </c>
      <c r="I544" s="1">
        <v>807008444</v>
      </c>
    </row>
    <row r="545" spans="1:9" x14ac:dyDescent="0.25">
      <c r="A545" s="3">
        <v>807008535</v>
      </c>
      <c r="B545" s="81" t="s">
        <v>777</v>
      </c>
      <c r="C545" s="82">
        <v>820</v>
      </c>
      <c r="D545" s="1" t="s">
        <v>220</v>
      </c>
      <c r="E545" s="1" t="s">
        <v>218</v>
      </c>
      <c r="F545" s="83"/>
      <c r="G545" s="83"/>
      <c r="H545" s="83" t="str">
        <f t="shared" si="8"/>
        <v/>
      </c>
      <c r="I545" s="1">
        <v>807008535</v>
      </c>
    </row>
    <row r="546" spans="1:9" x14ac:dyDescent="0.25">
      <c r="A546" s="3">
        <v>807009051</v>
      </c>
      <c r="B546" s="81" t="s">
        <v>778</v>
      </c>
      <c r="C546" s="82">
        <v>820</v>
      </c>
      <c r="D546" s="1" t="s">
        <v>217</v>
      </c>
      <c r="E546" s="1" t="s">
        <v>218</v>
      </c>
      <c r="F546" s="83"/>
      <c r="G546" s="83"/>
      <c r="H546" s="83" t="str">
        <f t="shared" si="8"/>
        <v/>
      </c>
      <c r="I546" s="1">
        <v>807009051</v>
      </c>
    </row>
    <row r="547" spans="1:9" x14ac:dyDescent="0.25">
      <c r="A547" s="3">
        <v>809001337</v>
      </c>
      <c r="B547" s="81" t="s">
        <v>779</v>
      </c>
      <c r="C547" s="82">
        <v>24676</v>
      </c>
      <c r="D547" s="1" t="s">
        <v>220</v>
      </c>
      <c r="E547" s="75" t="s">
        <v>231</v>
      </c>
      <c r="F547" s="83"/>
      <c r="G547" s="83"/>
      <c r="H547" s="83" t="str">
        <f t="shared" si="8"/>
        <v/>
      </c>
      <c r="I547" s="1">
        <v>809001337</v>
      </c>
    </row>
    <row r="548" spans="1:9" x14ac:dyDescent="0.25">
      <c r="A548" s="3">
        <v>809003648</v>
      </c>
      <c r="B548" s="81" t="s">
        <v>780</v>
      </c>
      <c r="C548" s="82">
        <v>820</v>
      </c>
      <c r="D548" s="1" t="s">
        <v>217</v>
      </c>
      <c r="E548" s="1" t="s">
        <v>218</v>
      </c>
      <c r="F548" s="83"/>
      <c r="G548" s="83"/>
      <c r="H548" s="83" t="str">
        <f t="shared" si="8"/>
        <v/>
      </c>
      <c r="I548" s="1">
        <v>809003648</v>
      </c>
    </row>
    <row r="549" spans="1:9" x14ac:dyDescent="0.25">
      <c r="A549" s="3">
        <v>809003663</v>
      </c>
      <c r="B549" s="81" t="s">
        <v>781</v>
      </c>
      <c r="C549" s="82">
        <v>820</v>
      </c>
      <c r="D549" s="1" t="s">
        <v>217</v>
      </c>
      <c r="E549" s="1" t="s">
        <v>218</v>
      </c>
      <c r="F549" s="83"/>
      <c r="G549" s="83"/>
      <c r="H549" s="83" t="str">
        <f t="shared" si="8"/>
        <v/>
      </c>
      <c r="I549" s="1">
        <v>809003663</v>
      </c>
    </row>
    <row r="550" spans="1:9" x14ac:dyDescent="0.25">
      <c r="A550" s="3">
        <v>809006439</v>
      </c>
      <c r="B550" s="81" t="s">
        <v>782</v>
      </c>
      <c r="C550" s="82">
        <v>1640</v>
      </c>
      <c r="D550" s="1" t="s">
        <v>217</v>
      </c>
      <c r="E550" s="1" t="s">
        <v>218</v>
      </c>
      <c r="F550" s="83"/>
      <c r="G550" s="83"/>
      <c r="H550" s="83" t="str">
        <f t="shared" si="8"/>
        <v/>
      </c>
      <c r="I550" s="1">
        <v>809006439</v>
      </c>
    </row>
    <row r="551" spans="1:9" x14ac:dyDescent="0.25">
      <c r="A551" s="3">
        <v>809007114</v>
      </c>
      <c r="B551" s="81" t="s">
        <v>783</v>
      </c>
      <c r="C551" s="82">
        <v>4935</v>
      </c>
      <c r="D551" s="1" t="s">
        <v>217</v>
      </c>
      <c r="E551" s="75" t="s">
        <v>231</v>
      </c>
      <c r="F551" s="83">
        <v>43714</v>
      </c>
      <c r="G551" s="83"/>
      <c r="H551" s="83">
        <f t="shared" si="8"/>
        <v>43714</v>
      </c>
      <c r="I551" s="1">
        <v>809007114</v>
      </c>
    </row>
    <row r="552" spans="1:9" x14ac:dyDescent="0.25">
      <c r="A552" s="3">
        <v>809007146</v>
      </c>
      <c r="B552" s="81" t="s">
        <v>784</v>
      </c>
      <c r="C552" s="82">
        <v>820</v>
      </c>
      <c r="D552" s="1" t="s">
        <v>217</v>
      </c>
      <c r="E552" s="1" t="s">
        <v>218</v>
      </c>
      <c r="F552" s="83"/>
      <c r="G552" s="83"/>
      <c r="H552" s="83" t="str">
        <f t="shared" si="8"/>
        <v/>
      </c>
      <c r="I552" s="1">
        <v>809007146</v>
      </c>
    </row>
    <row r="553" spans="1:9" x14ac:dyDescent="0.25">
      <c r="A553" s="3">
        <v>809007422</v>
      </c>
      <c r="B553" s="81" t="s">
        <v>785</v>
      </c>
      <c r="C553" s="82">
        <v>100000000</v>
      </c>
      <c r="D553" s="1" t="s">
        <v>220</v>
      </c>
      <c r="E553" s="1" t="s">
        <v>218</v>
      </c>
      <c r="F553" s="83"/>
      <c r="G553" s="83"/>
      <c r="H553" s="83" t="str">
        <f t="shared" si="8"/>
        <v/>
      </c>
      <c r="I553" s="1">
        <v>809007422</v>
      </c>
    </row>
    <row r="554" spans="1:9" x14ac:dyDescent="0.25">
      <c r="A554" s="3">
        <v>809007781</v>
      </c>
      <c r="B554" s="81" t="s">
        <v>786</v>
      </c>
      <c r="C554" s="82">
        <v>24676</v>
      </c>
      <c r="D554" s="1" t="s">
        <v>217</v>
      </c>
      <c r="E554" s="1" t="s">
        <v>218</v>
      </c>
      <c r="F554" s="83"/>
      <c r="G554" s="83"/>
      <c r="H554" s="83" t="str">
        <f t="shared" si="8"/>
        <v/>
      </c>
      <c r="I554" s="1">
        <v>809007781</v>
      </c>
    </row>
    <row r="555" spans="1:9" x14ac:dyDescent="0.25">
      <c r="A555" s="3">
        <v>809011932</v>
      </c>
      <c r="B555" s="81" t="s">
        <v>787</v>
      </c>
      <c r="C555" s="82">
        <v>4935</v>
      </c>
      <c r="D555" s="1" t="s">
        <v>220</v>
      </c>
      <c r="E555" s="1" t="s">
        <v>218</v>
      </c>
      <c r="F555" s="83"/>
      <c r="G555" s="83"/>
      <c r="H555" s="83" t="str">
        <f t="shared" si="8"/>
        <v/>
      </c>
      <c r="I555" s="1">
        <v>809011932</v>
      </c>
    </row>
    <row r="556" spans="1:9" x14ac:dyDescent="0.25">
      <c r="A556" s="3">
        <v>809012325</v>
      </c>
      <c r="B556" s="81" t="s">
        <v>788</v>
      </c>
      <c r="C556" s="82">
        <v>100000000</v>
      </c>
      <c r="D556" s="1" t="s">
        <v>420</v>
      </c>
      <c r="E556" s="1" t="s">
        <v>218</v>
      </c>
      <c r="F556" s="83"/>
      <c r="G556" s="83"/>
      <c r="H556" s="83" t="str">
        <f t="shared" si="8"/>
        <v/>
      </c>
      <c r="I556" s="1">
        <v>809012325</v>
      </c>
    </row>
    <row r="557" spans="1:9" x14ac:dyDescent="0.25">
      <c r="A557" s="3">
        <v>810000164</v>
      </c>
      <c r="B557" s="81" t="s">
        <v>789</v>
      </c>
      <c r="C557" s="82">
        <v>100000000</v>
      </c>
      <c r="D557" s="1" t="s">
        <v>257</v>
      </c>
      <c r="E557" s="1" t="s">
        <v>218</v>
      </c>
      <c r="F557" s="83"/>
      <c r="G557" s="83"/>
      <c r="H557" s="83" t="str">
        <f t="shared" si="8"/>
        <v/>
      </c>
      <c r="I557" s="1">
        <v>810000164</v>
      </c>
    </row>
    <row r="558" spans="1:9" x14ac:dyDescent="0.25">
      <c r="A558" s="3">
        <v>810000523</v>
      </c>
      <c r="B558" s="81" t="s">
        <v>790</v>
      </c>
      <c r="C558" s="82">
        <v>100000000</v>
      </c>
      <c r="D558" s="1" t="s">
        <v>257</v>
      </c>
      <c r="E558" s="1" t="s">
        <v>218</v>
      </c>
      <c r="F558" s="83"/>
      <c r="G558" s="83"/>
      <c r="H558" s="83" t="str">
        <f t="shared" si="8"/>
        <v/>
      </c>
      <c r="I558" s="1">
        <v>810000523</v>
      </c>
    </row>
    <row r="559" spans="1:9" x14ac:dyDescent="0.25">
      <c r="A559" s="3">
        <v>810001294</v>
      </c>
      <c r="B559" s="81" t="s">
        <v>791</v>
      </c>
      <c r="C559" s="82">
        <v>24676</v>
      </c>
      <c r="D559" s="1" t="s">
        <v>257</v>
      </c>
      <c r="E559" s="1" t="s">
        <v>218</v>
      </c>
      <c r="F559" s="83"/>
      <c r="G559" s="83"/>
      <c r="H559" s="83" t="str">
        <f t="shared" si="8"/>
        <v/>
      </c>
      <c r="I559" s="1">
        <v>810001294</v>
      </c>
    </row>
    <row r="560" spans="1:9" x14ac:dyDescent="0.25">
      <c r="A560" s="3">
        <v>810002609</v>
      </c>
      <c r="B560" s="81" t="s">
        <v>792</v>
      </c>
      <c r="C560" s="82">
        <v>4935</v>
      </c>
      <c r="D560" s="1" t="s">
        <v>228</v>
      </c>
      <c r="E560" s="1" t="s">
        <v>218</v>
      </c>
      <c r="F560" s="83"/>
      <c r="G560" s="83"/>
      <c r="H560" s="83" t="str">
        <f t="shared" si="8"/>
        <v/>
      </c>
      <c r="I560" s="1">
        <v>810002609</v>
      </c>
    </row>
    <row r="561" spans="1:9" x14ac:dyDescent="0.25">
      <c r="A561" s="3">
        <v>810002998</v>
      </c>
      <c r="B561" s="81" t="s">
        <v>793</v>
      </c>
      <c r="C561" s="82">
        <v>24676</v>
      </c>
      <c r="D561" s="1" t="s">
        <v>220</v>
      </c>
      <c r="E561" s="1" t="s">
        <v>218</v>
      </c>
      <c r="F561" s="83"/>
      <c r="G561" s="83"/>
      <c r="H561" s="83" t="str">
        <f t="shared" si="8"/>
        <v/>
      </c>
      <c r="I561" s="1">
        <v>810002998</v>
      </c>
    </row>
    <row r="562" spans="1:9" x14ac:dyDescent="0.25">
      <c r="A562" s="3">
        <v>811001810</v>
      </c>
      <c r="B562" s="81" t="s">
        <v>794</v>
      </c>
      <c r="C562" s="82">
        <v>100000000</v>
      </c>
      <c r="D562" s="1" t="s">
        <v>257</v>
      </c>
      <c r="E562" s="1" t="s">
        <v>218</v>
      </c>
      <c r="F562" s="83"/>
      <c r="G562" s="83"/>
      <c r="H562" s="83" t="str">
        <f t="shared" si="8"/>
        <v/>
      </c>
      <c r="I562" s="1">
        <v>811001810</v>
      </c>
    </row>
    <row r="563" spans="1:9" x14ac:dyDescent="0.25">
      <c r="A563" s="3">
        <v>811008205</v>
      </c>
      <c r="B563" s="81" t="s">
        <v>795</v>
      </c>
      <c r="C563" s="82">
        <v>4935</v>
      </c>
      <c r="D563" s="1" t="s">
        <v>217</v>
      </c>
      <c r="E563" s="1" t="s">
        <v>218</v>
      </c>
      <c r="F563" s="83"/>
      <c r="G563" s="83"/>
      <c r="H563" s="83" t="str">
        <f t="shared" si="8"/>
        <v/>
      </c>
      <c r="I563" s="1">
        <v>811008205</v>
      </c>
    </row>
    <row r="564" spans="1:9" x14ac:dyDescent="0.25">
      <c r="A564" s="3">
        <v>811008215</v>
      </c>
      <c r="B564" s="81" t="s">
        <v>796</v>
      </c>
      <c r="C564" s="82">
        <v>4935</v>
      </c>
      <c r="D564" s="1" t="s">
        <v>217</v>
      </c>
      <c r="E564" s="1" t="s">
        <v>218</v>
      </c>
      <c r="F564" s="83"/>
      <c r="G564" s="83"/>
      <c r="H564" s="83" t="str">
        <f t="shared" si="8"/>
        <v/>
      </c>
      <c r="I564" s="1">
        <v>811008215</v>
      </c>
    </row>
    <row r="565" spans="1:9" x14ac:dyDescent="0.25">
      <c r="A565" s="3">
        <v>811008886</v>
      </c>
      <c r="B565" s="81" t="s">
        <v>797</v>
      </c>
      <c r="C565" s="82">
        <v>820</v>
      </c>
      <c r="D565" s="1" t="s">
        <v>217</v>
      </c>
      <c r="E565" s="1" t="s">
        <v>218</v>
      </c>
      <c r="F565" s="83"/>
      <c r="G565" s="83"/>
      <c r="H565" s="83" t="str">
        <f t="shared" si="8"/>
        <v/>
      </c>
      <c r="I565" s="1">
        <v>811008886</v>
      </c>
    </row>
    <row r="566" spans="1:9" x14ac:dyDescent="0.25">
      <c r="A566" s="3">
        <v>811009165</v>
      </c>
      <c r="B566" s="81" t="s">
        <v>798</v>
      </c>
      <c r="C566" s="82">
        <v>100000000</v>
      </c>
      <c r="D566" s="1" t="s">
        <v>217</v>
      </c>
      <c r="E566" s="1" t="s">
        <v>218</v>
      </c>
      <c r="F566" s="83"/>
      <c r="G566" s="83"/>
      <c r="H566" s="83" t="str">
        <f t="shared" si="8"/>
        <v/>
      </c>
      <c r="I566" s="1">
        <v>811009165</v>
      </c>
    </row>
    <row r="567" spans="1:9" x14ac:dyDescent="0.25">
      <c r="A567" s="3">
        <v>811011077</v>
      </c>
      <c r="B567" s="81" t="s">
        <v>799</v>
      </c>
      <c r="C567" s="82">
        <v>820</v>
      </c>
      <c r="D567" s="1" t="s">
        <v>217</v>
      </c>
      <c r="E567" s="1" t="s">
        <v>238</v>
      </c>
      <c r="F567" s="83"/>
      <c r="G567" s="83"/>
      <c r="H567" s="83" t="str">
        <f t="shared" si="8"/>
        <v/>
      </c>
      <c r="I567" s="1">
        <v>811011077</v>
      </c>
    </row>
    <row r="568" spans="1:9" x14ac:dyDescent="0.25">
      <c r="A568" s="3">
        <v>811012167</v>
      </c>
      <c r="B568" s="81" t="s">
        <v>800</v>
      </c>
      <c r="C568" s="82">
        <v>1640</v>
      </c>
      <c r="D568" s="1" t="s">
        <v>420</v>
      </c>
      <c r="E568" s="1" t="s">
        <v>218</v>
      </c>
      <c r="F568" s="83"/>
      <c r="G568" s="83"/>
      <c r="H568" s="83" t="str">
        <f t="shared" si="8"/>
        <v/>
      </c>
      <c r="I568" s="1">
        <v>811012167</v>
      </c>
    </row>
    <row r="569" spans="1:9" x14ac:dyDescent="0.25">
      <c r="A569" s="3">
        <v>811013275</v>
      </c>
      <c r="B569" s="81" t="s">
        <v>801</v>
      </c>
      <c r="C569" s="82">
        <v>100000000</v>
      </c>
      <c r="D569" s="1" t="s">
        <v>420</v>
      </c>
      <c r="E569" s="1" t="s">
        <v>218</v>
      </c>
      <c r="F569" s="83"/>
      <c r="G569" s="83"/>
      <c r="H569" s="83" t="str">
        <f t="shared" si="8"/>
        <v/>
      </c>
      <c r="I569" s="1">
        <v>811013275</v>
      </c>
    </row>
    <row r="570" spans="1:9" x14ac:dyDescent="0.25">
      <c r="A570" s="3">
        <v>811021339</v>
      </c>
      <c r="B570" s="81" t="s">
        <v>802</v>
      </c>
      <c r="C570" s="82">
        <v>820</v>
      </c>
      <c r="D570" s="1" t="s">
        <v>217</v>
      </c>
      <c r="E570" s="1" t="s">
        <v>218</v>
      </c>
      <c r="F570" s="83"/>
      <c r="G570" s="83"/>
      <c r="H570" s="83" t="str">
        <f t="shared" si="8"/>
        <v/>
      </c>
      <c r="I570" s="1">
        <v>811021339</v>
      </c>
    </row>
    <row r="571" spans="1:9" x14ac:dyDescent="0.25">
      <c r="A571" s="3">
        <v>811021340</v>
      </c>
      <c r="B571" s="81" t="s">
        <v>803</v>
      </c>
      <c r="C571" s="82">
        <v>1640</v>
      </c>
      <c r="D571" s="1" t="s">
        <v>217</v>
      </c>
      <c r="E571" s="1" t="s">
        <v>218</v>
      </c>
      <c r="F571" s="83"/>
      <c r="G571" s="83"/>
      <c r="H571" s="83" t="str">
        <f t="shared" si="8"/>
        <v/>
      </c>
      <c r="I571" s="1">
        <v>811021340</v>
      </c>
    </row>
    <row r="572" spans="1:9" x14ac:dyDescent="0.25">
      <c r="A572" s="3">
        <v>811022174</v>
      </c>
      <c r="B572" s="81" t="s">
        <v>804</v>
      </c>
      <c r="C572" s="82">
        <v>24676</v>
      </c>
      <c r="D572" s="1" t="s">
        <v>420</v>
      </c>
      <c r="E572" s="75" t="s">
        <v>231</v>
      </c>
      <c r="F572" s="83"/>
      <c r="G572" s="83"/>
      <c r="H572" s="83" t="str">
        <f t="shared" si="8"/>
        <v/>
      </c>
      <c r="I572" s="1">
        <v>811022174</v>
      </c>
    </row>
    <row r="573" spans="1:9" x14ac:dyDescent="0.25">
      <c r="A573" s="3">
        <v>811026258</v>
      </c>
      <c r="B573" s="81" t="s">
        <v>805</v>
      </c>
      <c r="C573" s="82">
        <v>24676</v>
      </c>
      <c r="D573" s="1" t="s">
        <v>420</v>
      </c>
      <c r="E573" s="1" t="s">
        <v>218</v>
      </c>
      <c r="F573" s="83"/>
      <c r="G573" s="83"/>
      <c r="H573" s="83" t="str">
        <f t="shared" si="8"/>
        <v/>
      </c>
      <c r="I573" s="1">
        <v>811026258</v>
      </c>
    </row>
    <row r="574" spans="1:9" x14ac:dyDescent="0.25">
      <c r="A574" s="3">
        <v>811033687</v>
      </c>
      <c r="B574" s="81" t="s">
        <v>806</v>
      </c>
      <c r="C574" s="82">
        <v>100000000</v>
      </c>
      <c r="D574" s="1" t="s">
        <v>420</v>
      </c>
      <c r="E574" s="1" t="s">
        <v>218</v>
      </c>
      <c r="F574" s="83"/>
      <c r="G574" s="83"/>
      <c r="H574" s="83" t="str">
        <f t="shared" si="8"/>
        <v/>
      </c>
      <c r="I574" s="1">
        <v>811033687</v>
      </c>
    </row>
    <row r="575" spans="1:9" x14ac:dyDescent="0.25">
      <c r="A575" s="3">
        <v>811044088</v>
      </c>
      <c r="B575" s="81" t="s">
        <v>807</v>
      </c>
      <c r="C575" s="82">
        <v>820</v>
      </c>
      <c r="D575" s="1" t="s">
        <v>217</v>
      </c>
      <c r="E575" s="1" t="s">
        <v>218</v>
      </c>
      <c r="F575" s="83"/>
      <c r="G575" s="83"/>
      <c r="H575" s="83" t="str">
        <f t="shared" si="8"/>
        <v/>
      </c>
      <c r="I575" s="1">
        <v>811044088</v>
      </c>
    </row>
    <row r="576" spans="1:9" x14ac:dyDescent="0.25">
      <c r="A576" s="3">
        <v>811044334</v>
      </c>
      <c r="B576" s="81" t="s">
        <v>808</v>
      </c>
      <c r="C576" s="82">
        <v>820</v>
      </c>
      <c r="D576" s="1" t="s">
        <v>217</v>
      </c>
      <c r="E576" s="1" t="s">
        <v>218</v>
      </c>
      <c r="F576" s="83"/>
      <c r="G576" s="83"/>
      <c r="H576" s="83" t="str">
        <f t="shared" si="8"/>
        <v/>
      </c>
      <c r="I576" s="1">
        <v>811044334</v>
      </c>
    </row>
    <row r="577" spans="1:9" x14ac:dyDescent="0.25">
      <c r="A577" s="3">
        <v>811045092</v>
      </c>
      <c r="B577" s="81" t="s">
        <v>809</v>
      </c>
      <c r="C577" s="82">
        <v>1640</v>
      </c>
      <c r="D577" s="1" t="s">
        <v>217</v>
      </c>
      <c r="E577" s="1" t="s">
        <v>218</v>
      </c>
      <c r="F577" s="83"/>
      <c r="G577" s="83"/>
      <c r="H577" s="83" t="str">
        <f t="shared" si="8"/>
        <v/>
      </c>
      <c r="I577" s="1">
        <v>811045092</v>
      </c>
    </row>
    <row r="578" spans="1:9" x14ac:dyDescent="0.25">
      <c r="A578" s="3">
        <v>812000159</v>
      </c>
      <c r="B578" s="81" t="s">
        <v>810</v>
      </c>
      <c r="C578" s="82">
        <v>1640</v>
      </c>
      <c r="D578" s="1" t="s">
        <v>217</v>
      </c>
      <c r="E578" s="1" t="s">
        <v>218</v>
      </c>
      <c r="F578" s="83"/>
      <c r="G578" s="83"/>
      <c r="H578" s="83" t="str">
        <f t="shared" si="8"/>
        <v/>
      </c>
      <c r="I578" s="1">
        <v>812000159</v>
      </c>
    </row>
    <row r="579" spans="1:9" x14ac:dyDescent="0.25">
      <c r="A579" s="3">
        <v>812000325</v>
      </c>
      <c r="B579" s="81" t="s">
        <v>811</v>
      </c>
      <c r="C579" s="82">
        <v>24676</v>
      </c>
      <c r="D579" s="1" t="s">
        <v>217</v>
      </c>
      <c r="E579" s="75" t="s">
        <v>231</v>
      </c>
      <c r="F579" s="83"/>
      <c r="G579" s="83"/>
      <c r="H579" s="83" t="str">
        <f t="shared" ref="H579:H642" si="9">+IF(F579&gt;0,F579,IF(G579&gt;0,G579,""))</f>
        <v/>
      </c>
      <c r="I579" s="1">
        <v>812000325</v>
      </c>
    </row>
    <row r="580" spans="1:9" x14ac:dyDescent="0.25">
      <c r="A580" s="3">
        <v>812000803</v>
      </c>
      <c r="B580" s="81" t="s">
        <v>812</v>
      </c>
      <c r="C580" s="82">
        <v>4935</v>
      </c>
      <c r="D580" s="1" t="s">
        <v>217</v>
      </c>
      <c r="E580" s="1" t="s">
        <v>218</v>
      </c>
      <c r="F580" s="83"/>
      <c r="G580" s="83"/>
      <c r="H580" s="83" t="str">
        <f t="shared" si="9"/>
        <v/>
      </c>
      <c r="I580" s="1">
        <v>812000803</v>
      </c>
    </row>
    <row r="581" spans="1:9" x14ac:dyDescent="0.25">
      <c r="A581" s="3">
        <v>812001486</v>
      </c>
      <c r="B581" s="81" t="s">
        <v>813</v>
      </c>
      <c r="C581" s="82">
        <v>24676</v>
      </c>
      <c r="D581" s="1" t="s">
        <v>217</v>
      </c>
      <c r="E581" s="1" t="s">
        <v>218</v>
      </c>
      <c r="F581" s="83"/>
      <c r="G581" s="83"/>
      <c r="H581" s="83" t="str">
        <f t="shared" si="9"/>
        <v/>
      </c>
      <c r="I581" s="1">
        <v>812001486</v>
      </c>
    </row>
    <row r="582" spans="1:9" x14ac:dyDescent="0.25">
      <c r="A582" s="3">
        <v>812001689</v>
      </c>
      <c r="B582" s="81" t="s">
        <v>814</v>
      </c>
      <c r="C582" s="82">
        <v>820</v>
      </c>
      <c r="D582" s="1" t="s">
        <v>217</v>
      </c>
      <c r="E582" s="75" t="s">
        <v>231</v>
      </c>
      <c r="F582" s="83">
        <v>43718</v>
      </c>
      <c r="G582" s="83"/>
      <c r="H582" s="83">
        <f t="shared" si="9"/>
        <v>43718</v>
      </c>
      <c r="I582" s="1">
        <v>812001689</v>
      </c>
    </row>
    <row r="583" spans="1:9" x14ac:dyDescent="0.25">
      <c r="A583" s="3">
        <v>812002769</v>
      </c>
      <c r="B583" s="81" t="s">
        <v>815</v>
      </c>
      <c r="C583" s="82">
        <v>820</v>
      </c>
      <c r="D583" s="1" t="s">
        <v>217</v>
      </c>
      <c r="E583" s="1" t="s">
        <v>218</v>
      </c>
      <c r="F583" s="83"/>
      <c r="G583" s="83"/>
      <c r="H583" s="83" t="str">
        <f t="shared" si="9"/>
        <v/>
      </c>
      <c r="I583" s="1">
        <v>812002769</v>
      </c>
    </row>
    <row r="584" spans="1:9" x14ac:dyDescent="0.25">
      <c r="A584" s="3">
        <v>812003529</v>
      </c>
      <c r="B584" s="81" t="s">
        <v>816</v>
      </c>
      <c r="C584" s="82">
        <v>4935</v>
      </c>
      <c r="D584" s="1" t="s">
        <v>217</v>
      </c>
      <c r="E584" s="1" t="s">
        <v>218</v>
      </c>
      <c r="F584" s="83"/>
      <c r="G584" s="83"/>
      <c r="H584" s="83" t="str">
        <f t="shared" si="9"/>
        <v/>
      </c>
      <c r="I584" s="1">
        <v>812003529</v>
      </c>
    </row>
    <row r="585" spans="1:9" x14ac:dyDescent="0.25">
      <c r="A585" s="3">
        <v>812004477</v>
      </c>
      <c r="B585" s="81" t="s">
        <v>817</v>
      </c>
      <c r="C585" s="82">
        <v>820</v>
      </c>
      <c r="D585" s="1" t="s">
        <v>217</v>
      </c>
      <c r="E585" s="1" t="s">
        <v>218</v>
      </c>
      <c r="F585" s="83"/>
      <c r="G585" s="83"/>
      <c r="H585" s="83" t="str">
        <f t="shared" si="9"/>
        <v/>
      </c>
      <c r="I585" s="1">
        <v>812004477</v>
      </c>
    </row>
    <row r="586" spans="1:9" x14ac:dyDescent="0.25">
      <c r="A586" s="3">
        <v>812005406</v>
      </c>
      <c r="B586" s="81" t="s">
        <v>818</v>
      </c>
      <c r="C586" s="82">
        <v>100000000</v>
      </c>
      <c r="D586" s="1" t="s">
        <v>420</v>
      </c>
      <c r="E586" s="1" t="s">
        <v>218</v>
      </c>
      <c r="F586" s="83"/>
      <c r="G586" s="83"/>
      <c r="H586" s="83" t="str">
        <f t="shared" si="9"/>
        <v/>
      </c>
      <c r="I586" s="1">
        <v>812005406</v>
      </c>
    </row>
    <row r="587" spans="1:9" x14ac:dyDescent="0.25">
      <c r="A587" s="3">
        <v>812006694</v>
      </c>
      <c r="B587" s="81" t="s">
        <v>819</v>
      </c>
      <c r="C587" s="82">
        <v>100000000</v>
      </c>
      <c r="D587" s="1" t="s">
        <v>220</v>
      </c>
      <c r="E587" s="75" t="s">
        <v>231</v>
      </c>
      <c r="F587" s="83"/>
      <c r="G587" s="83"/>
      <c r="H587" s="83" t="str">
        <f t="shared" si="9"/>
        <v/>
      </c>
      <c r="I587" s="1">
        <v>812006694</v>
      </c>
    </row>
    <row r="588" spans="1:9" x14ac:dyDescent="0.25">
      <c r="A588" s="3">
        <v>812007839</v>
      </c>
      <c r="B588" s="81" t="s">
        <v>820</v>
      </c>
      <c r="C588" s="82">
        <v>100000000</v>
      </c>
      <c r="D588" s="1" t="s">
        <v>257</v>
      </c>
      <c r="E588" s="75" t="s">
        <v>231</v>
      </c>
      <c r="F588" s="83"/>
      <c r="G588" s="83"/>
      <c r="H588" s="83" t="str">
        <f t="shared" si="9"/>
        <v/>
      </c>
      <c r="I588" s="1">
        <v>812007839</v>
      </c>
    </row>
    <row r="589" spans="1:9" x14ac:dyDescent="0.25">
      <c r="A589" s="3">
        <v>813000054</v>
      </c>
      <c r="B589" s="81" t="s">
        <v>821</v>
      </c>
      <c r="C589" s="82">
        <v>820</v>
      </c>
      <c r="D589" s="1" t="s">
        <v>217</v>
      </c>
      <c r="E589" s="1" t="s">
        <v>218</v>
      </c>
      <c r="F589" s="83"/>
      <c r="G589" s="83"/>
      <c r="H589" s="83" t="str">
        <f t="shared" si="9"/>
        <v/>
      </c>
      <c r="I589" s="1">
        <v>813000054</v>
      </c>
    </row>
    <row r="590" spans="1:9" x14ac:dyDescent="0.25">
      <c r="A590" s="3">
        <v>813000796</v>
      </c>
      <c r="B590" s="81" t="s">
        <v>822</v>
      </c>
      <c r="C590" s="82">
        <v>820</v>
      </c>
      <c r="D590" s="1" t="s">
        <v>217</v>
      </c>
      <c r="E590" s="1" t="s">
        <v>218</v>
      </c>
      <c r="F590" s="83"/>
      <c r="G590" s="83"/>
      <c r="H590" s="83" t="str">
        <f t="shared" si="9"/>
        <v/>
      </c>
      <c r="I590" s="1">
        <v>813000796</v>
      </c>
    </row>
    <row r="591" spans="1:9" x14ac:dyDescent="0.25">
      <c r="A591" s="3">
        <v>813005815</v>
      </c>
      <c r="B591" s="81" t="s">
        <v>823</v>
      </c>
      <c r="C591" s="82">
        <v>100000000</v>
      </c>
      <c r="D591" s="1" t="s">
        <v>217</v>
      </c>
      <c r="E591" s="1" t="s">
        <v>218</v>
      </c>
      <c r="F591" s="83"/>
      <c r="G591" s="83"/>
      <c r="H591" s="83" t="str">
        <f t="shared" si="9"/>
        <v/>
      </c>
      <c r="I591" s="1">
        <v>813005815</v>
      </c>
    </row>
    <row r="592" spans="1:9" x14ac:dyDescent="0.25">
      <c r="A592" s="3">
        <v>813006814</v>
      </c>
      <c r="B592" s="81" t="s">
        <v>824</v>
      </c>
      <c r="C592" s="82">
        <v>24676</v>
      </c>
      <c r="D592" s="1" t="s">
        <v>220</v>
      </c>
      <c r="E592" s="1" t="s">
        <v>218</v>
      </c>
      <c r="F592" s="83"/>
      <c r="G592" s="83"/>
      <c r="H592" s="83" t="str">
        <f t="shared" si="9"/>
        <v/>
      </c>
      <c r="I592" s="1">
        <v>813006814</v>
      </c>
    </row>
    <row r="593" spans="1:9" x14ac:dyDescent="0.25">
      <c r="A593" s="3">
        <v>813007459</v>
      </c>
      <c r="B593" s="81" t="s">
        <v>825</v>
      </c>
      <c r="C593" s="82">
        <v>100000000</v>
      </c>
      <c r="D593" s="1" t="s">
        <v>220</v>
      </c>
      <c r="E593" s="1" t="s">
        <v>218</v>
      </c>
      <c r="F593" s="83"/>
      <c r="G593" s="83"/>
      <c r="H593" s="83" t="str">
        <f t="shared" si="9"/>
        <v/>
      </c>
      <c r="I593" s="1">
        <v>813007459</v>
      </c>
    </row>
    <row r="594" spans="1:9" x14ac:dyDescent="0.25">
      <c r="A594" s="3">
        <v>813010298</v>
      </c>
      <c r="B594" s="81" t="s">
        <v>826</v>
      </c>
      <c r="C594" s="82">
        <v>820</v>
      </c>
      <c r="D594" s="1" t="s">
        <v>220</v>
      </c>
      <c r="E594" s="75" t="s">
        <v>231</v>
      </c>
      <c r="F594" s="83"/>
      <c r="G594" s="83"/>
      <c r="H594" s="83" t="str">
        <f t="shared" si="9"/>
        <v/>
      </c>
      <c r="I594" s="1">
        <v>813010298</v>
      </c>
    </row>
    <row r="595" spans="1:9" x14ac:dyDescent="0.25">
      <c r="A595" s="3">
        <v>813010364</v>
      </c>
      <c r="B595" s="81" t="s">
        <v>827</v>
      </c>
      <c r="C595" s="82">
        <v>4935</v>
      </c>
      <c r="D595" s="1" t="s">
        <v>420</v>
      </c>
      <c r="E595" s="1" t="s">
        <v>218</v>
      </c>
      <c r="F595" s="83"/>
      <c r="G595" s="83"/>
      <c r="H595" s="83" t="str">
        <f t="shared" si="9"/>
        <v/>
      </c>
      <c r="I595" s="1">
        <v>813010364</v>
      </c>
    </row>
    <row r="596" spans="1:9" x14ac:dyDescent="0.25">
      <c r="A596" s="3">
        <v>813010867</v>
      </c>
      <c r="B596" s="81" t="s">
        <v>828</v>
      </c>
      <c r="C596" s="82">
        <v>100000000</v>
      </c>
      <c r="D596" s="1" t="s">
        <v>217</v>
      </c>
      <c r="E596" s="1" t="s">
        <v>218</v>
      </c>
      <c r="F596" s="83"/>
      <c r="G596" s="83"/>
      <c r="H596" s="83" t="str">
        <f t="shared" si="9"/>
        <v/>
      </c>
      <c r="I596" s="1">
        <v>813010867</v>
      </c>
    </row>
    <row r="597" spans="1:9" x14ac:dyDescent="0.25">
      <c r="A597" s="3">
        <v>813013497</v>
      </c>
      <c r="B597" s="81" t="s">
        <v>829</v>
      </c>
      <c r="C597" s="82">
        <v>24676</v>
      </c>
      <c r="D597" s="1" t="s">
        <v>220</v>
      </c>
      <c r="E597" s="1" t="s">
        <v>218</v>
      </c>
      <c r="F597" s="83"/>
      <c r="G597" s="83"/>
      <c r="H597" s="83" t="str">
        <f t="shared" si="9"/>
        <v/>
      </c>
      <c r="I597" s="1">
        <v>813013497</v>
      </c>
    </row>
    <row r="598" spans="1:9" x14ac:dyDescent="0.25">
      <c r="A598" s="3">
        <v>814000597</v>
      </c>
      <c r="B598" s="81" t="s">
        <v>830</v>
      </c>
      <c r="C598" s="82">
        <v>820</v>
      </c>
      <c r="D598" s="1" t="s">
        <v>257</v>
      </c>
      <c r="E598" s="1" t="s">
        <v>218</v>
      </c>
      <c r="F598" s="83"/>
      <c r="G598" s="83"/>
      <c r="H598" s="83" t="str">
        <f t="shared" si="9"/>
        <v/>
      </c>
      <c r="I598" s="1">
        <v>814000597</v>
      </c>
    </row>
    <row r="599" spans="1:9" x14ac:dyDescent="0.25">
      <c r="A599" s="3">
        <v>814003006</v>
      </c>
      <c r="B599" s="81" t="s">
        <v>831</v>
      </c>
      <c r="C599" s="82">
        <v>100000000</v>
      </c>
      <c r="D599" s="1" t="s">
        <v>220</v>
      </c>
      <c r="E599" s="75" t="s">
        <v>231</v>
      </c>
      <c r="F599" s="83"/>
      <c r="G599" s="83"/>
      <c r="H599" s="83" t="str">
        <f t="shared" si="9"/>
        <v/>
      </c>
      <c r="I599" s="1">
        <v>814003006</v>
      </c>
    </row>
    <row r="600" spans="1:9" x14ac:dyDescent="0.25">
      <c r="A600" s="3">
        <v>814006888</v>
      </c>
      <c r="B600" s="81" t="s">
        <v>832</v>
      </c>
      <c r="C600" s="82">
        <v>100000000</v>
      </c>
      <c r="D600" s="1" t="s">
        <v>220</v>
      </c>
      <c r="E600" s="1" t="s">
        <v>218</v>
      </c>
      <c r="F600" s="83"/>
      <c r="G600" s="83"/>
      <c r="H600" s="83" t="str">
        <f t="shared" si="9"/>
        <v/>
      </c>
      <c r="I600" s="1">
        <v>814006888</v>
      </c>
    </row>
    <row r="601" spans="1:9" x14ac:dyDescent="0.25">
      <c r="A601" s="3">
        <v>815003159</v>
      </c>
      <c r="B601" s="81" t="s">
        <v>833</v>
      </c>
      <c r="C601" s="82">
        <v>1640</v>
      </c>
      <c r="D601" s="1" t="s">
        <v>220</v>
      </c>
      <c r="E601" s="1" t="s">
        <v>218</v>
      </c>
      <c r="F601" s="83"/>
      <c r="G601" s="83"/>
      <c r="H601" s="83" t="str">
        <f t="shared" si="9"/>
        <v/>
      </c>
      <c r="I601" s="1">
        <v>815003159</v>
      </c>
    </row>
    <row r="602" spans="1:9" x14ac:dyDescent="0.25">
      <c r="A602" s="3">
        <v>816006359</v>
      </c>
      <c r="B602" s="81" t="s">
        <v>834</v>
      </c>
      <c r="C602" s="82">
        <v>100000000</v>
      </c>
      <c r="D602" s="1" t="s">
        <v>738</v>
      </c>
      <c r="E602" s="1" t="s">
        <v>218</v>
      </c>
      <c r="F602" s="83"/>
      <c r="G602" s="83"/>
      <c r="H602" s="83" t="str">
        <f t="shared" si="9"/>
        <v/>
      </c>
      <c r="I602" s="1">
        <v>816006359</v>
      </c>
    </row>
    <row r="603" spans="1:9" x14ac:dyDescent="0.25">
      <c r="A603" s="3">
        <v>817000153</v>
      </c>
      <c r="B603" s="81" t="s">
        <v>835</v>
      </c>
      <c r="C603" s="82">
        <v>4935</v>
      </c>
      <c r="D603" s="1" t="s">
        <v>228</v>
      </c>
      <c r="E603" s="1" t="s">
        <v>218</v>
      </c>
      <c r="F603" s="83"/>
      <c r="G603" s="83"/>
      <c r="H603" s="83" t="str">
        <f t="shared" si="9"/>
        <v/>
      </c>
      <c r="I603" s="1">
        <v>817000153</v>
      </c>
    </row>
    <row r="604" spans="1:9" x14ac:dyDescent="0.25">
      <c r="A604" s="3">
        <v>817001112</v>
      </c>
      <c r="B604" s="81" t="s">
        <v>836</v>
      </c>
      <c r="C604" s="82">
        <v>100000000</v>
      </c>
      <c r="D604" s="1" t="s">
        <v>257</v>
      </c>
      <c r="E604" s="1" t="s">
        <v>218</v>
      </c>
      <c r="F604" s="83"/>
      <c r="G604" s="83"/>
      <c r="H604" s="83" t="str">
        <f t="shared" si="9"/>
        <v/>
      </c>
      <c r="I604" s="1">
        <v>817001112</v>
      </c>
    </row>
    <row r="605" spans="1:9" x14ac:dyDescent="0.25">
      <c r="A605" s="3">
        <v>817001328</v>
      </c>
      <c r="B605" s="81" t="s">
        <v>837</v>
      </c>
      <c r="C605" s="82">
        <v>4935</v>
      </c>
      <c r="D605" s="1" t="s">
        <v>220</v>
      </c>
      <c r="E605" s="1" t="s">
        <v>218</v>
      </c>
      <c r="F605" s="83"/>
      <c r="G605" s="83"/>
      <c r="H605" s="83" t="str">
        <f t="shared" si="9"/>
        <v/>
      </c>
      <c r="I605" s="1">
        <v>817001328</v>
      </c>
    </row>
    <row r="606" spans="1:9" x14ac:dyDescent="0.25">
      <c r="A606" s="3">
        <v>817003251</v>
      </c>
      <c r="B606" s="81" t="s">
        <v>838</v>
      </c>
      <c r="C606" s="82">
        <v>100000000</v>
      </c>
      <c r="D606" s="1" t="s">
        <v>220</v>
      </c>
      <c r="E606" s="1" t="s">
        <v>233</v>
      </c>
      <c r="F606" s="83"/>
      <c r="G606" s="83"/>
      <c r="H606" s="83" t="str">
        <f t="shared" si="9"/>
        <v/>
      </c>
      <c r="I606" s="1">
        <v>817003251</v>
      </c>
    </row>
    <row r="607" spans="1:9" x14ac:dyDescent="0.25">
      <c r="A607" s="3">
        <v>817004234</v>
      </c>
      <c r="B607" s="81" t="s">
        <v>839</v>
      </c>
      <c r="C607" s="82">
        <v>24676</v>
      </c>
      <c r="D607" s="1" t="s">
        <v>220</v>
      </c>
      <c r="E607" s="1" t="s">
        <v>218</v>
      </c>
      <c r="F607" s="83"/>
      <c r="G607" s="83"/>
      <c r="H607" s="83" t="str">
        <f t="shared" si="9"/>
        <v/>
      </c>
      <c r="I607" s="1">
        <v>817004234</v>
      </c>
    </row>
    <row r="608" spans="1:9" x14ac:dyDescent="0.25">
      <c r="A608" s="3">
        <v>817007115</v>
      </c>
      <c r="B608" s="81" t="s">
        <v>840</v>
      </c>
      <c r="C608" s="82">
        <v>24676</v>
      </c>
      <c r="D608" s="1" t="s">
        <v>220</v>
      </c>
      <c r="E608" s="1" t="s">
        <v>218</v>
      </c>
      <c r="F608" s="83"/>
      <c r="G608" s="83"/>
      <c r="H608" s="83" t="str">
        <f t="shared" si="9"/>
        <v/>
      </c>
      <c r="I608" s="1">
        <v>817007115</v>
      </c>
    </row>
    <row r="609" spans="1:9" x14ac:dyDescent="0.25">
      <c r="A609" s="3">
        <v>818000016</v>
      </c>
      <c r="B609" s="81" t="s">
        <v>841</v>
      </c>
      <c r="C609" s="82">
        <v>820</v>
      </c>
      <c r="D609" s="1" t="s">
        <v>217</v>
      </c>
      <c r="E609" s="1" t="s">
        <v>218</v>
      </c>
      <c r="F609" s="83"/>
      <c r="G609" s="83"/>
      <c r="H609" s="83" t="str">
        <f t="shared" si="9"/>
        <v/>
      </c>
      <c r="I609" s="1">
        <v>818000016</v>
      </c>
    </row>
    <row r="610" spans="1:9" x14ac:dyDescent="0.25">
      <c r="A610" s="3">
        <v>818000937</v>
      </c>
      <c r="B610" s="81" t="s">
        <v>842</v>
      </c>
      <c r="C610" s="82">
        <v>100000000</v>
      </c>
      <c r="D610" s="1" t="s">
        <v>223</v>
      </c>
      <c r="E610" s="1" t="s">
        <v>218</v>
      </c>
      <c r="F610" s="83"/>
      <c r="G610" s="83"/>
      <c r="H610" s="83" t="str">
        <f t="shared" si="9"/>
        <v/>
      </c>
      <c r="I610" s="1">
        <v>818000937</v>
      </c>
    </row>
    <row r="611" spans="1:9" x14ac:dyDescent="0.25">
      <c r="A611" s="3">
        <v>818001250</v>
      </c>
      <c r="B611" s="81" t="s">
        <v>843</v>
      </c>
      <c r="C611" s="82">
        <v>4935</v>
      </c>
      <c r="D611" s="1" t="s">
        <v>217</v>
      </c>
      <c r="E611" s="75" t="s">
        <v>231</v>
      </c>
      <c r="F611" s="83"/>
      <c r="G611" s="83"/>
      <c r="H611" s="83" t="str">
        <f t="shared" si="9"/>
        <v/>
      </c>
      <c r="I611" s="1">
        <v>818001250</v>
      </c>
    </row>
    <row r="612" spans="1:9" x14ac:dyDescent="0.25">
      <c r="A612" s="3">
        <v>818001281</v>
      </c>
      <c r="B612" s="81" t="s">
        <v>844</v>
      </c>
      <c r="C612" s="82">
        <v>4935</v>
      </c>
      <c r="D612" s="1" t="s">
        <v>420</v>
      </c>
      <c r="E612" s="75" t="s">
        <v>231</v>
      </c>
      <c r="F612" s="83"/>
      <c r="G612" s="83"/>
      <c r="H612" s="83" t="str">
        <f t="shared" si="9"/>
        <v/>
      </c>
      <c r="I612" s="1">
        <v>818001281</v>
      </c>
    </row>
    <row r="613" spans="1:9" x14ac:dyDescent="0.25">
      <c r="A613" s="3">
        <v>818001353</v>
      </c>
      <c r="B613" s="81" t="s">
        <v>845</v>
      </c>
      <c r="C613" s="82">
        <v>100000000</v>
      </c>
      <c r="D613" s="1" t="s">
        <v>220</v>
      </c>
      <c r="E613" s="75" t="s">
        <v>231</v>
      </c>
      <c r="F613" s="83"/>
      <c r="G613" s="83"/>
      <c r="H613" s="83" t="str">
        <f t="shared" si="9"/>
        <v/>
      </c>
      <c r="I613" s="1">
        <v>818001353</v>
      </c>
    </row>
    <row r="614" spans="1:9" x14ac:dyDescent="0.25">
      <c r="A614" s="3">
        <v>818001968</v>
      </c>
      <c r="B614" s="81" t="s">
        <v>846</v>
      </c>
      <c r="C614" s="82">
        <v>820</v>
      </c>
      <c r="D614" s="1" t="s">
        <v>223</v>
      </c>
      <c r="E614" s="75" t="s">
        <v>231</v>
      </c>
      <c r="F614" s="83"/>
      <c r="G614" s="83"/>
      <c r="H614" s="83" t="str">
        <f t="shared" si="9"/>
        <v/>
      </c>
      <c r="I614" s="1">
        <v>818001968</v>
      </c>
    </row>
    <row r="615" spans="1:9" x14ac:dyDescent="0.25">
      <c r="A615" s="3">
        <v>818001995</v>
      </c>
      <c r="B615" s="81" t="s">
        <v>847</v>
      </c>
      <c r="C615" s="82">
        <v>24676</v>
      </c>
      <c r="D615" s="1" t="s">
        <v>738</v>
      </c>
      <c r="E615" s="1" t="s">
        <v>231</v>
      </c>
      <c r="F615" s="83"/>
      <c r="G615" s="83"/>
      <c r="H615" s="83" t="str">
        <f t="shared" si="9"/>
        <v/>
      </c>
      <c r="I615" s="1">
        <v>818001995</v>
      </c>
    </row>
    <row r="616" spans="1:9" x14ac:dyDescent="0.25">
      <c r="A616" s="3">
        <v>818002020</v>
      </c>
      <c r="B616" s="81" t="s">
        <v>848</v>
      </c>
      <c r="C616" s="82">
        <v>24676</v>
      </c>
      <c r="D616" s="1" t="s">
        <v>223</v>
      </c>
      <c r="E616" s="1" t="s">
        <v>233</v>
      </c>
      <c r="F616" s="83"/>
      <c r="G616" s="83"/>
      <c r="H616" s="83" t="str">
        <f t="shared" si="9"/>
        <v/>
      </c>
      <c r="I616" s="1">
        <v>818002020</v>
      </c>
    </row>
    <row r="617" spans="1:9" x14ac:dyDescent="0.25">
      <c r="A617" s="3">
        <v>818002076</v>
      </c>
      <c r="B617" s="81" t="s">
        <v>849</v>
      </c>
      <c r="C617" s="82">
        <v>24676</v>
      </c>
      <c r="D617" s="1" t="s">
        <v>420</v>
      </c>
      <c r="E617" s="1" t="s">
        <v>218</v>
      </c>
      <c r="F617" s="83"/>
      <c r="G617" s="83"/>
      <c r="H617" s="83" t="str">
        <f t="shared" si="9"/>
        <v/>
      </c>
      <c r="I617" s="1">
        <v>818002076</v>
      </c>
    </row>
    <row r="618" spans="1:9" x14ac:dyDescent="0.25">
      <c r="A618" s="3">
        <v>818002216</v>
      </c>
      <c r="B618" s="81" t="s">
        <v>850</v>
      </c>
      <c r="C618" s="82">
        <v>4935</v>
      </c>
      <c r="D618" s="1" t="s">
        <v>217</v>
      </c>
      <c r="E618" s="1" t="s">
        <v>218</v>
      </c>
      <c r="F618" s="83"/>
      <c r="G618" s="83"/>
      <c r="H618" s="83" t="str">
        <f t="shared" si="9"/>
        <v/>
      </c>
      <c r="I618" s="1">
        <v>818002216</v>
      </c>
    </row>
    <row r="619" spans="1:9" x14ac:dyDescent="0.25">
      <c r="A619" s="3">
        <v>818002346</v>
      </c>
      <c r="B619" s="81" t="s">
        <v>851</v>
      </c>
      <c r="C619" s="82">
        <v>24676</v>
      </c>
      <c r="D619" s="1" t="s">
        <v>223</v>
      </c>
      <c r="E619" s="1" t="s">
        <v>218</v>
      </c>
      <c r="F619" s="83"/>
      <c r="G619" s="83"/>
      <c r="H619" s="83" t="str">
        <f t="shared" si="9"/>
        <v/>
      </c>
      <c r="I619" s="1">
        <v>818002346</v>
      </c>
    </row>
    <row r="620" spans="1:9" x14ac:dyDescent="0.25">
      <c r="A620" s="3">
        <v>819002119</v>
      </c>
      <c r="B620" s="81" t="s">
        <v>852</v>
      </c>
      <c r="C620" s="82">
        <v>100000000</v>
      </c>
      <c r="D620" s="1" t="s">
        <v>220</v>
      </c>
      <c r="E620" s="1" t="s">
        <v>218</v>
      </c>
      <c r="F620" s="83"/>
      <c r="G620" s="83"/>
      <c r="H620" s="83" t="str">
        <f t="shared" si="9"/>
        <v/>
      </c>
      <c r="I620" s="1">
        <v>819002119</v>
      </c>
    </row>
    <row r="621" spans="1:9" x14ac:dyDescent="0.25">
      <c r="A621" s="3">
        <v>819004113</v>
      </c>
      <c r="B621" s="81" t="s">
        <v>853</v>
      </c>
      <c r="C621" s="82">
        <v>24676</v>
      </c>
      <c r="D621" s="1" t="s">
        <v>420</v>
      </c>
      <c r="E621" s="1" t="s">
        <v>218</v>
      </c>
      <c r="F621" s="83"/>
      <c r="G621" s="83"/>
      <c r="H621" s="83" t="str">
        <f t="shared" si="9"/>
        <v/>
      </c>
      <c r="I621" s="1">
        <v>819004113</v>
      </c>
    </row>
    <row r="622" spans="1:9" x14ac:dyDescent="0.25">
      <c r="A622" s="3">
        <v>819004228</v>
      </c>
      <c r="B622" s="81" t="s">
        <v>854</v>
      </c>
      <c r="C622" s="82">
        <v>820</v>
      </c>
      <c r="D622" s="1" t="s">
        <v>217</v>
      </c>
      <c r="E622" s="1" t="s">
        <v>218</v>
      </c>
      <c r="F622" s="83"/>
      <c r="G622" s="83"/>
      <c r="H622" s="83" t="str">
        <f t="shared" si="9"/>
        <v/>
      </c>
      <c r="I622" s="1">
        <v>819004228</v>
      </c>
    </row>
    <row r="623" spans="1:9" x14ac:dyDescent="0.25">
      <c r="A623" s="3">
        <v>819004310</v>
      </c>
      <c r="B623" s="81" t="s">
        <v>855</v>
      </c>
      <c r="C623" s="82">
        <v>24676</v>
      </c>
      <c r="D623" s="1" t="s">
        <v>738</v>
      </c>
      <c r="E623" s="75" t="s">
        <v>231</v>
      </c>
      <c r="F623" s="83"/>
      <c r="G623" s="83"/>
      <c r="H623" s="83" t="str">
        <f t="shared" si="9"/>
        <v/>
      </c>
      <c r="I623" s="1">
        <v>819004310</v>
      </c>
    </row>
    <row r="624" spans="1:9" x14ac:dyDescent="0.25">
      <c r="A624" s="3">
        <v>819004376</v>
      </c>
      <c r="B624" s="81" t="s">
        <v>856</v>
      </c>
      <c r="C624" s="82">
        <v>100000000</v>
      </c>
      <c r="D624" s="1" t="s">
        <v>220</v>
      </c>
      <c r="E624" s="1" t="s">
        <v>218</v>
      </c>
      <c r="F624" s="83"/>
      <c r="G624" s="83"/>
      <c r="H624" s="83" t="str">
        <f t="shared" si="9"/>
        <v/>
      </c>
      <c r="I624" s="1">
        <v>819004376</v>
      </c>
    </row>
    <row r="625" spans="1:9" x14ac:dyDescent="0.25">
      <c r="A625" s="3">
        <v>819004554</v>
      </c>
      <c r="B625" s="81" t="s">
        <v>857</v>
      </c>
      <c r="C625" s="82">
        <v>24676</v>
      </c>
      <c r="D625" s="1" t="s">
        <v>220</v>
      </c>
      <c r="E625" s="1" t="s">
        <v>218</v>
      </c>
      <c r="F625" s="83"/>
      <c r="G625" s="83"/>
      <c r="H625" s="83" t="str">
        <f t="shared" si="9"/>
        <v/>
      </c>
      <c r="I625" s="1">
        <v>819004554</v>
      </c>
    </row>
    <row r="626" spans="1:9" x14ac:dyDescent="0.25">
      <c r="A626" s="3">
        <v>819005142</v>
      </c>
      <c r="B626" s="81" t="s">
        <v>858</v>
      </c>
      <c r="C626" s="82">
        <v>24676</v>
      </c>
      <c r="D626" s="1" t="s">
        <v>420</v>
      </c>
      <c r="E626" s="1" t="s">
        <v>218</v>
      </c>
      <c r="F626" s="83"/>
      <c r="G626" s="83"/>
      <c r="H626" s="83" t="str">
        <f t="shared" si="9"/>
        <v/>
      </c>
      <c r="I626" s="1">
        <v>819005142</v>
      </c>
    </row>
    <row r="627" spans="1:9" x14ac:dyDescent="0.25">
      <c r="A627" s="3">
        <v>819005325</v>
      </c>
      <c r="B627" s="81" t="s">
        <v>859</v>
      </c>
      <c r="C627" s="82">
        <v>24676</v>
      </c>
      <c r="D627" s="1" t="s">
        <v>220</v>
      </c>
      <c r="E627" s="1" t="s">
        <v>233</v>
      </c>
      <c r="F627" s="83"/>
      <c r="G627" s="83"/>
      <c r="H627" s="83" t="str">
        <f t="shared" si="9"/>
        <v/>
      </c>
      <c r="I627" s="1">
        <v>819005325</v>
      </c>
    </row>
    <row r="628" spans="1:9" x14ac:dyDescent="0.25">
      <c r="A628" s="3">
        <v>819005392</v>
      </c>
      <c r="B628" s="81" t="s">
        <v>860</v>
      </c>
      <c r="C628" s="82">
        <v>4935</v>
      </c>
      <c r="D628" s="1" t="s">
        <v>420</v>
      </c>
      <c r="E628" s="1" t="s">
        <v>233</v>
      </c>
      <c r="F628" s="83"/>
      <c r="G628" s="83"/>
      <c r="H628" s="83" t="str">
        <f t="shared" si="9"/>
        <v/>
      </c>
      <c r="I628" s="1">
        <v>819005392</v>
      </c>
    </row>
    <row r="629" spans="1:9" x14ac:dyDescent="0.25">
      <c r="A629" s="3">
        <v>819005433</v>
      </c>
      <c r="B629" s="81" t="s">
        <v>861</v>
      </c>
      <c r="C629" s="82">
        <v>820</v>
      </c>
      <c r="D629" s="1" t="s">
        <v>220</v>
      </c>
      <c r="E629" s="75" t="s">
        <v>231</v>
      </c>
      <c r="F629" s="83"/>
      <c r="G629" s="83"/>
      <c r="H629" s="83" t="str">
        <f t="shared" si="9"/>
        <v/>
      </c>
      <c r="I629" s="1">
        <v>819005433</v>
      </c>
    </row>
    <row r="630" spans="1:9" x14ac:dyDescent="0.25">
      <c r="A630" s="3">
        <v>819005824</v>
      </c>
      <c r="B630" s="81" t="s">
        <v>862</v>
      </c>
      <c r="C630" s="82">
        <v>24676</v>
      </c>
      <c r="D630" s="1" t="s">
        <v>420</v>
      </c>
      <c r="E630" s="1" t="s">
        <v>218</v>
      </c>
      <c r="F630" s="83"/>
      <c r="G630" s="83"/>
      <c r="H630" s="83" t="str">
        <f t="shared" si="9"/>
        <v/>
      </c>
      <c r="I630" s="1">
        <v>819005824</v>
      </c>
    </row>
    <row r="631" spans="1:9" x14ac:dyDescent="0.25">
      <c r="A631" s="3">
        <v>819006201</v>
      </c>
      <c r="B631" s="81" t="s">
        <v>863</v>
      </c>
      <c r="C631" s="82">
        <v>1640</v>
      </c>
      <c r="D631" s="1" t="s">
        <v>217</v>
      </c>
      <c r="E631" s="1" t="s">
        <v>233</v>
      </c>
      <c r="F631" s="83"/>
      <c r="G631" s="83"/>
      <c r="H631" s="83" t="str">
        <f t="shared" si="9"/>
        <v/>
      </c>
      <c r="I631" s="1">
        <v>819006201</v>
      </c>
    </row>
    <row r="632" spans="1:9" x14ac:dyDescent="0.25">
      <c r="A632" s="3">
        <v>819006346</v>
      </c>
      <c r="B632" s="81" t="s">
        <v>864</v>
      </c>
      <c r="C632" s="82">
        <v>24676</v>
      </c>
      <c r="D632" s="1" t="s">
        <v>220</v>
      </c>
      <c r="E632" s="1" t="s">
        <v>218</v>
      </c>
      <c r="F632" s="83"/>
      <c r="G632" s="83"/>
      <c r="H632" s="83" t="str">
        <f t="shared" si="9"/>
        <v/>
      </c>
      <c r="I632" s="1">
        <v>819006346</v>
      </c>
    </row>
    <row r="633" spans="1:9" x14ac:dyDescent="0.25">
      <c r="A633" s="3">
        <v>819006455</v>
      </c>
      <c r="B633" s="81" t="s">
        <v>865</v>
      </c>
      <c r="C633" s="82">
        <v>24676</v>
      </c>
      <c r="D633" s="1" t="s">
        <v>420</v>
      </c>
      <c r="E633" s="1" t="s">
        <v>218</v>
      </c>
      <c r="F633" s="83"/>
      <c r="G633" s="83"/>
      <c r="H633" s="83" t="str">
        <f t="shared" si="9"/>
        <v/>
      </c>
      <c r="I633" s="1">
        <v>819006455</v>
      </c>
    </row>
    <row r="634" spans="1:9" x14ac:dyDescent="0.25">
      <c r="A634" s="3">
        <v>819006903</v>
      </c>
      <c r="B634" s="81" t="s">
        <v>866</v>
      </c>
      <c r="C634" s="82">
        <v>100000000</v>
      </c>
      <c r="D634" s="1" t="s">
        <v>220</v>
      </c>
      <c r="E634" s="1" t="s">
        <v>218</v>
      </c>
      <c r="F634" s="83"/>
      <c r="G634" s="83"/>
      <c r="H634" s="83" t="str">
        <f t="shared" si="9"/>
        <v/>
      </c>
      <c r="I634" s="1">
        <v>819006903</v>
      </c>
    </row>
    <row r="635" spans="1:9" x14ac:dyDescent="0.25">
      <c r="A635" s="3">
        <v>820000392</v>
      </c>
      <c r="B635" s="81" t="s">
        <v>867</v>
      </c>
      <c r="C635" s="82">
        <v>4935</v>
      </c>
      <c r="D635" s="1" t="s">
        <v>217</v>
      </c>
      <c r="E635" s="1" t="s">
        <v>218</v>
      </c>
      <c r="F635" s="83"/>
      <c r="G635" s="83"/>
      <c r="H635" s="83" t="str">
        <f t="shared" si="9"/>
        <v/>
      </c>
      <c r="I635" s="1">
        <v>820000392</v>
      </c>
    </row>
    <row r="636" spans="1:9" x14ac:dyDescent="0.25">
      <c r="A636" s="3">
        <v>820000759</v>
      </c>
      <c r="B636" s="81" t="s">
        <v>868</v>
      </c>
      <c r="C636" s="82">
        <v>820</v>
      </c>
      <c r="D636" s="1" t="s">
        <v>217</v>
      </c>
      <c r="E636" s="1" t="s">
        <v>218</v>
      </c>
      <c r="F636" s="83"/>
      <c r="G636" s="83"/>
      <c r="H636" s="83" t="str">
        <f t="shared" si="9"/>
        <v/>
      </c>
      <c r="I636" s="1">
        <v>820000759</v>
      </c>
    </row>
    <row r="637" spans="1:9" x14ac:dyDescent="0.25">
      <c r="A637" s="3">
        <v>820002498</v>
      </c>
      <c r="B637" s="81" t="s">
        <v>869</v>
      </c>
      <c r="C637" s="82">
        <v>24676</v>
      </c>
      <c r="D637" s="1" t="s">
        <v>220</v>
      </c>
      <c r="E637" s="1" t="s">
        <v>218</v>
      </c>
      <c r="F637" s="83"/>
      <c r="G637" s="83"/>
      <c r="H637" s="83" t="str">
        <f t="shared" si="9"/>
        <v/>
      </c>
      <c r="I637" s="1">
        <v>820002498</v>
      </c>
    </row>
    <row r="638" spans="1:9" x14ac:dyDescent="0.25">
      <c r="A638" s="3">
        <v>820003677</v>
      </c>
      <c r="B638" s="81" t="s">
        <v>870</v>
      </c>
      <c r="C638" s="82">
        <v>820</v>
      </c>
      <c r="D638" s="1" t="s">
        <v>217</v>
      </c>
      <c r="E638" s="1" t="s">
        <v>218</v>
      </c>
      <c r="F638" s="83"/>
      <c r="G638" s="83"/>
      <c r="H638" s="83" t="str">
        <f t="shared" si="9"/>
        <v/>
      </c>
      <c r="I638" s="1">
        <v>820003677</v>
      </c>
    </row>
    <row r="639" spans="1:9" x14ac:dyDescent="0.25">
      <c r="A639" s="3">
        <v>820003689</v>
      </c>
      <c r="B639" s="81" t="s">
        <v>871</v>
      </c>
      <c r="C639" s="82">
        <v>1640</v>
      </c>
      <c r="D639" s="1" t="s">
        <v>217</v>
      </c>
      <c r="E639" s="1" t="s">
        <v>218</v>
      </c>
      <c r="F639" s="83"/>
      <c r="G639" s="83"/>
      <c r="H639" s="83" t="str">
        <f t="shared" si="9"/>
        <v/>
      </c>
      <c r="I639" s="1">
        <v>820003689</v>
      </c>
    </row>
    <row r="640" spans="1:9" x14ac:dyDescent="0.25">
      <c r="A640" s="3">
        <v>821001831</v>
      </c>
      <c r="B640" s="81" t="s">
        <v>872</v>
      </c>
      <c r="C640" s="82">
        <v>100000000</v>
      </c>
      <c r="D640" s="1" t="s">
        <v>220</v>
      </c>
      <c r="E640" s="1" t="s">
        <v>233</v>
      </c>
      <c r="F640" s="83"/>
      <c r="G640" s="83">
        <v>43453</v>
      </c>
      <c r="H640" s="83">
        <f t="shared" si="9"/>
        <v>43453</v>
      </c>
      <c r="I640" s="1">
        <v>821001831</v>
      </c>
    </row>
    <row r="641" spans="1:9" x14ac:dyDescent="0.25">
      <c r="A641" s="3">
        <v>822003658</v>
      </c>
      <c r="B641" s="81" t="s">
        <v>873</v>
      </c>
      <c r="C641" s="82">
        <v>24676</v>
      </c>
      <c r="D641" s="1" t="s">
        <v>220</v>
      </c>
      <c r="E641" s="1" t="s">
        <v>218</v>
      </c>
      <c r="F641" s="83"/>
      <c r="G641" s="83"/>
      <c r="H641" s="83" t="str">
        <f t="shared" si="9"/>
        <v/>
      </c>
      <c r="I641" s="1">
        <v>822003658</v>
      </c>
    </row>
    <row r="642" spans="1:9" x14ac:dyDescent="0.25">
      <c r="A642" s="3">
        <v>823000353</v>
      </c>
      <c r="B642" s="81" t="s">
        <v>874</v>
      </c>
      <c r="C642" s="82">
        <v>820</v>
      </c>
      <c r="D642" s="1" t="s">
        <v>217</v>
      </c>
      <c r="E642" s="75" t="s">
        <v>231</v>
      </c>
      <c r="F642" s="83"/>
      <c r="G642" s="83"/>
      <c r="H642" s="83" t="str">
        <f t="shared" si="9"/>
        <v/>
      </c>
      <c r="I642" s="1">
        <v>823000353</v>
      </c>
    </row>
    <row r="643" spans="1:9" x14ac:dyDescent="0.25">
      <c r="A643" s="3">
        <v>823000731</v>
      </c>
      <c r="B643" s="81" t="s">
        <v>875</v>
      </c>
      <c r="C643" s="82">
        <v>100000000</v>
      </c>
      <c r="D643" s="1" t="s">
        <v>220</v>
      </c>
      <c r="E643" s="1" t="s">
        <v>233</v>
      </c>
      <c r="F643" s="83"/>
      <c r="G643" s="83"/>
      <c r="H643" s="83" t="str">
        <f t="shared" ref="H643:H706" si="10">+IF(F643&gt;0,F643,IF(G643&gt;0,G643,""))</f>
        <v/>
      </c>
      <c r="I643" s="1">
        <v>823000731</v>
      </c>
    </row>
    <row r="644" spans="1:9" x14ac:dyDescent="0.25">
      <c r="A644" s="3">
        <v>823001041</v>
      </c>
      <c r="B644" s="81" t="s">
        <v>876</v>
      </c>
      <c r="C644" s="82">
        <v>24676</v>
      </c>
      <c r="D644" s="1" t="s">
        <v>217</v>
      </c>
      <c r="E644" s="1" t="s">
        <v>238</v>
      </c>
      <c r="F644" s="83"/>
      <c r="G644" s="83"/>
      <c r="H644" s="83" t="str">
        <f t="shared" si="10"/>
        <v/>
      </c>
      <c r="I644" s="1">
        <v>823001041</v>
      </c>
    </row>
    <row r="645" spans="1:9" x14ac:dyDescent="0.25">
      <c r="A645" s="3">
        <v>823001211</v>
      </c>
      <c r="B645" s="81" t="s">
        <v>877</v>
      </c>
      <c r="C645" s="82">
        <v>1640</v>
      </c>
      <c r="D645" s="1" t="s">
        <v>217</v>
      </c>
      <c r="E645" s="1" t="s">
        <v>233</v>
      </c>
      <c r="F645" s="83"/>
      <c r="G645" s="83"/>
      <c r="H645" s="83" t="str">
        <f t="shared" si="10"/>
        <v/>
      </c>
      <c r="I645" s="1">
        <v>823001211</v>
      </c>
    </row>
    <row r="646" spans="1:9" x14ac:dyDescent="0.25">
      <c r="A646" s="3">
        <v>823001222</v>
      </c>
      <c r="B646" s="81" t="s">
        <v>878</v>
      </c>
      <c r="C646" s="82">
        <v>24676</v>
      </c>
      <c r="D646" s="1" t="s">
        <v>217</v>
      </c>
      <c r="E646" s="1" t="s">
        <v>218</v>
      </c>
      <c r="F646" s="83"/>
      <c r="G646" s="83"/>
      <c r="H646" s="83" t="str">
        <f t="shared" si="10"/>
        <v/>
      </c>
      <c r="I646" s="1">
        <v>823001222</v>
      </c>
    </row>
    <row r="647" spans="1:9" x14ac:dyDescent="0.25">
      <c r="A647" s="3">
        <v>823001350</v>
      </c>
      <c r="B647" s="81" t="s">
        <v>879</v>
      </c>
      <c r="C647" s="82">
        <v>1640</v>
      </c>
      <c r="D647" s="1" t="s">
        <v>217</v>
      </c>
      <c r="E647" s="1" t="s">
        <v>233</v>
      </c>
      <c r="F647" s="83"/>
      <c r="G647" s="83"/>
      <c r="H647" s="83" t="str">
        <f t="shared" si="10"/>
        <v/>
      </c>
      <c r="I647" s="1">
        <v>823001350</v>
      </c>
    </row>
    <row r="648" spans="1:9" x14ac:dyDescent="0.25">
      <c r="A648" s="3">
        <v>823001710</v>
      </c>
      <c r="B648" s="81" t="s">
        <v>880</v>
      </c>
      <c r="C648" s="82">
        <v>24676</v>
      </c>
      <c r="D648" s="1" t="s">
        <v>220</v>
      </c>
      <c r="E648" s="1" t="s">
        <v>218</v>
      </c>
      <c r="F648" s="83"/>
      <c r="G648" s="83"/>
      <c r="H648" s="83" t="str">
        <f t="shared" si="10"/>
        <v/>
      </c>
      <c r="I648" s="1">
        <v>823001710</v>
      </c>
    </row>
    <row r="649" spans="1:9" x14ac:dyDescent="0.25">
      <c r="A649" s="3">
        <v>823001745</v>
      </c>
      <c r="B649" s="81" t="s">
        <v>881</v>
      </c>
      <c r="C649" s="82">
        <v>4935</v>
      </c>
      <c r="D649" s="1" t="s">
        <v>220</v>
      </c>
      <c r="E649" s="1" t="s">
        <v>218</v>
      </c>
      <c r="F649" s="83"/>
      <c r="G649" s="83"/>
      <c r="H649" s="83" t="str">
        <f t="shared" si="10"/>
        <v/>
      </c>
      <c r="I649" s="1">
        <v>823001745</v>
      </c>
    </row>
    <row r="650" spans="1:9" x14ac:dyDescent="0.25">
      <c r="A650" s="3">
        <v>823001926</v>
      </c>
      <c r="B650" s="81" t="s">
        <v>882</v>
      </c>
      <c r="C650" s="82">
        <v>24676</v>
      </c>
      <c r="D650" s="1" t="s">
        <v>420</v>
      </c>
      <c r="E650" s="75" t="s">
        <v>231</v>
      </c>
      <c r="F650" s="83"/>
      <c r="G650" s="83"/>
      <c r="H650" s="83" t="str">
        <f t="shared" si="10"/>
        <v/>
      </c>
      <c r="I650" s="1">
        <v>823001926</v>
      </c>
    </row>
    <row r="651" spans="1:9" x14ac:dyDescent="0.25">
      <c r="A651" s="3">
        <v>823001970</v>
      </c>
      <c r="B651" s="81" t="s">
        <v>883</v>
      </c>
      <c r="C651" s="82">
        <v>4935</v>
      </c>
      <c r="D651" s="1" t="s">
        <v>738</v>
      </c>
      <c r="E651" s="1" t="s">
        <v>218</v>
      </c>
      <c r="F651" s="83"/>
      <c r="G651" s="83"/>
      <c r="H651" s="83" t="str">
        <f t="shared" si="10"/>
        <v/>
      </c>
      <c r="I651" s="1">
        <v>823001970</v>
      </c>
    </row>
    <row r="652" spans="1:9" x14ac:dyDescent="0.25">
      <c r="A652" s="3">
        <v>823002189</v>
      </c>
      <c r="B652" s="81" t="s">
        <v>884</v>
      </c>
      <c r="C652" s="82">
        <v>24676</v>
      </c>
      <c r="D652" s="1" t="s">
        <v>220</v>
      </c>
      <c r="E652" s="1" t="s">
        <v>218</v>
      </c>
      <c r="F652" s="83"/>
      <c r="G652" s="83"/>
      <c r="H652" s="83" t="str">
        <f t="shared" si="10"/>
        <v/>
      </c>
      <c r="I652" s="1">
        <v>823002189</v>
      </c>
    </row>
    <row r="653" spans="1:9" x14ac:dyDescent="0.25">
      <c r="A653" s="3">
        <v>823002341</v>
      </c>
      <c r="B653" s="81" t="s">
        <v>885</v>
      </c>
      <c r="C653" s="82">
        <v>24676</v>
      </c>
      <c r="D653" s="1" t="s">
        <v>220</v>
      </c>
      <c r="E653" s="1" t="s">
        <v>218</v>
      </c>
      <c r="F653" s="83"/>
      <c r="G653" s="83"/>
      <c r="H653" s="83" t="str">
        <f t="shared" si="10"/>
        <v/>
      </c>
      <c r="I653" s="1">
        <v>823002341</v>
      </c>
    </row>
    <row r="654" spans="1:9" x14ac:dyDescent="0.25">
      <c r="A654" s="3">
        <v>823002527</v>
      </c>
      <c r="B654" s="81" t="s">
        <v>886</v>
      </c>
      <c r="C654" s="82">
        <v>24676</v>
      </c>
      <c r="D654" s="1" t="s">
        <v>220</v>
      </c>
      <c r="E654" s="75" t="s">
        <v>231</v>
      </c>
      <c r="F654" s="83"/>
      <c r="G654" s="83"/>
      <c r="H654" s="83" t="str">
        <f t="shared" si="10"/>
        <v/>
      </c>
      <c r="I654" s="1">
        <v>823002527</v>
      </c>
    </row>
    <row r="655" spans="1:9" x14ac:dyDescent="0.25">
      <c r="A655" s="3">
        <v>823002659</v>
      </c>
      <c r="B655" s="81" t="s">
        <v>887</v>
      </c>
      <c r="C655" s="82">
        <v>820</v>
      </c>
      <c r="D655" s="1" t="s">
        <v>220</v>
      </c>
      <c r="E655" s="75" t="s">
        <v>231</v>
      </c>
      <c r="F655" s="83"/>
      <c r="G655" s="83"/>
      <c r="H655" s="83" t="str">
        <f t="shared" si="10"/>
        <v/>
      </c>
      <c r="I655" s="1">
        <v>823002659</v>
      </c>
    </row>
    <row r="656" spans="1:9" x14ac:dyDescent="0.25">
      <c r="A656" s="3">
        <v>823002697</v>
      </c>
      <c r="B656" s="81" t="s">
        <v>888</v>
      </c>
      <c r="C656" s="82">
        <v>100000000</v>
      </c>
      <c r="D656" s="1" t="s">
        <v>220</v>
      </c>
      <c r="E656" s="75" t="s">
        <v>231</v>
      </c>
      <c r="F656" s="83"/>
      <c r="G656" s="83"/>
      <c r="H656" s="83" t="str">
        <f t="shared" si="10"/>
        <v/>
      </c>
      <c r="I656" s="1">
        <v>823002697</v>
      </c>
    </row>
    <row r="657" spans="1:9" x14ac:dyDescent="0.25">
      <c r="A657" s="3">
        <v>823002720</v>
      </c>
      <c r="B657" s="81" t="s">
        <v>889</v>
      </c>
      <c r="C657" s="82">
        <v>24676</v>
      </c>
      <c r="D657" s="1" t="s">
        <v>220</v>
      </c>
      <c r="E657" s="1" t="s">
        <v>218</v>
      </c>
      <c r="F657" s="83"/>
      <c r="G657" s="83"/>
      <c r="H657" s="83" t="str">
        <f t="shared" si="10"/>
        <v/>
      </c>
      <c r="I657" s="1">
        <v>823002720</v>
      </c>
    </row>
    <row r="658" spans="1:9" x14ac:dyDescent="0.25">
      <c r="A658" s="3">
        <v>823002781</v>
      </c>
      <c r="B658" s="81" t="s">
        <v>890</v>
      </c>
      <c r="C658" s="82">
        <v>24676</v>
      </c>
      <c r="D658" s="1" t="s">
        <v>220</v>
      </c>
      <c r="E658" s="75" t="s">
        <v>231</v>
      </c>
      <c r="F658" s="83"/>
      <c r="G658" s="83"/>
      <c r="H658" s="83" t="str">
        <f t="shared" si="10"/>
        <v/>
      </c>
      <c r="I658" s="1">
        <v>823002781</v>
      </c>
    </row>
    <row r="659" spans="1:9" x14ac:dyDescent="0.25">
      <c r="A659" s="3">
        <v>823002783</v>
      </c>
      <c r="B659" s="81" t="s">
        <v>891</v>
      </c>
      <c r="C659" s="82">
        <v>100000000</v>
      </c>
      <c r="D659" s="1" t="s">
        <v>420</v>
      </c>
      <c r="E659" s="1" t="s">
        <v>233</v>
      </c>
      <c r="F659" s="83">
        <v>43304</v>
      </c>
      <c r="G659" s="83"/>
      <c r="H659" s="83">
        <f t="shared" si="10"/>
        <v>43304</v>
      </c>
      <c r="I659" s="1">
        <v>823002783</v>
      </c>
    </row>
    <row r="660" spans="1:9" x14ac:dyDescent="0.25">
      <c r="A660" s="3">
        <v>823002825</v>
      </c>
      <c r="B660" s="81" t="s">
        <v>892</v>
      </c>
      <c r="C660" s="82">
        <v>24676</v>
      </c>
      <c r="D660" s="1" t="s">
        <v>220</v>
      </c>
      <c r="E660" s="1" t="s">
        <v>218</v>
      </c>
      <c r="F660" s="83"/>
      <c r="G660" s="83"/>
      <c r="H660" s="83" t="str">
        <f t="shared" si="10"/>
        <v/>
      </c>
      <c r="I660" s="1">
        <v>823002825</v>
      </c>
    </row>
    <row r="661" spans="1:9" x14ac:dyDescent="0.25">
      <c r="A661" s="3">
        <v>823003023</v>
      </c>
      <c r="B661" s="81" t="s">
        <v>893</v>
      </c>
      <c r="C661" s="82">
        <v>24676</v>
      </c>
      <c r="D661" s="1" t="s">
        <v>220</v>
      </c>
      <c r="E661" s="75" t="s">
        <v>231</v>
      </c>
      <c r="F661" s="83"/>
      <c r="G661" s="83"/>
      <c r="H661" s="83" t="str">
        <f t="shared" si="10"/>
        <v/>
      </c>
      <c r="I661" s="1">
        <v>823003023</v>
      </c>
    </row>
    <row r="662" spans="1:9" x14ac:dyDescent="0.25">
      <c r="A662" s="3">
        <v>823003083</v>
      </c>
      <c r="B662" s="81" t="s">
        <v>894</v>
      </c>
      <c r="C662" s="82">
        <v>100000000</v>
      </c>
      <c r="D662" s="1" t="s">
        <v>220</v>
      </c>
      <c r="E662" s="1" t="s">
        <v>218</v>
      </c>
      <c r="F662" s="83"/>
      <c r="G662" s="83"/>
      <c r="H662" s="83" t="str">
        <f t="shared" si="10"/>
        <v/>
      </c>
      <c r="I662" s="1">
        <v>823003083</v>
      </c>
    </row>
    <row r="663" spans="1:9" x14ac:dyDescent="0.25">
      <c r="A663" s="3">
        <v>823003087</v>
      </c>
      <c r="B663" s="81" t="s">
        <v>895</v>
      </c>
      <c r="C663" s="82">
        <v>24676</v>
      </c>
      <c r="D663" s="1" t="s">
        <v>220</v>
      </c>
      <c r="E663" s="1" t="s">
        <v>218</v>
      </c>
      <c r="F663" s="83"/>
      <c r="G663" s="83"/>
      <c r="H663" s="83" t="str">
        <f t="shared" si="10"/>
        <v/>
      </c>
      <c r="I663" s="1">
        <v>823003087</v>
      </c>
    </row>
    <row r="664" spans="1:9" x14ac:dyDescent="0.25">
      <c r="A664" s="3">
        <v>823003096</v>
      </c>
      <c r="B664" s="81" t="s">
        <v>896</v>
      </c>
      <c r="C664" s="82">
        <v>24676</v>
      </c>
      <c r="D664" s="1" t="s">
        <v>220</v>
      </c>
      <c r="E664" s="1" t="s">
        <v>233</v>
      </c>
      <c r="F664" s="83"/>
      <c r="G664" s="83"/>
      <c r="H664" s="83" t="str">
        <f t="shared" si="10"/>
        <v/>
      </c>
      <c r="I664" s="1">
        <v>823003096</v>
      </c>
    </row>
    <row r="665" spans="1:9" x14ac:dyDescent="0.25">
      <c r="A665" s="3">
        <v>823003184</v>
      </c>
      <c r="B665" s="81" t="s">
        <v>897</v>
      </c>
      <c r="C665" s="82">
        <v>24676</v>
      </c>
      <c r="D665" s="1" t="s">
        <v>220</v>
      </c>
      <c r="E665" s="1" t="s">
        <v>218</v>
      </c>
      <c r="F665" s="83"/>
      <c r="G665" s="83"/>
      <c r="H665" s="83" t="str">
        <f t="shared" si="10"/>
        <v/>
      </c>
      <c r="I665" s="1">
        <v>823003184</v>
      </c>
    </row>
    <row r="666" spans="1:9" x14ac:dyDescent="0.25">
      <c r="A666" s="3">
        <v>823003298</v>
      </c>
      <c r="B666" s="81" t="s">
        <v>898</v>
      </c>
      <c r="C666" s="82">
        <v>100000000</v>
      </c>
      <c r="D666" s="1" t="s">
        <v>220</v>
      </c>
      <c r="E666" s="1" t="s">
        <v>218</v>
      </c>
      <c r="F666" s="83"/>
      <c r="G666" s="83"/>
      <c r="H666" s="83" t="str">
        <f t="shared" si="10"/>
        <v/>
      </c>
      <c r="I666" s="1">
        <v>823003298</v>
      </c>
    </row>
    <row r="667" spans="1:9" x14ac:dyDescent="0.25">
      <c r="A667" s="3">
        <v>823003933</v>
      </c>
      <c r="B667" s="81" t="s">
        <v>899</v>
      </c>
      <c r="C667" s="82">
        <v>24676</v>
      </c>
      <c r="D667" s="1" t="s">
        <v>220</v>
      </c>
      <c r="E667" s="1" t="s">
        <v>218</v>
      </c>
      <c r="F667" s="83"/>
      <c r="G667" s="83"/>
      <c r="H667" s="83" t="str">
        <f t="shared" si="10"/>
        <v/>
      </c>
      <c r="I667" s="1">
        <v>823003933</v>
      </c>
    </row>
    <row r="668" spans="1:9" x14ac:dyDescent="0.25">
      <c r="A668" s="3">
        <v>823003944</v>
      </c>
      <c r="B668" s="81" t="s">
        <v>900</v>
      </c>
      <c r="C668" s="82">
        <v>4935</v>
      </c>
      <c r="D668" s="1" t="s">
        <v>220</v>
      </c>
      <c r="E668" s="1" t="s">
        <v>218</v>
      </c>
      <c r="F668" s="83"/>
      <c r="G668" s="83"/>
      <c r="H668" s="83" t="str">
        <f t="shared" si="10"/>
        <v/>
      </c>
      <c r="I668" s="1">
        <v>823003944</v>
      </c>
    </row>
    <row r="669" spans="1:9" x14ac:dyDescent="0.25">
      <c r="A669" s="3">
        <v>823003970</v>
      </c>
      <c r="B669" s="81" t="s">
        <v>901</v>
      </c>
      <c r="C669" s="82">
        <v>4935</v>
      </c>
      <c r="D669" s="1" t="s">
        <v>220</v>
      </c>
      <c r="E669" s="75" t="s">
        <v>231</v>
      </c>
      <c r="F669" s="83"/>
      <c r="G669" s="83"/>
      <c r="H669" s="83" t="str">
        <f t="shared" si="10"/>
        <v/>
      </c>
      <c r="I669" s="1">
        <v>823003970</v>
      </c>
    </row>
    <row r="670" spans="1:9" x14ac:dyDescent="0.25">
      <c r="A670" s="3">
        <v>823004042</v>
      </c>
      <c r="B670" s="81" t="s">
        <v>902</v>
      </c>
      <c r="C670" s="82">
        <v>24676</v>
      </c>
      <c r="D670" s="1" t="s">
        <v>217</v>
      </c>
      <c r="E670" s="1" t="s">
        <v>218</v>
      </c>
      <c r="F670" s="83"/>
      <c r="G670" s="83"/>
      <c r="H670" s="83" t="str">
        <f t="shared" si="10"/>
        <v/>
      </c>
      <c r="I670" s="1">
        <v>823004042</v>
      </c>
    </row>
    <row r="671" spans="1:9" x14ac:dyDescent="0.25">
      <c r="A671" s="3">
        <v>823004079</v>
      </c>
      <c r="B671" s="81" t="s">
        <v>903</v>
      </c>
      <c r="C671" s="82">
        <v>100000000</v>
      </c>
      <c r="D671" s="1" t="s">
        <v>217</v>
      </c>
      <c r="E671" s="75" t="s">
        <v>231</v>
      </c>
      <c r="F671" s="83"/>
      <c r="G671" s="83"/>
      <c r="H671" s="83" t="str">
        <f t="shared" si="10"/>
        <v/>
      </c>
      <c r="I671" s="1">
        <v>823004079</v>
      </c>
    </row>
    <row r="672" spans="1:9" x14ac:dyDescent="0.25">
      <c r="A672" s="3">
        <v>823004098</v>
      </c>
      <c r="B672" s="81" t="s">
        <v>904</v>
      </c>
      <c r="C672" s="82">
        <v>24676</v>
      </c>
      <c r="D672" s="1" t="s">
        <v>220</v>
      </c>
      <c r="E672" s="1" t="s">
        <v>218</v>
      </c>
      <c r="F672" s="83"/>
      <c r="G672" s="83"/>
      <c r="H672" s="83" t="str">
        <f t="shared" si="10"/>
        <v/>
      </c>
      <c r="I672" s="1">
        <v>823004098</v>
      </c>
    </row>
    <row r="673" spans="1:9" x14ac:dyDescent="0.25">
      <c r="A673" s="3">
        <v>823004151</v>
      </c>
      <c r="B673" s="81" t="s">
        <v>905</v>
      </c>
      <c r="C673" s="82">
        <v>100000000</v>
      </c>
      <c r="D673" s="1" t="s">
        <v>220</v>
      </c>
      <c r="E673" s="75" t="s">
        <v>231</v>
      </c>
      <c r="F673" s="83"/>
      <c r="G673" s="83"/>
      <c r="H673" s="83" t="str">
        <f t="shared" si="10"/>
        <v/>
      </c>
      <c r="I673" s="1">
        <v>823004151</v>
      </c>
    </row>
    <row r="674" spans="1:9" x14ac:dyDescent="0.25">
      <c r="A674" s="3">
        <v>823004236</v>
      </c>
      <c r="B674" s="81" t="s">
        <v>906</v>
      </c>
      <c r="C674" s="82">
        <v>24676</v>
      </c>
      <c r="D674" s="1" t="s">
        <v>220</v>
      </c>
      <c r="E674" s="75" t="s">
        <v>231</v>
      </c>
      <c r="F674" s="83"/>
      <c r="G674" s="83"/>
      <c r="H674" s="83" t="str">
        <f t="shared" si="10"/>
        <v/>
      </c>
      <c r="I674" s="1">
        <v>823004236</v>
      </c>
    </row>
    <row r="675" spans="1:9" x14ac:dyDescent="0.25">
      <c r="A675" s="3">
        <v>823004719</v>
      </c>
      <c r="B675" s="81" t="s">
        <v>907</v>
      </c>
      <c r="C675" s="82">
        <v>820</v>
      </c>
      <c r="D675" s="1" t="s">
        <v>220</v>
      </c>
      <c r="E675" s="75" t="s">
        <v>231</v>
      </c>
      <c r="F675" s="83"/>
      <c r="G675" s="83"/>
      <c r="H675" s="83" t="str">
        <f t="shared" si="10"/>
        <v/>
      </c>
      <c r="I675" s="1">
        <v>823004719</v>
      </c>
    </row>
    <row r="676" spans="1:9" x14ac:dyDescent="0.25">
      <c r="A676" s="3">
        <v>823004825</v>
      </c>
      <c r="B676" s="81" t="s">
        <v>908</v>
      </c>
      <c r="C676" s="82">
        <v>24676</v>
      </c>
      <c r="D676" s="1" t="s">
        <v>220</v>
      </c>
      <c r="E676" s="1" t="s">
        <v>218</v>
      </c>
      <c r="F676" s="83"/>
      <c r="G676" s="83"/>
      <c r="H676" s="83" t="str">
        <f t="shared" si="10"/>
        <v/>
      </c>
      <c r="I676" s="1">
        <v>823004825</v>
      </c>
    </row>
    <row r="677" spans="1:9" x14ac:dyDescent="0.25">
      <c r="A677" s="3">
        <v>823005303</v>
      </c>
      <c r="B677" s="81" t="s">
        <v>909</v>
      </c>
      <c r="C677" s="82">
        <v>100000000</v>
      </c>
      <c r="D677" s="1" t="s">
        <v>220</v>
      </c>
      <c r="E677" s="1" t="s">
        <v>218</v>
      </c>
      <c r="F677" s="83"/>
      <c r="G677" s="83"/>
      <c r="H677" s="83" t="str">
        <f t="shared" si="10"/>
        <v/>
      </c>
      <c r="I677" s="1">
        <v>823005303</v>
      </c>
    </row>
    <row r="678" spans="1:9" x14ac:dyDescent="0.25">
      <c r="A678" s="3">
        <v>823005361</v>
      </c>
      <c r="B678" s="81" t="s">
        <v>910</v>
      </c>
      <c r="C678" s="82">
        <v>24676</v>
      </c>
      <c r="D678" s="1" t="s">
        <v>220</v>
      </c>
      <c r="E678" s="1" t="s">
        <v>218</v>
      </c>
      <c r="F678" s="83"/>
      <c r="G678" s="83"/>
      <c r="H678" s="83" t="str">
        <f t="shared" si="10"/>
        <v/>
      </c>
      <c r="I678" s="1">
        <v>823005361</v>
      </c>
    </row>
    <row r="679" spans="1:9" x14ac:dyDescent="0.25">
      <c r="A679" s="3">
        <v>824000023</v>
      </c>
      <c r="B679" s="81" t="s">
        <v>911</v>
      </c>
      <c r="C679" s="82">
        <v>1640</v>
      </c>
      <c r="D679" s="1" t="s">
        <v>217</v>
      </c>
      <c r="E679" s="1" t="s">
        <v>218</v>
      </c>
      <c r="F679" s="83"/>
      <c r="G679" s="83"/>
      <c r="H679" s="83" t="str">
        <f t="shared" si="10"/>
        <v/>
      </c>
      <c r="I679" s="1">
        <v>824000023</v>
      </c>
    </row>
    <row r="680" spans="1:9" x14ac:dyDescent="0.25">
      <c r="A680" s="3">
        <v>824000269</v>
      </c>
      <c r="B680" s="81" t="s">
        <v>912</v>
      </c>
      <c r="C680" s="82">
        <v>4935</v>
      </c>
      <c r="D680" s="1" t="s">
        <v>217</v>
      </c>
      <c r="E680" s="1" t="s">
        <v>218</v>
      </c>
      <c r="F680" s="83"/>
      <c r="G680" s="83"/>
      <c r="H680" s="83" t="str">
        <f t="shared" si="10"/>
        <v/>
      </c>
      <c r="I680" s="1">
        <v>824000269</v>
      </c>
    </row>
    <row r="681" spans="1:9" x14ac:dyDescent="0.25">
      <c r="A681" s="3">
        <v>824000322</v>
      </c>
      <c r="B681" s="81" t="s">
        <v>913</v>
      </c>
      <c r="C681" s="82">
        <v>820</v>
      </c>
      <c r="D681" s="1" t="s">
        <v>217</v>
      </c>
      <c r="E681" s="1" t="s">
        <v>233</v>
      </c>
      <c r="F681" s="83"/>
      <c r="G681" s="83"/>
      <c r="H681" s="83" t="str">
        <f t="shared" si="10"/>
        <v/>
      </c>
      <c r="I681" s="1">
        <v>824000322</v>
      </c>
    </row>
    <row r="682" spans="1:9" x14ac:dyDescent="0.25">
      <c r="A682" s="3">
        <v>824000527</v>
      </c>
      <c r="B682" s="81" t="s">
        <v>914</v>
      </c>
      <c r="C682" s="82">
        <v>1640</v>
      </c>
      <c r="D682" s="1" t="s">
        <v>217</v>
      </c>
      <c r="E682" s="1" t="s">
        <v>218</v>
      </c>
      <c r="F682" s="83"/>
      <c r="G682" s="83"/>
      <c r="H682" s="83" t="str">
        <f t="shared" si="10"/>
        <v/>
      </c>
      <c r="I682" s="1">
        <v>824000527</v>
      </c>
    </row>
    <row r="683" spans="1:9" x14ac:dyDescent="0.25">
      <c r="A683" s="3">
        <v>824001141</v>
      </c>
      <c r="B683" s="81" t="s">
        <v>915</v>
      </c>
      <c r="C683" s="82">
        <v>820</v>
      </c>
      <c r="D683" s="1" t="s">
        <v>217</v>
      </c>
      <c r="E683" s="1" t="s">
        <v>218</v>
      </c>
      <c r="F683" s="83"/>
      <c r="G683" s="83"/>
      <c r="H683" s="83" t="str">
        <f t="shared" si="10"/>
        <v/>
      </c>
      <c r="I683" s="1">
        <v>824001141</v>
      </c>
    </row>
    <row r="684" spans="1:9" x14ac:dyDescent="0.25">
      <c r="A684" s="3">
        <v>824001198</v>
      </c>
      <c r="B684" s="81" t="s">
        <v>916</v>
      </c>
      <c r="C684" s="82">
        <v>1640</v>
      </c>
      <c r="D684" s="1" t="s">
        <v>217</v>
      </c>
      <c r="E684" s="1" t="s">
        <v>218</v>
      </c>
      <c r="F684" s="83"/>
      <c r="G684" s="83"/>
      <c r="H684" s="83" t="str">
        <f t="shared" si="10"/>
        <v/>
      </c>
      <c r="I684" s="1">
        <v>824001198</v>
      </c>
    </row>
    <row r="685" spans="1:9" x14ac:dyDescent="0.25">
      <c r="A685" s="3">
        <v>824001412</v>
      </c>
      <c r="B685" s="81" t="s">
        <v>917</v>
      </c>
      <c r="C685" s="82">
        <v>820</v>
      </c>
      <c r="D685" s="1" t="s">
        <v>217</v>
      </c>
      <c r="E685" s="1" t="s">
        <v>218</v>
      </c>
      <c r="F685" s="83"/>
      <c r="G685" s="83"/>
      <c r="H685" s="83" t="str">
        <f t="shared" si="10"/>
        <v/>
      </c>
      <c r="I685" s="1">
        <v>824001412</v>
      </c>
    </row>
    <row r="686" spans="1:9" x14ac:dyDescent="0.25">
      <c r="A686" s="3">
        <v>824001437</v>
      </c>
      <c r="B686" s="81" t="s">
        <v>918</v>
      </c>
      <c r="C686" s="82">
        <v>820</v>
      </c>
      <c r="D686" s="1" t="s">
        <v>217</v>
      </c>
      <c r="E686" s="1" t="s">
        <v>218</v>
      </c>
      <c r="F686" s="83"/>
      <c r="G686" s="83"/>
      <c r="H686" s="83" t="str">
        <f t="shared" si="10"/>
        <v/>
      </c>
      <c r="I686" s="1">
        <v>824001437</v>
      </c>
    </row>
    <row r="687" spans="1:9" x14ac:dyDescent="0.25">
      <c r="A687" s="3">
        <v>824002211</v>
      </c>
      <c r="B687" s="81" t="s">
        <v>919</v>
      </c>
      <c r="C687" s="82">
        <v>24676</v>
      </c>
      <c r="D687" s="1" t="s">
        <v>217</v>
      </c>
      <c r="E687" s="75" t="s">
        <v>231</v>
      </c>
      <c r="F687" s="83"/>
      <c r="G687" s="83"/>
      <c r="H687" s="83" t="str">
        <f t="shared" si="10"/>
        <v/>
      </c>
      <c r="I687" s="1">
        <v>824002211</v>
      </c>
    </row>
    <row r="688" spans="1:9" x14ac:dyDescent="0.25">
      <c r="A688" s="3">
        <v>824002319</v>
      </c>
      <c r="B688" s="81" t="s">
        <v>920</v>
      </c>
      <c r="C688" s="82">
        <v>24676</v>
      </c>
      <c r="D688" s="1" t="s">
        <v>220</v>
      </c>
      <c r="E688" s="1" t="s">
        <v>218</v>
      </c>
      <c r="F688" s="83"/>
      <c r="G688" s="83"/>
      <c r="H688" s="83" t="str">
        <f t="shared" si="10"/>
        <v/>
      </c>
      <c r="I688" s="1">
        <v>824002319</v>
      </c>
    </row>
    <row r="689" spans="1:9" x14ac:dyDescent="0.25">
      <c r="A689" s="3">
        <v>824002358</v>
      </c>
      <c r="B689" s="81" t="s">
        <v>921</v>
      </c>
      <c r="C689" s="82">
        <v>1640</v>
      </c>
      <c r="D689" s="1" t="s">
        <v>220</v>
      </c>
      <c r="E689" s="75" t="s">
        <v>231</v>
      </c>
      <c r="F689" s="83"/>
      <c r="G689" s="83"/>
      <c r="H689" s="83" t="str">
        <f t="shared" si="10"/>
        <v/>
      </c>
      <c r="I689" s="1">
        <v>824002358</v>
      </c>
    </row>
    <row r="690" spans="1:9" x14ac:dyDescent="0.25">
      <c r="A690" s="3">
        <v>824002390</v>
      </c>
      <c r="B690" s="81" t="s">
        <v>922</v>
      </c>
      <c r="C690" s="82">
        <v>24676</v>
      </c>
      <c r="D690" s="1" t="s">
        <v>217</v>
      </c>
      <c r="E690" s="75" t="s">
        <v>231</v>
      </c>
      <c r="F690" s="83"/>
      <c r="G690" s="83"/>
      <c r="H690" s="83" t="str">
        <f t="shared" si="10"/>
        <v/>
      </c>
      <c r="I690" s="1">
        <v>824002390</v>
      </c>
    </row>
    <row r="691" spans="1:9" x14ac:dyDescent="0.25">
      <c r="A691" s="3">
        <v>824002783</v>
      </c>
      <c r="B691" s="81" t="s">
        <v>923</v>
      </c>
      <c r="C691" s="82">
        <v>24676</v>
      </c>
      <c r="D691" s="1" t="s">
        <v>220</v>
      </c>
      <c r="E691" s="75" t="s">
        <v>231</v>
      </c>
      <c r="F691" s="83"/>
      <c r="G691" s="83"/>
      <c r="H691" s="83" t="str">
        <f t="shared" si="10"/>
        <v/>
      </c>
      <c r="I691" s="1">
        <v>824002783</v>
      </c>
    </row>
    <row r="692" spans="1:9" x14ac:dyDescent="0.25">
      <c r="A692" s="3">
        <v>824002916</v>
      </c>
      <c r="B692" s="81" t="s">
        <v>924</v>
      </c>
      <c r="C692" s="82">
        <v>820</v>
      </c>
      <c r="D692" s="1" t="s">
        <v>217</v>
      </c>
      <c r="E692" s="1" t="s">
        <v>231</v>
      </c>
      <c r="F692" s="83"/>
      <c r="G692" s="83"/>
      <c r="H692" s="83" t="str">
        <f t="shared" si="10"/>
        <v/>
      </c>
      <c r="I692" s="1">
        <v>824002916</v>
      </c>
    </row>
    <row r="693" spans="1:9" x14ac:dyDescent="0.25">
      <c r="A693" s="3">
        <v>824004737</v>
      </c>
      <c r="B693" s="81" t="s">
        <v>925</v>
      </c>
      <c r="C693" s="82">
        <v>820</v>
      </c>
      <c r="D693" s="1" t="s">
        <v>217</v>
      </c>
      <c r="E693" s="1" t="s">
        <v>218</v>
      </c>
      <c r="F693" s="83"/>
      <c r="G693" s="83"/>
      <c r="H693" s="83" t="str">
        <f t="shared" si="10"/>
        <v/>
      </c>
      <c r="I693" s="1">
        <v>824004737</v>
      </c>
    </row>
    <row r="694" spans="1:9" x14ac:dyDescent="0.25">
      <c r="A694" s="3">
        <v>824005145</v>
      </c>
      <c r="B694" s="81" t="s">
        <v>926</v>
      </c>
      <c r="C694" s="82">
        <v>24676</v>
      </c>
      <c r="D694" s="1" t="s">
        <v>420</v>
      </c>
      <c r="E694" s="75" t="s">
        <v>231</v>
      </c>
      <c r="F694" s="83"/>
      <c r="G694" s="83"/>
      <c r="H694" s="83" t="str">
        <f t="shared" si="10"/>
        <v/>
      </c>
      <c r="I694" s="1">
        <v>824005145</v>
      </c>
    </row>
    <row r="695" spans="1:9" x14ac:dyDescent="0.25">
      <c r="A695" s="3">
        <v>824005366</v>
      </c>
      <c r="B695" s="81" t="s">
        <v>927</v>
      </c>
      <c r="C695" s="82">
        <v>100000000</v>
      </c>
      <c r="D695" s="1" t="s">
        <v>220</v>
      </c>
      <c r="E695" s="75" t="s">
        <v>231</v>
      </c>
      <c r="F695" s="83"/>
      <c r="G695" s="83"/>
      <c r="H695" s="83" t="str">
        <f t="shared" si="10"/>
        <v/>
      </c>
      <c r="I695" s="1">
        <v>824005366</v>
      </c>
    </row>
    <row r="696" spans="1:9" x14ac:dyDescent="0.25">
      <c r="A696" s="3">
        <v>824006556</v>
      </c>
      <c r="B696" s="81" t="s">
        <v>928</v>
      </c>
      <c r="C696" s="82">
        <v>24676</v>
      </c>
      <c r="D696" s="1" t="s">
        <v>220</v>
      </c>
      <c r="E696" s="75" t="s">
        <v>231</v>
      </c>
      <c r="F696" s="83"/>
      <c r="G696" s="83"/>
      <c r="H696" s="83" t="str">
        <f t="shared" si="10"/>
        <v/>
      </c>
      <c r="I696" s="1">
        <v>824006556</v>
      </c>
    </row>
    <row r="697" spans="1:9" x14ac:dyDescent="0.25">
      <c r="A697" s="3">
        <v>825000333</v>
      </c>
      <c r="B697" s="81" t="s">
        <v>929</v>
      </c>
      <c r="C697" s="82">
        <v>820</v>
      </c>
      <c r="D697" s="1" t="s">
        <v>220</v>
      </c>
      <c r="E697" s="75" t="s">
        <v>231</v>
      </c>
      <c r="F697" s="83"/>
      <c r="G697" s="83"/>
      <c r="H697" s="83" t="str">
        <f t="shared" si="10"/>
        <v/>
      </c>
      <c r="I697" s="1">
        <v>825000333</v>
      </c>
    </row>
    <row r="698" spans="1:9" x14ac:dyDescent="0.25">
      <c r="A698" s="3">
        <v>825000490</v>
      </c>
      <c r="B698" s="81" t="s">
        <v>930</v>
      </c>
      <c r="C698" s="82">
        <v>24676</v>
      </c>
      <c r="D698" s="1" t="s">
        <v>217</v>
      </c>
      <c r="E698" s="1" t="s">
        <v>218</v>
      </c>
      <c r="F698" s="83"/>
      <c r="G698" s="83"/>
      <c r="H698" s="83" t="str">
        <f t="shared" si="10"/>
        <v/>
      </c>
      <c r="I698" s="1">
        <v>825000490</v>
      </c>
    </row>
    <row r="699" spans="1:9" x14ac:dyDescent="0.25">
      <c r="A699" s="3">
        <v>825000680</v>
      </c>
      <c r="B699" s="81" t="s">
        <v>931</v>
      </c>
      <c r="C699" s="82">
        <v>4935</v>
      </c>
      <c r="D699" s="1" t="s">
        <v>217</v>
      </c>
      <c r="E699" s="1" t="s">
        <v>231</v>
      </c>
      <c r="F699" s="83"/>
      <c r="G699" s="83"/>
      <c r="H699" s="83" t="str">
        <f t="shared" si="10"/>
        <v/>
      </c>
      <c r="I699" s="1">
        <v>825000680</v>
      </c>
    </row>
    <row r="700" spans="1:9" x14ac:dyDescent="0.25">
      <c r="A700" s="3">
        <v>825001140</v>
      </c>
      <c r="B700" s="81" t="s">
        <v>932</v>
      </c>
      <c r="C700" s="82">
        <v>24676</v>
      </c>
      <c r="D700" s="1" t="s">
        <v>220</v>
      </c>
      <c r="E700" s="1" t="s">
        <v>218</v>
      </c>
      <c r="F700" s="83"/>
      <c r="G700" s="83"/>
      <c r="H700" s="83" t="str">
        <f t="shared" si="10"/>
        <v/>
      </c>
      <c r="I700" s="1">
        <v>825001140</v>
      </c>
    </row>
    <row r="701" spans="1:9" x14ac:dyDescent="0.25">
      <c r="A701" s="3">
        <v>825001154</v>
      </c>
      <c r="B701" s="81" t="s">
        <v>933</v>
      </c>
      <c r="C701" s="82">
        <v>24676</v>
      </c>
      <c r="D701" s="1" t="s">
        <v>217</v>
      </c>
      <c r="E701" s="75" t="s">
        <v>231</v>
      </c>
      <c r="F701" s="83"/>
      <c r="G701" s="83"/>
      <c r="H701" s="83" t="str">
        <f t="shared" si="10"/>
        <v/>
      </c>
      <c r="I701" s="1">
        <v>825001154</v>
      </c>
    </row>
    <row r="702" spans="1:9" x14ac:dyDescent="0.25">
      <c r="A702" s="3">
        <v>825001191</v>
      </c>
      <c r="B702" s="81" t="s">
        <v>934</v>
      </c>
      <c r="C702" s="82">
        <v>4935</v>
      </c>
      <c r="D702" s="1" t="s">
        <v>217</v>
      </c>
      <c r="E702" s="75" t="s">
        <v>231</v>
      </c>
      <c r="F702" s="83"/>
      <c r="G702" s="83"/>
      <c r="H702" s="83" t="str">
        <f t="shared" si="10"/>
        <v/>
      </c>
      <c r="I702" s="1">
        <v>825001191</v>
      </c>
    </row>
    <row r="703" spans="1:9" x14ac:dyDescent="0.25">
      <c r="A703" s="3">
        <v>825001418</v>
      </c>
      <c r="B703" s="81" t="s">
        <v>935</v>
      </c>
      <c r="C703" s="82">
        <v>24676</v>
      </c>
      <c r="D703" s="1" t="s">
        <v>217</v>
      </c>
      <c r="E703" s="1" t="s">
        <v>218</v>
      </c>
      <c r="F703" s="83"/>
      <c r="G703" s="83"/>
      <c r="H703" s="83" t="str">
        <f t="shared" si="10"/>
        <v/>
      </c>
      <c r="I703" s="1">
        <v>825001418</v>
      </c>
    </row>
    <row r="704" spans="1:9" x14ac:dyDescent="0.25">
      <c r="A704" s="3">
        <v>825001517</v>
      </c>
      <c r="B704" s="81" t="s">
        <v>936</v>
      </c>
      <c r="C704" s="82">
        <v>24676</v>
      </c>
      <c r="D704" s="1" t="s">
        <v>220</v>
      </c>
      <c r="E704" s="1" t="s">
        <v>218</v>
      </c>
      <c r="F704" s="83"/>
      <c r="G704" s="83"/>
      <c r="H704" s="83" t="str">
        <f t="shared" si="10"/>
        <v/>
      </c>
      <c r="I704" s="1">
        <v>825001517</v>
      </c>
    </row>
    <row r="705" spans="1:9" x14ac:dyDescent="0.25">
      <c r="A705" s="3">
        <v>825001520</v>
      </c>
      <c r="B705" s="81" t="s">
        <v>937</v>
      </c>
      <c r="C705" s="82">
        <v>24676</v>
      </c>
      <c r="D705" s="1" t="s">
        <v>220</v>
      </c>
      <c r="E705" s="1" t="s">
        <v>233</v>
      </c>
      <c r="F705" s="83"/>
      <c r="G705" s="83"/>
      <c r="H705" s="83" t="str">
        <f t="shared" si="10"/>
        <v/>
      </c>
      <c r="I705" s="1">
        <v>825001520</v>
      </c>
    </row>
    <row r="706" spans="1:9" x14ac:dyDescent="0.25">
      <c r="A706" s="3">
        <v>825001541</v>
      </c>
      <c r="B706" s="81" t="s">
        <v>938</v>
      </c>
      <c r="C706" s="82">
        <v>4935</v>
      </c>
      <c r="D706" s="1" t="s">
        <v>738</v>
      </c>
      <c r="E706" s="75" t="s">
        <v>231</v>
      </c>
      <c r="F706" s="83"/>
      <c r="G706" s="83"/>
      <c r="H706" s="83" t="str">
        <f t="shared" si="10"/>
        <v/>
      </c>
      <c r="I706" s="1">
        <v>825001541</v>
      </c>
    </row>
    <row r="707" spans="1:9" x14ac:dyDescent="0.25">
      <c r="A707" s="3">
        <v>825001589</v>
      </c>
      <c r="B707" s="81" t="s">
        <v>939</v>
      </c>
      <c r="C707" s="82">
        <v>4935</v>
      </c>
      <c r="D707" s="1" t="s">
        <v>220</v>
      </c>
      <c r="E707" s="75" t="s">
        <v>231</v>
      </c>
      <c r="F707" s="83"/>
      <c r="G707" s="83"/>
      <c r="H707" s="83" t="str">
        <f t="shared" ref="H707:H770" si="11">+IF(F707&gt;0,F707,IF(G707&gt;0,G707,""))</f>
        <v/>
      </c>
      <c r="I707" s="1">
        <v>825001589</v>
      </c>
    </row>
    <row r="708" spans="1:9" x14ac:dyDescent="0.25">
      <c r="A708" s="3">
        <v>825001599</v>
      </c>
      <c r="B708" s="81" t="s">
        <v>940</v>
      </c>
      <c r="C708" s="82">
        <v>820</v>
      </c>
      <c r="D708" s="1" t="s">
        <v>220</v>
      </c>
      <c r="E708" s="75" t="s">
        <v>231</v>
      </c>
      <c r="F708" s="83"/>
      <c r="G708" s="83"/>
      <c r="H708" s="83" t="str">
        <f t="shared" si="11"/>
        <v/>
      </c>
      <c r="I708" s="1">
        <v>825001599</v>
      </c>
    </row>
    <row r="709" spans="1:9" x14ac:dyDescent="0.25">
      <c r="A709" s="3">
        <v>825001808</v>
      </c>
      <c r="B709" s="81" t="s">
        <v>941</v>
      </c>
      <c r="C709" s="82">
        <v>24676</v>
      </c>
      <c r="D709" s="1" t="s">
        <v>220</v>
      </c>
      <c r="E709" s="1" t="s">
        <v>218</v>
      </c>
      <c r="F709" s="83"/>
      <c r="G709" s="83"/>
      <c r="H709" s="83" t="str">
        <f t="shared" si="11"/>
        <v/>
      </c>
      <c r="I709" s="1">
        <v>825001808</v>
      </c>
    </row>
    <row r="710" spans="1:9" x14ac:dyDescent="0.25">
      <c r="A710" s="3">
        <v>825002002</v>
      </c>
      <c r="B710" s="81" t="s">
        <v>942</v>
      </c>
      <c r="C710" s="82">
        <v>820</v>
      </c>
      <c r="D710" s="1" t="s">
        <v>217</v>
      </c>
      <c r="E710" s="1" t="s">
        <v>233</v>
      </c>
      <c r="F710" s="83"/>
      <c r="G710" s="83"/>
      <c r="H710" s="83" t="str">
        <f t="shared" si="11"/>
        <v/>
      </c>
      <c r="I710" s="1">
        <v>825002002</v>
      </c>
    </row>
    <row r="711" spans="1:9" x14ac:dyDescent="0.25">
      <c r="A711" s="3">
        <v>825002065</v>
      </c>
      <c r="B711" s="81" t="s">
        <v>943</v>
      </c>
      <c r="C711" s="82">
        <v>820</v>
      </c>
      <c r="D711" s="1" t="s">
        <v>217</v>
      </c>
      <c r="E711" s="75" t="s">
        <v>231</v>
      </c>
      <c r="F711" s="83"/>
      <c r="G711" s="83"/>
      <c r="H711" s="83" t="str">
        <f t="shared" si="11"/>
        <v/>
      </c>
      <c r="I711" s="1">
        <v>825002065</v>
      </c>
    </row>
    <row r="712" spans="1:9" x14ac:dyDescent="0.25">
      <c r="A712" s="3">
        <v>825002112</v>
      </c>
      <c r="B712" s="81" t="s">
        <v>944</v>
      </c>
      <c r="C712" s="82">
        <v>24676</v>
      </c>
      <c r="D712" s="1" t="s">
        <v>220</v>
      </c>
      <c r="E712" s="1" t="s">
        <v>218</v>
      </c>
      <c r="F712" s="83"/>
      <c r="G712" s="83"/>
      <c r="H712" s="83" t="str">
        <f t="shared" si="11"/>
        <v/>
      </c>
      <c r="I712" s="1">
        <v>825002112</v>
      </c>
    </row>
    <row r="713" spans="1:9" x14ac:dyDescent="0.25">
      <c r="A713" s="3">
        <v>825002400</v>
      </c>
      <c r="B713" s="81" t="s">
        <v>945</v>
      </c>
      <c r="C713" s="82">
        <v>4935</v>
      </c>
      <c r="D713" s="1" t="s">
        <v>220</v>
      </c>
      <c r="E713" s="75" t="s">
        <v>231</v>
      </c>
      <c r="F713" s="83"/>
      <c r="G713" s="83"/>
      <c r="H713" s="83" t="str">
        <f t="shared" si="11"/>
        <v/>
      </c>
      <c r="I713" s="1">
        <v>825002400</v>
      </c>
    </row>
    <row r="714" spans="1:9" x14ac:dyDescent="0.25">
      <c r="A714" s="3">
        <v>825002721</v>
      </c>
      <c r="B714" s="81" t="s">
        <v>946</v>
      </c>
      <c r="C714" s="82">
        <v>4935</v>
      </c>
      <c r="D714" s="1" t="s">
        <v>738</v>
      </c>
      <c r="E714" s="1" t="s">
        <v>218</v>
      </c>
      <c r="F714" s="83"/>
      <c r="G714" s="83"/>
      <c r="H714" s="83" t="str">
        <f t="shared" si="11"/>
        <v/>
      </c>
      <c r="I714" s="1">
        <v>825002721</v>
      </c>
    </row>
    <row r="715" spans="1:9" x14ac:dyDescent="0.25">
      <c r="A715" s="3">
        <v>825003721</v>
      </c>
      <c r="B715" s="81" t="s">
        <v>947</v>
      </c>
      <c r="C715" s="82">
        <v>4935</v>
      </c>
      <c r="D715" s="1" t="s">
        <v>387</v>
      </c>
      <c r="E715" s="75" t="s">
        <v>231</v>
      </c>
      <c r="F715" s="83"/>
      <c r="G715" s="83"/>
      <c r="H715" s="83" t="str">
        <f t="shared" si="11"/>
        <v/>
      </c>
      <c r="I715" s="1">
        <v>825003721</v>
      </c>
    </row>
    <row r="716" spans="1:9" x14ac:dyDescent="0.25">
      <c r="A716" s="3">
        <v>825004199</v>
      </c>
      <c r="B716" s="81" t="s">
        <v>948</v>
      </c>
      <c r="C716" s="82">
        <v>4935</v>
      </c>
      <c r="D716" s="1" t="s">
        <v>387</v>
      </c>
      <c r="E716" s="75" t="s">
        <v>231</v>
      </c>
      <c r="F716" s="83"/>
      <c r="G716" s="83"/>
      <c r="H716" s="83" t="str">
        <f t="shared" si="11"/>
        <v/>
      </c>
      <c r="I716" s="1">
        <v>825004199</v>
      </c>
    </row>
    <row r="717" spans="1:9" x14ac:dyDescent="0.25">
      <c r="A717" s="3">
        <v>826000639</v>
      </c>
      <c r="B717" s="81" t="s">
        <v>949</v>
      </c>
      <c r="C717" s="82">
        <v>4935</v>
      </c>
      <c r="D717" s="1" t="s">
        <v>217</v>
      </c>
      <c r="E717" s="1" t="s">
        <v>218</v>
      </c>
      <c r="F717" s="83"/>
      <c r="G717" s="83"/>
      <c r="H717" s="83" t="str">
        <f t="shared" si="11"/>
        <v/>
      </c>
      <c r="I717" s="1">
        <v>826000639</v>
      </c>
    </row>
    <row r="718" spans="1:9" x14ac:dyDescent="0.25">
      <c r="A718" s="3">
        <v>826000831</v>
      </c>
      <c r="B718" s="81" t="s">
        <v>950</v>
      </c>
      <c r="C718" s="82">
        <v>24676</v>
      </c>
      <c r="D718" s="1" t="s">
        <v>257</v>
      </c>
      <c r="E718" s="1" t="s">
        <v>218</v>
      </c>
      <c r="F718" s="83"/>
      <c r="G718" s="83"/>
      <c r="H718" s="83" t="str">
        <f t="shared" si="11"/>
        <v/>
      </c>
      <c r="I718" s="1">
        <v>826000831</v>
      </c>
    </row>
    <row r="719" spans="1:9" x14ac:dyDescent="0.25">
      <c r="A719" s="3">
        <v>826001830</v>
      </c>
      <c r="B719" s="81" t="s">
        <v>951</v>
      </c>
      <c r="C719" s="82">
        <v>1640</v>
      </c>
      <c r="D719" s="1" t="s">
        <v>344</v>
      </c>
      <c r="E719" s="1" t="s">
        <v>218</v>
      </c>
      <c r="F719" s="83"/>
      <c r="G719" s="83"/>
      <c r="H719" s="83" t="str">
        <f t="shared" si="11"/>
        <v/>
      </c>
      <c r="I719" s="1">
        <v>826001830</v>
      </c>
    </row>
    <row r="720" spans="1:9" x14ac:dyDescent="0.25">
      <c r="A720" s="3">
        <v>827000894</v>
      </c>
      <c r="B720" s="81" t="s">
        <v>952</v>
      </c>
      <c r="C720" s="82">
        <v>820</v>
      </c>
      <c r="D720" s="1" t="s">
        <v>217</v>
      </c>
      <c r="E720" s="75" t="s">
        <v>231</v>
      </c>
      <c r="F720" s="83"/>
      <c r="G720" s="83"/>
      <c r="H720" s="83" t="str">
        <f t="shared" si="11"/>
        <v/>
      </c>
      <c r="I720" s="1">
        <v>827000894</v>
      </c>
    </row>
    <row r="721" spans="1:9" x14ac:dyDescent="0.25">
      <c r="A721" s="3">
        <v>828000312</v>
      </c>
      <c r="B721" s="81" t="s">
        <v>953</v>
      </c>
      <c r="C721" s="82">
        <v>100000000</v>
      </c>
      <c r="D721" s="1" t="s">
        <v>220</v>
      </c>
      <c r="E721" s="1" t="s">
        <v>218</v>
      </c>
      <c r="F721" s="83"/>
      <c r="G721" s="83"/>
      <c r="H721" s="83" t="str">
        <f t="shared" si="11"/>
        <v/>
      </c>
      <c r="I721" s="1">
        <v>828000312</v>
      </c>
    </row>
    <row r="722" spans="1:9" x14ac:dyDescent="0.25">
      <c r="A722" s="3">
        <v>828001725</v>
      </c>
      <c r="B722" s="81" t="s">
        <v>954</v>
      </c>
      <c r="C722" s="82">
        <v>100000000</v>
      </c>
      <c r="D722" s="1" t="s">
        <v>217</v>
      </c>
      <c r="E722" s="1" t="s">
        <v>218</v>
      </c>
      <c r="F722" s="83"/>
      <c r="G722" s="83"/>
      <c r="H722" s="83" t="str">
        <f t="shared" si="11"/>
        <v/>
      </c>
      <c r="I722" s="1">
        <v>828001725</v>
      </c>
    </row>
    <row r="723" spans="1:9" x14ac:dyDescent="0.25">
      <c r="A723" s="3">
        <v>828002738</v>
      </c>
      <c r="B723" s="81" t="s">
        <v>955</v>
      </c>
      <c r="C723" s="82">
        <v>24676</v>
      </c>
      <c r="D723" s="1" t="s">
        <v>420</v>
      </c>
      <c r="E723" s="1" t="s">
        <v>218</v>
      </c>
      <c r="F723" s="83"/>
      <c r="G723" s="83"/>
      <c r="H723" s="83" t="str">
        <f t="shared" si="11"/>
        <v/>
      </c>
      <c r="I723" s="1">
        <v>828002738</v>
      </c>
    </row>
    <row r="724" spans="1:9" x14ac:dyDescent="0.25">
      <c r="A724" s="3">
        <v>829000108</v>
      </c>
      <c r="B724" s="81" t="s">
        <v>956</v>
      </c>
      <c r="C724" s="82">
        <v>1640</v>
      </c>
      <c r="D724" s="1" t="s">
        <v>217</v>
      </c>
      <c r="E724" s="75" t="s">
        <v>231</v>
      </c>
      <c r="F724" s="83"/>
      <c r="G724" s="83"/>
      <c r="H724" s="83" t="str">
        <f t="shared" si="11"/>
        <v/>
      </c>
      <c r="I724" s="1">
        <v>829000108</v>
      </c>
    </row>
    <row r="725" spans="1:9" x14ac:dyDescent="0.25">
      <c r="A725" s="3">
        <v>829000124</v>
      </c>
      <c r="B725" s="81" t="s">
        <v>957</v>
      </c>
      <c r="C725" s="82">
        <v>24676</v>
      </c>
      <c r="D725" s="1" t="s">
        <v>217</v>
      </c>
      <c r="E725" s="1" t="s">
        <v>233</v>
      </c>
      <c r="F725" s="83"/>
      <c r="G725" s="83"/>
      <c r="H725" s="83" t="str">
        <f t="shared" si="11"/>
        <v/>
      </c>
      <c r="I725" s="1">
        <v>829000124</v>
      </c>
    </row>
    <row r="726" spans="1:9" x14ac:dyDescent="0.25">
      <c r="A726" s="3">
        <v>829001430</v>
      </c>
      <c r="B726" s="81" t="s">
        <v>958</v>
      </c>
      <c r="C726" s="82">
        <v>820</v>
      </c>
      <c r="D726" s="1" t="s">
        <v>217</v>
      </c>
      <c r="E726" s="1" t="s">
        <v>218</v>
      </c>
      <c r="F726" s="83"/>
      <c r="G726" s="83"/>
      <c r="H726" s="83" t="str">
        <f t="shared" si="11"/>
        <v/>
      </c>
      <c r="I726" s="1">
        <v>829001430</v>
      </c>
    </row>
    <row r="727" spans="1:9" x14ac:dyDescent="0.25">
      <c r="A727" s="3">
        <v>830000866</v>
      </c>
      <c r="B727" s="81" t="s">
        <v>959</v>
      </c>
      <c r="C727" s="82">
        <v>820</v>
      </c>
      <c r="D727" s="1" t="s">
        <v>217</v>
      </c>
      <c r="E727" s="1" t="s">
        <v>218</v>
      </c>
      <c r="F727" s="83"/>
      <c r="G727" s="83"/>
      <c r="H727" s="83" t="str">
        <f t="shared" si="11"/>
        <v/>
      </c>
      <c r="I727" s="1">
        <v>830000866</v>
      </c>
    </row>
    <row r="728" spans="1:9" x14ac:dyDescent="0.25">
      <c r="A728" s="3">
        <v>830002396</v>
      </c>
      <c r="B728" s="81" t="s">
        <v>960</v>
      </c>
      <c r="C728" s="82">
        <v>820</v>
      </c>
      <c r="D728" s="1" t="s">
        <v>217</v>
      </c>
      <c r="E728" s="1" t="s">
        <v>218</v>
      </c>
      <c r="F728" s="83"/>
      <c r="G728" s="83"/>
      <c r="H728" s="83" t="str">
        <f t="shared" si="11"/>
        <v/>
      </c>
      <c r="I728" s="1">
        <v>830002396</v>
      </c>
    </row>
    <row r="729" spans="1:9" x14ac:dyDescent="0.25">
      <c r="A729" s="3">
        <v>830006047</v>
      </c>
      <c r="B729" s="81" t="s">
        <v>961</v>
      </c>
      <c r="C729" s="82">
        <v>100000000</v>
      </c>
      <c r="D729" s="1" t="s">
        <v>220</v>
      </c>
      <c r="E729" s="1" t="s">
        <v>233</v>
      </c>
      <c r="F729" s="83">
        <v>44076</v>
      </c>
      <c r="G729" s="83"/>
      <c r="H729" s="83">
        <f t="shared" si="11"/>
        <v>44076</v>
      </c>
      <c r="I729" s="1">
        <v>830006047</v>
      </c>
    </row>
    <row r="730" spans="1:9" x14ac:dyDescent="0.25">
      <c r="A730" s="3">
        <v>830006152</v>
      </c>
      <c r="B730" s="81" t="s">
        <v>962</v>
      </c>
      <c r="C730" s="82">
        <v>820</v>
      </c>
      <c r="D730" s="1" t="s">
        <v>217</v>
      </c>
      <c r="E730" s="1" t="s">
        <v>218</v>
      </c>
      <c r="F730" s="83"/>
      <c r="G730" s="83"/>
      <c r="H730" s="83" t="str">
        <f t="shared" si="11"/>
        <v/>
      </c>
      <c r="I730" s="1">
        <v>830006152</v>
      </c>
    </row>
    <row r="731" spans="1:9" x14ac:dyDescent="0.25">
      <c r="A731" s="3">
        <v>830006656</v>
      </c>
      <c r="B731" s="81" t="s">
        <v>963</v>
      </c>
      <c r="C731" s="82">
        <v>820</v>
      </c>
      <c r="D731" s="1" t="s">
        <v>217</v>
      </c>
      <c r="E731" s="1" t="s">
        <v>218</v>
      </c>
      <c r="F731" s="83"/>
      <c r="G731" s="83"/>
      <c r="H731" s="83" t="str">
        <f t="shared" si="11"/>
        <v/>
      </c>
      <c r="I731" s="1">
        <v>830006656</v>
      </c>
    </row>
    <row r="732" spans="1:9" x14ac:dyDescent="0.25">
      <c r="A732" s="3">
        <v>830007378</v>
      </c>
      <c r="B732" s="81" t="s">
        <v>964</v>
      </c>
      <c r="C732" s="82">
        <v>820</v>
      </c>
      <c r="D732" s="1" t="s">
        <v>217</v>
      </c>
      <c r="E732" s="1" t="s">
        <v>218</v>
      </c>
      <c r="F732" s="83"/>
      <c r="G732" s="83"/>
      <c r="H732" s="83" t="str">
        <f t="shared" si="11"/>
        <v/>
      </c>
      <c r="I732" s="1">
        <v>830007378</v>
      </c>
    </row>
    <row r="733" spans="1:9" x14ac:dyDescent="0.25">
      <c r="A733" s="3">
        <v>830008899</v>
      </c>
      <c r="B733" s="81" t="s">
        <v>965</v>
      </c>
      <c r="C733" s="82">
        <v>1640</v>
      </c>
      <c r="D733" s="1" t="s">
        <v>217</v>
      </c>
      <c r="E733" s="1" t="s">
        <v>218</v>
      </c>
      <c r="F733" s="83"/>
      <c r="G733" s="83"/>
      <c r="H733" s="83" t="str">
        <f t="shared" si="11"/>
        <v/>
      </c>
      <c r="I733" s="1">
        <v>830008899</v>
      </c>
    </row>
    <row r="734" spans="1:9" x14ac:dyDescent="0.25">
      <c r="A734" s="3">
        <v>830016953</v>
      </c>
      <c r="B734" s="81" t="s">
        <v>966</v>
      </c>
      <c r="C734" s="82">
        <v>1640</v>
      </c>
      <c r="D734" s="1" t="s">
        <v>217</v>
      </c>
      <c r="E734" s="1" t="s">
        <v>218</v>
      </c>
      <c r="F734" s="83"/>
      <c r="G734" s="83"/>
      <c r="H734" s="83" t="str">
        <f t="shared" si="11"/>
        <v/>
      </c>
      <c r="I734" s="1">
        <v>830016953</v>
      </c>
    </row>
    <row r="735" spans="1:9" x14ac:dyDescent="0.25">
      <c r="A735" s="3">
        <v>830019863</v>
      </c>
      <c r="B735" s="81" t="s">
        <v>967</v>
      </c>
      <c r="C735" s="82">
        <v>820</v>
      </c>
      <c r="D735" s="1" t="s">
        <v>217</v>
      </c>
      <c r="E735" s="1" t="s">
        <v>218</v>
      </c>
      <c r="F735" s="83"/>
      <c r="G735" s="83"/>
      <c r="H735" s="83" t="str">
        <f t="shared" si="11"/>
        <v/>
      </c>
      <c r="I735" s="1">
        <v>830019863</v>
      </c>
    </row>
    <row r="736" spans="1:9" x14ac:dyDescent="0.25">
      <c r="A736" s="3">
        <v>830024756</v>
      </c>
      <c r="B736" s="81" t="s">
        <v>968</v>
      </c>
      <c r="C736" s="82">
        <v>4935</v>
      </c>
      <c r="D736" s="1" t="s">
        <v>217</v>
      </c>
      <c r="E736" s="1" t="s">
        <v>218</v>
      </c>
      <c r="F736" s="83"/>
      <c r="G736" s="83"/>
      <c r="H736" s="83" t="str">
        <f t="shared" si="11"/>
        <v/>
      </c>
      <c r="I736" s="1">
        <v>830024756</v>
      </c>
    </row>
    <row r="737" spans="1:9" x14ac:dyDescent="0.25">
      <c r="A737" s="3">
        <v>830027931</v>
      </c>
      <c r="B737" s="81" t="s">
        <v>969</v>
      </c>
      <c r="C737" s="82">
        <v>4935</v>
      </c>
      <c r="D737" s="1" t="s">
        <v>217</v>
      </c>
      <c r="E737" s="1" t="s">
        <v>218</v>
      </c>
      <c r="F737" s="83"/>
      <c r="G737" s="83"/>
      <c r="H737" s="83" t="str">
        <f t="shared" si="11"/>
        <v/>
      </c>
      <c r="I737" s="1">
        <v>830027931</v>
      </c>
    </row>
    <row r="738" spans="1:9" x14ac:dyDescent="0.25">
      <c r="A738" s="3">
        <v>830029833</v>
      </c>
      <c r="B738" s="81" t="s">
        <v>970</v>
      </c>
      <c r="C738" s="82">
        <v>1640</v>
      </c>
      <c r="D738" s="1" t="s">
        <v>217</v>
      </c>
      <c r="E738" s="1" t="s">
        <v>218</v>
      </c>
      <c r="F738" s="83"/>
      <c r="G738" s="83"/>
      <c r="H738" s="83" t="str">
        <f t="shared" si="11"/>
        <v/>
      </c>
      <c r="I738" s="1">
        <v>830029833</v>
      </c>
    </row>
    <row r="739" spans="1:9" x14ac:dyDescent="0.25">
      <c r="A739" s="3">
        <v>830031443</v>
      </c>
      <c r="B739" s="81" t="s">
        <v>971</v>
      </c>
      <c r="C739" s="82">
        <v>820</v>
      </c>
      <c r="D739" s="1" t="s">
        <v>217</v>
      </c>
      <c r="E739" s="1" t="s">
        <v>218</v>
      </c>
      <c r="F739" s="83"/>
      <c r="G739" s="83"/>
      <c r="H739" s="83" t="str">
        <f t="shared" si="11"/>
        <v/>
      </c>
      <c r="I739" s="1">
        <v>830031443</v>
      </c>
    </row>
    <row r="740" spans="1:9" x14ac:dyDescent="0.25">
      <c r="A740" s="3">
        <v>830031585</v>
      </c>
      <c r="B740" s="81" t="s">
        <v>972</v>
      </c>
      <c r="C740" s="82">
        <v>820</v>
      </c>
      <c r="D740" s="1" t="s">
        <v>217</v>
      </c>
      <c r="E740" s="1" t="s">
        <v>218</v>
      </c>
      <c r="F740" s="83"/>
      <c r="G740" s="83"/>
      <c r="H740" s="83" t="str">
        <f t="shared" si="11"/>
        <v/>
      </c>
      <c r="I740" s="1">
        <v>830031585</v>
      </c>
    </row>
    <row r="741" spans="1:9" x14ac:dyDescent="0.25">
      <c r="A741" s="3">
        <v>830033400</v>
      </c>
      <c r="B741" s="81" t="s">
        <v>973</v>
      </c>
      <c r="C741" s="82">
        <v>820</v>
      </c>
      <c r="D741" s="1" t="s">
        <v>217</v>
      </c>
      <c r="E741" s="1" t="s">
        <v>218</v>
      </c>
      <c r="F741" s="83"/>
      <c r="G741" s="83"/>
      <c r="H741" s="83" t="str">
        <f t="shared" si="11"/>
        <v/>
      </c>
      <c r="I741" s="1">
        <v>830033400</v>
      </c>
    </row>
    <row r="742" spans="1:9" x14ac:dyDescent="0.25">
      <c r="A742" s="3">
        <v>830044272</v>
      </c>
      <c r="B742" s="81" t="s">
        <v>974</v>
      </c>
      <c r="C742" s="82">
        <v>820</v>
      </c>
      <c r="D742" s="1" t="s">
        <v>217</v>
      </c>
      <c r="E742" s="1" t="s">
        <v>218</v>
      </c>
      <c r="F742" s="83"/>
      <c r="G742" s="83"/>
      <c r="H742" s="83" t="str">
        <f t="shared" si="11"/>
        <v/>
      </c>
      <c r="I742" s="1">
        <v>830044272</v>
      </c>
    </row>
    <row r="743" spans="1:9" x14ac:dyDescent="0.25">
      <c r="A743" s="3">
        <v>830044462</v>
      </c>
      <c r="B743" s="81" t="s">
        <v>975</v>
      </c>
      <c r="C743" s="82">
        <v>820</v>
      </c>
      <c r="D743" s="1" t="s">
        <v>217</v>
      </c>
      <c r="E743" s="1" t="s">
        <v>218</v>
      </c>
      <c r="F743" s="83"/>
      <c r="G743" s="83"/>
      <c r="H743" s="83" t="str">
        <f t="shared" si="11"/>
        <v/>
      </c>
      <c r="I743" s="1">
        <v>830044462</v>
      </c>
    </row>
    <row r="744" spans="1:9" x14ac:dyDescent="0.25">
      <c r="A744" s="3">
        <v>830044484</v>
      </c>
      <c r="B744" s="81" t="s">
        <v>976</v>
      </c>
      <c r="C744" s="82">
        <v>820</v>
      </c>
      <c r="D744" s="1" t="s">
        <v>217</v>
      </c>
      <c r="E744" s="1" t="s">
        <v>218</v>
      </c>
      <c r="F744" s="83"/>
      <c r="G744" s="83"/>
      <c r="H744" s="83" t="str">
        <f t="shared" si="11"/>
        <v/>
      </c>
      <c r="I744" s="1">
        <v>830044484</v>
      </c>
    </row>
    <row r="745" spans="1:9" x14ac:dyDescent="0.25">
      <c r="A745" s="3">
        <v>830045172</v>
      </c>
      <c r="B745" s="81" t="s">
        <v>977</v>
      </c>
      <c r="C745" s="82">
        <v>820</v>
      </c>
      <c r="D745" s="1" t="s">
        <v>217</v>
      </c>
      <c r="E745" s="1" t="s">
        <v>218</v>
      </c>
      <c r="F745" s="83"/>
      <c r="G745" s="83"/>
      <c r="H745" s="83" t="str">
        <f t="shared" si="11"/>
        <v/>
      </c>
      <c r="I745" s="1">
        <v>830045172</v>
      </c>
    </row>
    <row r="746" spans="1:9" x14ac:dyDescent="0.25">
      <c r="A746" s="3">
        <v>830045220</v>
      </c>
      <c r="B746" s="81" t="s">
        <v>978</v>
      </c>
      <c r="C746" s="82">
        <v>820</v>
      </c>
      <c r="D746" s="1" t="s">
        <v>217</v>
      </c>
      <c r="E746" s="1" t="s">
        <v>218</v>
      </c>
      <c r="F746" s="83"/>
      <c r="G746" s="83"/>
      <c r="H746" s="83" t="str">
        <f t="shared" si="11"/>
        <v/>
      </c>
      <c r="I746" s="1">
        <v>830045220</v>
      </c>
    </row>
    <row r="747" spans="1:9" x14ac:dyDescent="0.25">
      <c r="A747" s="3">
        <v>830053610</v>
      </c>
      <c r="B747" s="81" t="s">
        <v>979</v>
      </c>
      <c r="C747" s="82">
        <v>820</v>
      </c>
      <c r="D747" s="1" t="s">
        <v>217</v>
      </c>
      <c r="E747" s="1" t="s">
        <v>218</v>
      </c>
      <c r="F747" s="83"/>
      <c r="G747" s="83"/>
      <c r="H747" s="83" t="str">
        <f t="shared" si="11"/>
        <v/>
      </c>
      <c r="I747" s="1">
        <v>830053610</v>
      </c>
    </row>
    <row r="748" spans="1:9" x14ac:dyDescent="0.25">
      <c r="A748" s="3">
        <v>830072816</v>
      </c>
      <c r="B748" s="81" t="s">
        <v>980</v>
      </c>
      <c r="C748" s="82">
        <v>24676</v>
      </c>
      <c r="D748" s="1" t="s">
        <v>420</v>
      </c>
      <c r="E748" s="1" t="s">
        <v>218</v>
      </c>
      <c r="F748" s="83"/>
      <c r="G748" s="83"/>
      <c r="H748" s="83" t="str">
        <f t="shared" si="11"/>
        <v/>
      </c>
      <c r="I748" s="1">
        <v>830072816</v>
      </c>
    </row>
    <row r="749" spans="1:9" x14ac:dyDescent="0.25">
      <c r="A749" s="3">
        <v>830073291</v>
      </c>
      <c r="B749" s="81" t="s">
        <v>981</v>
      </c>
      <c r="C749" s="82">
        <v>24676</v>
      </c>
      <c r="D749" s="1" t="s">
        <v>220</v>
      </c>
      <c r="E749" s="1" t="s">
        <v>218</v>
      </c>
      <c r="F749" s="83"/>
      <c r="G749" s="83"/>
      <c r="H749" s="83" t="str">
        <f t="shared" si="11"/>
        <v/>
      </c>
      <c r="I749" s="1">
        <v>830073291</v>
      </c>
    </row>
    <row r="750" spans="1:9" x14ac:dyDescent="0.25">
      <c r="A750" s="3">
        <v>830082544</v>
      </c>
      <c r="B750" s="81" t="s">
        <v>982</v>
      </c>
      <c r="C750" s="82">
        <v>100000000</v>
      </c>
      <c r="D750" s="1" t="s">
        <v>420</v>
      </c>
      <c r="E750" s="1" t="s">
        <v>233</v>
      </c>
      <c r="F750" s="83"/>
      <c r="G750" s="83"/>
      <c r="H750" s="83" t="str">
        <f t="shared" si="11"/>
        <v/>
      </c>
      <c r="I750" s="1">
        <v>830082544</v>
      </c>
    </row>
    <row r="751" spans="1:9" x14ac:dyDescent="0.25">
      <c r="A751" s="3">
        <v>830107985</v>
      </c>
      <c r="B751" s="81" t="s">
        <v>983</v>
      </c>
      <c r="C751" s="82">
        <v>100000000</v>
      </c>
      <c r="D751" s="1" t="s">
        <v>217</v>
      </c>
      <c r="E751" s="1" t="s">
        <v>218</v>
      </c>
      <c r="F751" s="83"/>
      <c r="G751" s="83"/>
      <c r="H751" s="83" t="str">
        <f t="shared" si="11"/>
        <v/>
      </c>
      <c r="I751" s="1">
        <v>830107985</v>
      </c>
    </row>
    <row r="752" spans="1:9" x14ac:dyDescent="0.25">
      <c r="A752" s="3">
        <v>830120535</v>
      </c>
      <c r="B752" s="81" t="s">
        <v>984</v>
      </c>
      <c r="C752" s="82">
        <v>100000000</v>
      </c>
      <c r="D752" s="1" t="s">
        <v>220</v>
      </c>
      <c r="E752" s="1" t="s">
        <v>218</v>
      </c>
      <c r="F752" s="83"/>
      <c r="G752" s="83"/>
      <c r="H752" s="83" t="str">
        <f t="shared" si="11"/>
        <v/>
      </c>
      <c r="I752" s="1">
        <v>830120535</v>
      </c>
    </row>
    <row r="753" spans="1:9" x14ac:dyDescent="0.25">
      <c r="A753" s="3">
        <v>830123253</v>
      </c>
      <c r="B753" s="81" t="s">
        <v>985</v>
      </c>
      <c r="C753" s="82">
        <v>24676</v>
      </c>
      <c r="D753" s="1" t="s">
        <v>217</v>
      </c>
      <c r="E753" s="1" t="s">
        <v>218</v>
      </c>
      <c r="F753" s="83"/>
      <c r="G753" s="83"/>
      <c r="H753" s="83" t="str">
        <f t="shared" si="11"/>
        <v/>
      </c>
      <c r="I753" s="1">
        <v>830123253</v>
      </c>
    </row>
    <row r="754" spans="1:9" x14ac:dyDescent="0.25">
      <c r="A754" s="3">
        <v>830142249</v>
      </c>
      <c r="B754" s="81" t="s">
        <v>986</v>
      </c>
      <c r="C754" s="82">
        <v>100000000</v>
      </c>
      <c r="D754" s="1" t="s">
        <v>220</v>
      </c>
      <c r="E754" s="1" t="s">
        <v>218</v>
      </c>
      <c r="F754" s="83"/>
      <c r="G754" s="83"/>
      <c r="H754" s="83" t="str">
        <f t="shared" si="11"/>
        <v/>
      </c>
      <c r="I754" s="1">
        <v>830142249</v>
      </c>
    </row>
    <row r="755" spans="1:9" x14ac:dyDescent="0.25">
      <c r="A755" s="3">
        <v>830143202</v>
      </c>
      <c r="B755" s="81" t="s">
        <v>987</v>
      </c>
      <c r="C755" s="82">
        <v>100000000</v>
      </c>
      <c r="D755" s="1" t="s">
        <v>988</v>
      </c>
      <c r="E755" s="1" t="s">
        <v>218</v>
      </c>
      <c r="F755" s="83"/>
      <c r="G755" s="83"/>
      <c r="H755" s="83" t="str">
        <f t="shared" si="11"/>
        <v/>
      </c>
      <c r="I755" s="1">
        <v>830143202</v>
      </c>
    </row>
    <row r="756" spans="1:9" x14ac:dyDescent="0.25">
      <c r="A756" s="3">
        <v>830144521</v>
      </c>
      <c r="B756" s="81" t="s">
        <v>989</v>
      </c>
      <c r="C756" s="82">
        <v>100000000</v>
      </c>
      <c r="D756" s="1" t="s">
        <v>420</v>
      </c>
      <c r="E756" s="1" t="s">
        <v>218</v>
      </c>
      <c r="F756" s="83"/>
      <c r="G756" s="83"/>
      <c r="H756" s="83" t="str">
        <f t="shared" si="11"/>
        <v/>
      </c>
      <c r="I756" s="1">
        <v>830144521</v>
      </c>
    </row>
    <row r="757" spans="1:9" x14ac:dyDescent="0.25">
      <c r="A757" s="3">
        <v>830500926</v>
      </c>
      <c r="B757" s="81" t="s">
        <v>990</v>
      </c>
      <c r="C757" s="82">
        <v>24676</v>
      </c>
      <c r="D757" s="1" t="s">
        <v>257</v>
      </c>
      <c r="E757" s="1" t="s">
        <v>218</v>
      </c>
      <c r="F757" s="83"/>
      <c r="G757" s="83"/>
      <c r="H757" s="83" t="str">
        <f t="shared" si="11"/>
        <v/>
      </c>
      <c r="I757" s="1">
        <v>830500926</v>
      </c>
    </row>
    <row r="758" spans="1:9" x14ac:dyDescent="0.25">
      <c r="A758" s="3">
        <v>830504778</v>
      </c>
      <c r="B758" s="81" t="s">
        <v>991</v>
      </c>
      <c r="C758" s="82">
        <v>24676</v>
      </c>
      <c r="D758" s="1" t="s">
        <v>220</v>
      </c>
      <c r="E758" s="1" t="s">
        <v>218</v>
      </c>
      <c r="F758" s="83"/>
      <c r="G758" s="83"/>
      <c r="H758" s="83" t="str">
        <f t="shared" si="11"/>
        <v/>
      </c>
      <c r="I758" s="1">
        <v>830504778</v>
      </c>
    </row>
    <row r="759" spans="1:9" x14ac:dyDescent="0.25">
      <c r="A759" s="3">
        <v>830506297</v>
      </c>
      <c r="B759" s="81" t="s">
        <v>992</v>
      </c>
      <c r="C759" s="82">
        <v>4935</v>
      </c>
      <c r="D759" s="1" t="s">
        <v>220</v>
      </c>
      <c r="E759" s="1" t="s">
        <v>218</v>
      </c>
      <c r="F759" s="83"/>
      <c r="G759" s="83"/>
      <c r="H759" s="83" t="str">
        <f t="shared" si="11"/>
        <v/>
      </c>
      <c r="I759" s="1">
        <v>830506297</v>
      </c>
    </row>
    <row r="760" spans="1:9" x14ac:dyDescent="0.25">
      <c r="A760" s="3">
        <v>830507841</v>
      </c>
      <c r="B760" s="81" t="s">
        <v>993</v>
      </c>
      <c r="C760" s="82">
        <v>1640</v>
      </c>
      <c r="D760" s="1" t="s">
        <v>257</v>
      </c>
      <c r="E760" s="1" t="s">
        <v>218</v>
      </c>
      <c r="F760" s="83"/>
      <c r="G760" s="83"/>
      <c r="H760" s="83" t="str">
        <f t="shared" si="11"/>
        <v/>
      </c>
      <c r="I760" s="1">
        <v>830507841</v>
      </c>
    </row>
    <row r="761" spans="1:9" x14ac:dyDescent="0.25">
      <c r="A761" s="3">
        <v>830508232</v>
      </c>
      <c r="B761" s="81" t="s">
        <v>994</v>
      </c>
      <c r="C761" s="82">
        <v>4935</v>
      </c>
      <c r="D761" s="1" t="s">
        <v>220</v>
      </c>
      <c r="E761" s="75" t="s">
        <v>231</v>
      </c>
      <c r="F761" s="83"/>
      <c r="G761" s="83"/>
      <c r="H761" s="83" t="str">
        <f t="shared" si="11"/>
        <v/>
      </c>
      <c r="I761" s="1">
        <v>830508232</v>
      </c>
    </row>
    <row r="762" spans="1:9" x14ac:dyDescent="0.25">
      <c r="A762" s="3">
        <v>830508333</v>
      </c>
      <c r="B762" s="81" t="s">
        <v>995</v>
      </c>
      <c r="C762" s="82">
        <v>24676</v>
      </c>
      <c r="D762" s="1" t="s">
        <v>220</v>
      </c>
      <c r="E762" s="1" t="s">
        <v>218</v>
      </c>
      <c r="F762" s="83"/>
      <c r="G762" s="83"/>
      <c r="H762" s="83" t="str">
        <f t="shared" si="11"/>
        <v/>
      </c>
      <c r="I762" s="1">
        <v>830508333</v>
      </c>
    </row>
    <row r="763" spans="1:9" x14ac:dyDescent="0.25">
      <c r="A763" s="3">
        <v>830508876</v>
      </c>
      <c r="B763" s="81" t="s">
        <v>996</v>
      </c>
      <c r="C763" s="82">
        <v>24676</v>
      </c>
      <c r="D763" s="1" t="s">
        <v>420</v>
      </c>
      <c r="E763" s="1" t="s">
        <v>218</v>
      </c>
      <c r="F763" s="83"/>
      <c r="G763" s="83"/>
      <c r="H763" s="83" t="str">
        <f t="shared" si="11"/>
        <v/>
      </c>
      <c r="I763" s="1">
        <v>830508876</v>
      </c>
    </row>
    <row r="764" spans="1:9" x14ac:dyDescent="0.25">
      <c r="A764" s="3">
        <v>830510073</v>
      </c>
      <c r="B764" s="81" t="s">
        <v>997</v>
      </c>
      <c r="C764" s="82">
        <v>4935</v>
      </c>
      <c r="D764" s="1" t="s">
        <v>257</v>
      </c>
      <c r="E764" s="1" t="s">
        <v>218</v>
      </c>
      <c r="F764" s="83"/>
      <c r="G764" s="83"/>
      <c r="H764" s="83" t="str">
        <f t="shared" si="11"/>
        <v/>
      </c>
      <c r="I764" s="1">
        <v>830510073</v>
      </c>
    </row>
    <row r="765" spans="1:9" x14ac:dyDescent="0.25">
      <c r="A765" s="3">
        <v>830510399</v>
      </c>
      <c r="B765" s="81" t="s">
        <v>998</v>
      </c>
      <c r="C765" s="82">
        <v>24676</v>
      </c>
      <c r="D765" s="1" t="s">
        <v>220</v>
      </c>
      <c r="E765" s="75" t="s">
        <v>231</v>
      </c>
      <c r="F765" s="83">
        <v>43304</v>
      </c>
      <c r="G765" s="83"/>
      <c r="H765" s="83">
        <f t="shared" si="11"/>
        <v>43304</v>
      </c>
      <c r="I765" s="1">
        <v>830510399</v>
      </c>
    </row>
    <row r="766" spans="1:9" x14ac:dyDescent="0.25">
      <c r="A766" s="3">
        <v>830510478</v>
      </c>
      <c r="B766" s="81" t="s">
        <v>999</v>
      </c>
      <c r="C766" s="82">
        <v>820</v>
      </c>
      <c r="D766" s="1" t="s">
        <v>220</v>
      </c>
      <c r="E766" s="1" t="s">
        <v>233</v>
      </c>
      <c r="F766" s="83"/>
      <c r="G766" s="83"/>
      <c r="H766" s="83" t="str">
        <f t="shared" si="11"/>
        <v/>
      </c>
      <c r="I766" s="1">
        <v>830510478</v>
      </c>
    </row>
    <row r="767" spans="1:9" x14ac:dyDescent="0.25">
      <c r="A767" s="3">
        <v>830512219</v>
      </c>
      <c r="B767" s="81" t="s">
        <v>1000</v>
      </c>
      <c r="C767" s="82">
        <v>4935</v>
      </c>
      <c r="D767" s="1" t="s">
        <v>220</v>
      </c>
      <c r="E767" s="1" t="s">
        <v>218</v>
      </c>
      <c r="F767" s="83"/>
      <c r="G767" s="83"/>
      <c r="H767" s="83" t="str">
        <f t="shared" si="11"/>
        <v/>
      </c>
      <c r="I767" s="1">
        <v>830512219</v>
      </c>
    </row>
    <row r="768" spans="1:9" x14ac:dyDescent="0.25">
      <c r="A768" s="3">
        <v>830513843</v>
      </c>
      <c r="B768" s="81" t="s">
        <v>1001</v>
      </c>
      <c r="C768" s="82">
        <v>4935</v>
      </c>
      <c r="D768" s="1" t="s">
        <v>257</v>
      </c>
      <c r="E768" s="1" t="s">
        <v>218</v>
      </c>
      <c r="F768" s="83"/>
      <c r="G768" s="83"/>
      <c r="H768" s="83" t="str">
        <f t="shared" si="11"/>
        <v/>
      </c>
      <c r="I768" s="1">
        <v>830513843</v>
      </c>
    </row>
    <row r="769" spans="1:9" x14ac:dyDescent="0.25">
      <c r="A769" s="3">
        <v>830515088</v>
      </c>
      <c r="B769" s="81" t="s">
        <v>1002</v>
      </c>
      <c r="C769" s="82">
        <v>1640</v>
      </c>
      <c r="D769" s="1" t="s">
        <v>217</v>
      </c>
      <c r="E769" s="75" t="s">
        <v>231</v>
      </c>
      <c r="F769" s="83"/>
      <c r="G769" s="83"/>
      <c r="H769" s="83" t="str">
        <f t="shared" si="11"/>
        <v/>
      </c>
      <c r="I769" s="1">
        <v>830515088</v>
      </c>
    </row>
    <row r="770" spans="1:9" x14ac:dyDescent="0.25">
      <c r="A770" s="3">
        <v>832000236</v>
      </c>
      <c r="B770" s="81" t="s">
        <v>1003</v>
      </c>
      <c r="C770" s="82">
        <v>820</v>
      </c>
      <c r="D770" s="1" t="s">
        <v>217</v>
      </c>
      <c r="E770" s="1" t="s">
        <v>218</v>
      </c>
      <c r="F770" s="83"/>
      <c r="G770" s="83"/>
      <c r="H770" s="83" t="str">
        <f t="shared" si="11"/>
        <v/>
      </c>
      <c r="I770" s="1">
        <v>832000236</v>
      </c>
    </row>
    <row r="771" spans="1:9" x14ac:dyDescent="0.25">
      <c r="A771" s="3">
        <v>832000573</v>
      </c>
      <c r="B771" s="81" t="s">
        <v>1004</v>
      </c>
      <c r="C771" s="82">
        <v>820</v>
      </c>
      <c r="D771" s="1" t="s">
        <v>217</v>
      </c>
      <c r="E771" s="75" t="s">
        <v>231</v>
      </c>
      <c r="F771" s="83"/>
      <c r="G771" s="83"/>
      <c r="H771" s="83" t="str">
        <f t="shared" ref="H771:H834" si="12">+IF(F771&gt;0,F771,IF(G771&gt;0,G771,""))</f>
        <v/>
      </c>
      <c r="I771" s="1">
        <v>832000573</v>
      </c>
    </row>
    <row r="772" spans="1:9" x14ac:dyDescent="0.25">
      <c r="A772" s="3">
        <v>832003813</v>
      </c>
      <c r="B772" s="81" t="s">
        <v>1005</v>
      </c>
      <c r="C772" s="82">
        <v>24676</v>
      </c>
      <c r="D772" s="1" t="s">
        <v>220</v>
      </c>
      <c r="E772" s="1" t="s">
        <v>218</v>
      </c>
      <c r="F772" s="83"/>
      <c r="G772" s="83"/>
      <c r="H772" s="83" t="str">
        <f t="shared" si="12"/>
        <v/>
      </c>
      <c r="I772" s="1">
        <v>832003813</v>
      </c>
    </row>
    <row r="773" spans="1:9" x14ac:dyDescent="0.25">
      <c r="A773" s="3">
        <v>834000039</v>
      </c>
      <c r="B773" s="81" t="s">
        <v>1006</v>
      </c>
      <c r="C773" s="82">
        <v>820</v>
      </c>
      <c r="D773" s="1" t="s">
        <v>217</v>
      </c>
      <c r="E773" s="1" t="s">
        <v>218</v>
      </c>
      <c r="F773" s="83"/>
      <c r="G773" s="83"/>
      <c r="H773" s="83" t="str">
        <f t="shared" si="12"/>
        <v/>
      </c>
      <c r="I773" s="1">
        <v>834000039</v>
      </c>
    </row>
    <row r="774" spans="1:9" x14ac:dyDescent="0.25">
      <c r="A774" s="3">
        <v>834000062</v>
      </c>
      <c r="B774" s="81" t="s">
        <v>1007</v>
      </c>
      <c r="C774" s="82">
        <v>4935</v>
      </c>
      <c r="D774" s="1" t="s">
        <v>217</v>
      </c>
      <c r="E774" s="1" t="s">
        <v>218</v>
      </c>
      <c r="F774" s="83"/>
      <c r="G774" s="83"/>
      <c r="H774" s="83" t="str">
        <f t="shared" si="12"/>
        <v/>
      </c>
      <c r="I774" s="1">
        <v>834000062</v>
      </c>
    </row>
    <row r="775" spans="1:9" x14ac:dyDescent="0.25">
      <c r="A775" s="3">
        <v>834001100</v>
      </c>
      <c r="B775" s="81" t="s">
        <v>1008</v>
      </c>
      <c r="C775" s="82">
        <v>100000000</v>
      </c>
      <c r="D775" s="1" t="s">
        <v>217</v>
      </c>
      <c r="E775" s="75" t="s">
        <v>231</v>
      </c>
      <c r="F775" s="83"/>
      <c r="G775" s="83"/>
      <c r="H775" s="83" t="str">
        <f t="shared" si="12"/>
        <v/>
      </c>
      <c r="I775" s="1">
        <v>834001100</v>
      </c>
    </row>
    <row r="776" spans="1:9" x14ac:dyDescent="0.25">
      <c r="A776" s="3">
        <v>834001670</v>
      </c>
      <c r="B776" s="81" t="s">
        <v>1009</v>
      </c>
      <c r="C776" s="82">
        <v>24676</v>
      </c>
      <c r="D776" s="1" t="s">
        <v>257</v>
      </c>
      <c r="E776" s="1" t="s">
        <v>218</v>
      </c>
      <c r="F776" s="83"/>
      <c r="G776" s="83"/>
      <c r="H776" s="83" t="str">
        <f t="shared" si="12"/>
        <v/>
      </c>
      <c r="I776" s="1">
        <v>834001670</v>
      </c>
    </row>
    <row r="777" spans="1:9" x14ac:dyDescent="0.25">
      <c r="A777" s="3">
        <v>837000444</v>
      </c>
      <c r="B777" s="81" t="s">
        <v>1010</v>
      </c>
      <c r="C777" s="82">
        <v>24676</v>
      </c>
      <c r="D777" s="1" t="s">
        <v>220</v>
      </c>
      <c r="E777" s="1" t="s">
        <v>218</v>
      </c>
      <c r="F777" s="83"/>
      <c r="G777" s="83"/>
      <c r="H777" s="83" t="str">
        <f t="shared" si="12"/>
        <v/>
      </c>
      <c r="I777" s="1">
        <v>837000444</v>
      </c>
    </row>
    <row r="778" spans="1:9" x14ac:dyDescent="0.25">
      <c r="A778" s="3">
        <v>837000762</v>
      </c>
      <c r="B778" s="81" t="s">
        <v>1011</v>
      </c>
      <c r="C778" s="82">
        <v>820</v>
      </c>
      <c r="D778" s="1" t="s">
        <v>220</v>
      </c>
      <c r="E778" s="75" t="s">
        <v>231</v>
      </c>
      <c r="F778" s="83"/>
      <c r="G778" s="83">
        <v>43511</v>
      </c>
      <c r="H778" s="83">
        <f t="shared" si="12"/>
        <v>43511</v>
      </c>
      <c r="I778" s="1">
        <v>837000762</v>
      </c>
    </row>
    <row r="779" spans="1:9" x14ac:dyDescent="0.25">
      <c r="A779" s="3">
        <v>838000202</v>
      </c>
      <c r="B779" s="81" t="s">
        <v>1012</v>
      </c>
      <c r="C779" s="82">
        <v>820</v>
      </c>
      <c r="D779" s="1" t="s">
        <v>217</v>
      </c>
      <c r="E779" s="75" t="s">
        <v>231</v>
      </c>
      <c r="F779" s="83"/>
      <c r="G779" s="83"/>
      <c r="H779" s="83" t="str">
        <f t="shared" si="12"/>
        <v/>
      </c>
      <c r="I779" s="1">
        <v>838000202</v>
      </c>
    </row>
    <row r="780" spans="1:9" x14ac:dyDescent="0.25">
      <c r="A780" s="3">
        <v>839000540</v>
      </c>
      <c r="B780" s="81" t="s">
        <v>1013</v>
      </c>
      <c r="C780" s="82">
        <v>4935</v>
      </c>
      <c r="D780" s="1" t="s">
        <v>1014</v>
      </c>
      <c r="E780" s="1" t="s">
        <v>218</v>
      </c>
      <c r="F780" s="83"/>
      <c r="G780" s="83"/>
      <c r="H780" s="83" t="str">
        <f t="shared" si="12"/>
        <v/>
      </c>
      <c r="I780" s="1">
        <v>839000540</v>
      </c>
    </row>
    <row r="781" spans="1:9" x14ac:dyDescent="0.25">
      <c r="A781" s="3">
        <v>840000388</v>
      </c>
      <c r="B781" s="81" t="s">
        <v>1015</v>
      </c>
      <c r="C781" s="82">
        <v>24676</v>
      </c>
      <c r="D781" s="1" t="s">
        <v>217</v>
      </c>
      <c r="E781" s="1" t="s">
        <v>233</v>
      </c>
      <c r="F781" s="83"/>
      <c r="G781" s="83"/>
      <c r="H781" s="83" t="str">
        <f t="shared" si="12"/>
        <v/>
      </c>
      <c r="I781" s="1">
        <v>840000388</v>
      </c>
    </row>
    <row r="782" spans="1:9" x14ac:dyDescent="0.25">
      <c r="A782" s="3">
        <v>840000903</v>
      </c>
      <c r="B782" s="81" t="s">
        <v>1016</v>
      </c>
      <c r="C782" s="82">
        <v>100000000</v>
      </c>
      <c r="D782" s="1" t="s">
        <v>217</v>
      </c>
      <c r="E782" s="1" t="s">
        <v>233</v>
      </c>
      <c r="F782" s="83"/>
      <c r="G782" s="83"/>
      <c r="H782" s="83" t="str">
        <f t="shared" si="12"/>
        <v/>
      </c>
      <c r="I782" s="1">
        <v>840000903</v>
      </c>
    </row>
    <row r="783" spans="1:9" x14ac:dyDescent="0.25">
      <c r="A783" s="3">
        <v>860006648</v>
      </c>
      <c r="B783" s="81" t="s">
        <v>1017</v>
      </c>
      <c r="C783" s="82">
        <v>100000000</v>
      </c>
      <c r="D783" s="1" t="s">
        <v>220</v>
      </c>
      <c r="E783" s="1" t="s">
        <v>218</v>
      </c>
      <c r="F783" s="83"/>
      <c r="G783" s="83"/>
      <c r="H783" s="83" t="str">
        <f t="shared" si="12"/>
        <v/>
      </c>
      <c r="I783" s="1">
        <v>860006648</v>
      </c>
    </row>
    <row r="784" spans="1:9" x14ac:dyDescent="0.25">
      <c r="A784" s="3">
        <v>860006696</v>
      </c>
      <c r="B784" s="81" t="s">
        <v>1018</v>
      </c>
      <c r="C784" s="82">
        <v>100000000</v>
      </c>
      <c r="D784" s="1" t="s">
        <v>223</v>
      </c>
      <c r="E784" s="1" t="s">
        <v>218</v>
      </c>
      <c r="F784" s="83"/>
      <c r="G784" s="83"/>
      <c r="H784" s="83" t="str">
        <f t="shared" si="12"/>
        <v/>
      </c>
      <c r="I784" s="1">
        <v>860006696</v>
      </c>
    </row>
    <row r="785" spans="1:9" x14ac:dyDescent="0.25">
      <c r="A785" s="3">
        <v>860006705</v>
      </c>
      <c r="B785" s="81" t="s">
        <v>1019</v>
      </c>
      <c r="C785" s="82">
        <v>100000000</v>
      </c>
      <c r="D785" s="1" t="s">
        <v>220</v>
      </c>
      <c r="E785" s="75" t="s">
        <v>231</v>
      </c>
      <c r="F785" s="83"/>
      <c r="G785" s="83"/>
      <c r="H785" s="83" t="str">
        <f t="shared" si="12"/>
        <v/>
      </c>
      <c r="I785" s="1">
        <v>860006705</v>
      </c>
    </row>
    <row r="786" spans="1:9" x14ac:dyDescent="0.25">
      <c r="A786" s="3">
        <v>860007336</v>
      </c>
      <c r="B786" s="81" t="s">
        <v>1020</v>
      </c>
      <c r="C786" s="82">
        <v>24676</v>
      </c>
      <c r="D786" s="1" t="s">
        <v>591</v>
      </c>
      <c r="E786" s="75" t="s">
        <v>231</v>
      </c>
      <c r="F786" s="83"/>
      <c r="G786" s="83"/>
      <c r="H786" s="83" t="str">
        <f t="shared" si="12"/>
        <v/>
      </c>
      <c r="I786" s="1">
        <v>860007336</v>
      </c>
    </row>
    <row r="787" spans="1:9" x14ac:dyDescent="0.25">
      <c r="A787" s="3">
        <v>860010077</v>
      </c>
      <c r="B787" s="81" t="s">
        <v>1021</v>
      </c>
      <c r="C787" s="82">
        <v>100000000</v>
      </c>
      <c r="D787" s="1" t="s">
        <v>220</v>
      </c>
      <c r="E787" s="1" t="s">
        <v>233</v>
      </c>
      <c r="F787" s="83"/>
      <c r="G787" s="83"/>
      <c r="H787" s="83" t="str">
        <f t="shared" si="12"/>
        <v/>
      </c>
      <c r="I787" s="1">
        <v>860010077</v>
      </c>
    </row>
    <row r="788" spans="1:9" x14ac:dyDescent="0.25">
      <c r="A788" s="3">
        <v>860010457</v>
      </c>
      <c r="B788" s="81" t="s">
        <v>1022</v>
      </c>
      <c r="C788" s="82">
        <v>100000000</v>
      </c>
      <c r="D788" s="1" t="s">
        <v>223</v>
      </c>
      <c r="E788" s="1" t="s">
        <v>218</v>
      </c>
      <c r="F788" s="83"/>
      <c r="G788" s="83"/>
      <c r="H788" s="83" t="str">
        <f t="shared" si="12"/>
        <v/>
      </c>
      <c r="I788" s="1">
        <v>860010457</v>
      </c>
    </row>
    <row r="789" spans="1:9" x14ac:dyDescent="0.25">
      <c r="A789" s="3">
        <v>860010526</v>
      </c>
      <c r="B789" s="81" t="s">
        <v>1023</v>
      </c>
      <c r="C789" s="82">
        <v>100000000</v>
      </c>
      <c r="D789" s="1" t="s">
        <v>223</v>
      </c>
      <c r="E789" s="1" t="s">
        <v>218</v>
      </c>
      <c r="F789" s="83"/>
      <c r="G789" s="83"/>
      <c r="H789" s="83" t="str">
        <f t="shared" si="12"/>
        <v/>
      </c>
      <c r="I789" s="1">
        <v>860010526</v>
      </c>
    </row>
    <row r="790" spans="1:9" x14ac:dyDescent="0.25">
      <c r="A790" s="3">
        <v>860014066</v>
      </c>
      <c r="B790" s="81" t="s">
        <v>1024</v>
      </c>
      <c r="C790" s="82">
        <v>1640</v>
      </c>
      <c r="D790" s="1" t="s">
        <v>1025</v>
      </c>
      <c r="E790" s="1" t="s">
        <v>218</v>
      </c>
      <c r="F790" s="83"/>
      <c r="G790" s="83"/>
      <c r="H790" s="83" t="str">
        <f t="shared" si="12"/>
        <v/>
      </c>
      <c r="I790" s="1">
        <v>860014066</v>
      </c>
    </row>
    <row r="791" spans="1:9" x14ac:dyDescent="0.25">
      <c r="A791" s="3">
        <v>860020076</v>
      </c>
      <c r="B791" s="81" t="s">
        <v>1026</v>
      </c>
      <c r="C791" s="82">
        <v>100000000</v>
      </c>
      <c r="D791" s="1" t="s">
        <v>223</v>
      </c>
      <c r="E791" s="1" t="s">
        <v>218</v>
      </c>
      <c r="F791" s="83"/>
      <c r="G791" s="83"/>
      <c r="H791" s="83" t="str">
        <f t="shared" si="12"/>
        <v/>
      </c>
      <c r="I791" s="1">
        <v>860020076</v>
      </c>
    </row>
    <row r="792" spans="1:9" x14ac:dyDescent="0.25">
      <c r="A792" s="3">
        <v>860021713</v>
      </c>
      <c r="B792" s="81" t="s">
        <v>1027</v>
      </c>
      <c r="C792" s="82">
        <v>100000000</v>
      </c>
      <c r="D792" s="1" t="s">
        <v>223</v>
      </c>
      <c r="E792" s="1" t="s">
        <v>218</v>
      </c>
      <c r="F792" s="83"/>
      <c r="G792" s="83"/>
      <c r="H792" s="83" t="str">
        <f t="shared" si="12"/>
        <v/>
      </c>
      <c r="I792" s="1">
        <v>860021713</v>
      </c>
    </row>
    <row r="793" spans="1:9" x14ac:dyDescent="0.25">
      <c r="A793" s="3">
        <v>860021793</v>
      </c>
      <c r="B793" s="81" t="s">
        <v>1028</v>
      </c>
      <c r="C793" s="82">
        <v>4935</v>
      </c>
      <c r="D793" s="1" t="s">
        <v>217</v>
      </c>
      <c r="E793" s="1" t="s">
        <v>218</v>
      </c>
      <c r="F793" s="83"/>
      <c r="G793" s="83"/>
      <c r="H793" s="83" t="str">
        <f t="shared" si="12"/>
        <v/>
      </c>
      <c r="I793" s="1">
        <v>860021793</v>
      </c>
    </row>
    <row r="794" spans="1:9" x14ac:dyDescent="0.25">
      <c r="A794" s="3">
        <v>860023424</v>
      </c>
      <c r="B794" s="81" t="s">
        <v>1029</v>
      </c>
      <c r="C794" s="82">
        <v>4935</v>
      </c>
      <c r="D794" s="1" t="s">
        <v>220</v>
      </c>
      <c r="E794" s="1" t="s">
        <v>218</v>
      </c>
      <c r="F794" s="83"/>
      <c r="G794" s="83"/>
      <c r="H794" s="83" t="str">
        <f t="shared" si="12"/>
        <v/>
      </c>
      <c r="I794" s="1">
        <v>860023424</v>
      </c>
    </row>
    <row r="795" spans="1:9" x14ac:dyDescent="0.25">
      <c r="A795" s="3">
        <v>860024041</v>
      </c>
      <c r="B795" s="81" t="s">
        <v>1030</v>
      </c>
      <c r="C795" s="82">
        <v>100000000</v>
      </c>
      <c r="D795" s="1" t="s">
        <v>738</v>
      </c>
      <c r="E795" s="1" t="s">
        <v>246</v>
      </c>
      <c r="F795" s="83"/>
      <c r="G795" s="83"/>
      <c r="H795" s="83" t="str">
        <f t="shared" si="12"/>
        <v/>
      </c>
      <c r="I795" s="1">
        <v>860024041</v>
      </c>
    </row>
    <row r="796" spans="1:9" x14ac:dyDescent="0.25">
      <c r="A796" s="3">
        <v>860026095</v>
      </c>
      <c r="B796" s="81" t="s">
        <v>1031</v>
      </c>
      <c r="C796" s="82">
        <v>820</v>
      </c>
      <c r="D796" s="1" t="s">
        <v>220</v>
      </c>
      <c r="E796" s="1" t="s">
        <v>233</v>
      </c>
      <c r="F796" s="83"/>
      <c r="G796" s="83"/>
      <c r="H796" s="83" t="str">
        <f t="shared" si="12"/>
        <v/>
      </c>
      <c r="I796" s="1">
        <v>860026095</v>
      </c>
    </row>
    <row r="797" spans="1:9" x14ac:dyDescent="0.25">
      <c r="A797" s="3">
        <v>860028677</v>
      </c>
      <c r="B797" s="81" t="s">
        <v>1032</v>
      </c>
      <c r="C797" s="82">
        <v>24676</v>
      </c>
      <c r="D797" s="1" t="s">
        <v>344</v>
      </c>
      <c r="E797" s="1" t="s">
        <v>218</v>
      </c>
      <c r="F797" s="83"/>
      <c r="G797" s="83"/>
      <c r="H797" s="83" t="str">
        <f t="shared" si="12"/>
        <v/>
      </c>
      <c r="I797" s="1">
        <v>860028677</v>
      </c>
    </row>
    <row r="798" spans="1:9" x14ac:dyDescent="0.25">
      <c r="A798" s="3">
        <v>860029856</v>
      </c>
      <c r="B798" s="81" t="s">
        <v>1033</v>
      </c>
      <c r="C798" s="82">
        <v>100000000</v>
      </c>
      <c r="D798" s="1" t="s">
        <v>223</v>
      </c>
      <c r="E798" s="1" t="s">
        <v>218</v>
      </c>
      <c r="F798" s="83"/>
      <c r="G798" s="83"/>
      <c r="H798" s="83" t="str">
        <f t="shared" si="12"/>
        <v/>
      </c>
      <c r="I798" s="1">
        <v>860029856</v>
      </c>
    </row>
    <row r="799" spans="1:9" x14ac:dyDescent="0.25">
      <c r="A799" s="3">
        <v>860031909</v>
      </c>
      <c r="B799" s="81" t="s">
        <v>1034</v>
      </c>
      <c r="C799" s="82">
        <v>100000000</v>
      </c>
      <c r="D799" s="1" t="s">
        <v>220</v>
      </c>
      <c r="E799" s="1" t="s">
        <v>218</v>
      </c>
      <c r="F799" s="83"/>
      <c r="G799" s="83"/>
      <c r="H799" s="83" t="str">
        <f t="shared" si="12"/>
        <v/>
      </c>
      <c r="I799" s="1">
        <v>860031909</v>
      </c>
    </row>
    <row r="800" spans="1:9" x14ac:dyDescent="0.25">
      <c r="A800" s="3">
        <v>860071169</v>
      </c>
      <c r="B800" s="81" t="s">
        <v>1035</v>
      </c>
      <c r="C800" s="82">
        <v>100000000</v>
      </c>
      <c r="D800" s="1" t="s">
        <v>220</v>
      </c>
      <c r="E800" s="1" t="s">
        <v>218</v>
      </c>
      <c r="F800" s="83"/>
      <c r="G800" s="83"/>
      <c r="H800" s="83" t="str">
        <f t="shared" si="12"/>
        <v/>
      </c>
      <c r="I800" s="1">
        <v>860071169</v>
      </c>
    </row>
    <row r="801" spans="1:9" x14ac:dyDescent="0.25">
      <c r="A801" s="3">
        <v>860516050</v>
      </c>
      <c r="B801" s="81" t="s">
        <v>1036</v>
      </c>
      <c r="C801" s="82">
        <v>820</v>
      </c>
      <c r="D801" s="1" t="s">
        <v>223</v>
      </c>
      <c r="E801" s="1" t="s">
        <v>233</v>
      </c>
      <c r="F801" s="83"/>
      <c r="G801" s="83"/>
      <c r="H801" s="83" t="str">
        <f t="shared" si="12"/>
        <v/>
      </c>
      <c r="I801" s="1">
        <v>860516050</v>
      </c>
    </row>
    <row r="802" spans="1:9" x14ac:dyDescent="0.25">
      <c r="A802" s="3">
        <v>860520247</v>
      </c>
      <c r="B802" s="81" t="s">
        <v>1037</v>
      </c>
      <c r="C802" s="82">
        <v>820</v>
      </c>
      <c r="D802" s="1" t="s">
        <v>217</v>
      </c>
      <c r="E802" s="1" t="s">
        <v>218</v>
      </c>
      <c r="F802" s="83"/>
      <c r="G802" s="83"/>
      <c r="H802" s="83" t="str">
        <f t="shared" si="12"/>
        <v/>
      </c>
      <c r="I802" s="1">
        <v>860520247</v>
      </c>
    </row>
    <row r="803" spans="1:9" x14ac:dyDescent="0.25">
      <c r="A803" s="3">
        <v>860527146</v>
      </c>
      <c r="B803" s="81" t="s">
        <v>1038</v>
      </c>
      <c r="C803" s="82">
        <v>4935</v>
      </c>
      <c r="D803" s="1" t="s">
        <v>217</v>
      </c>
      <c r="E803" s="1" t="s">
        <v>218</v>
      </c>
      <c r="F803" s="83"/>
      <c r="G803" s="83"/>
      <c r="H803" s="83" t="str">
        <f t="shared" si="12"/>
        <v/>
      </c>
      <c r="I803" s="1">
        <v>860527146</v>
      </c>
    </row>
    <row r="804" spans="1:9" x14ac:dyDescent="0.25">
      <c r="A804" s="3">
        <v>860529923</v>
      </c>
      <c r="B804" s="81" t="s">
        <v>1039</v>
      </c>
      <c r="C804" s="82">
        <v>820</v>
      </c>
      <c r="D804" s="1" t="s">
        <v>217</v>
      </c>
      <c r="E804" s="1" t="s">
        <v>218</v>
      </c>
      <c r="F804" s="83"/>
      <c r="G804" s="83"/>
      <c r="H804" s="83" t="str">
        <f t="shared" si="12"/>
        <v/>
      </c>
      <c r="I804" s="1">
        <v>860529923</v>
      </c>
    </row>
    <row r="805" spans="1:9" x14ac:dyDescent="0.25">
      <c r="A805" s="3">
        <v>860532822</v>
      </c>
      <c r="B805" s="81" t="s">
        <v>1040</v>
      </c>
      <c r="C805" s="82">
        <v>820</v>
      </c>
      <c r="D805" s="1" t="s">
        <v>420</v>
      </c>
      <c r="E805" s="1" t="s">
        <v>218</v>
      </c>
      <c r="F805" s="83"/>
      <c r="G805" s="83"/>
      <c r="H805" s="83" t="str">
        <f t="shared" si="12"/>
        <v/>
      </c>
      <c r="I805" s="1">
        <v>860532822</v>
      </c>
    </row>
    <row r="806" spans="1:9" x14ac:dyDescent="0.25">
      <c r="A806" s="3">
        <v>890002479</v>
      </c>
      <c r="B806" s="81" t="s">
        <v>1041</v>
      </c>
      <c r="C806" s="82">
        <v>820</v>
      </c>
      <c r="D806" s="1" t="s">
        <v>217</v>
      </c>
      <c r="E806" s="1" t="s">
        <v>218</v>
      </c>
      <c r="F806" s="83"/>
      <c r="G806" s="83"/>
      <c r="H806" s="83" t="str">
        <f t="shared" si="12"/>
        <v/>
      </c>
      <c r="I806" s="1">
        <v>890002479</v>
      </c>
    </row>
    <row r="807" spans="1:9" x14ac:dyDescent="0.25">
      <c r="A807" s="3">
        <v>890102145</v>
      </c>
      <c r="B807" s="81" t="s">
        <v>1042</v>
      </c>
      <c r="C807" s="82">
        <v>1640</v>
      </c>
      <c r="D807" s="1" t="s">
        <v>344</v>
      </c>
      <c r="E807" s="1" t="s">
        <v>233</v>
      </c>
      <c r="F807" s="83"/>
      <c r="G807" s="83"/>
      <c r="H807" s="83" t="str">
        <f t="shared" si="12"/>
        <v/>
      </c>
      <c r="I807" s="1">
        <v>890102145</v>
      </c>
    </row>
    <row r="808" spans="1:9" x14ac:dyDescent="0.25">
      <c r="A808" s="3">
        <v>890200106</v>
      </c>
      <c r="B808" s="81" t="s">
        <v>1043</v>
      </c>
      <c r="C808" s="82">
        <v>100000000</v>
      </c>
      <c r="D808" s="1" t="s">
        <v>591</v>
      </c>
      <c r="E808" s="1" t="s">
        <v>218</v>
      </c>
      <c r="F808" s="83"/>
      <c r="G808" s="83"/>
      <c r="H808" s="83" t="str">
        <f t="shared" si="12"/>
        <v/>
      </c>
      <c r="I808" s="1">
        <v>890200106</v>
      </c>
    </row>
    <row r="809" spans="1:9" x14ac:dyDescent="0.25">
      <c r="A809" s="3">
        <v>890201578</v>
      </c>
      <c r="B809" s="81" t="s">
        <v>1044</v>
      </c>
      <c r="C809" s="82">
        <v>100000000</v>
      </c>
      <c r="D809" s="1" t="s">
        <v>591</v>
      </c>
      <c r="E809" s="1" t="s">
        <v>218</v>
      </c>
      <c r="F809" s="83"/>
      <c r="G809" s="83"/>
      <c r="H809" s="83" t="str">
        <f t="shared" si="12"/>
        <v/>
      </c>
      <c r="I809" s="1">
        <v>890201578</v>
      </c>
    </row>
    <row r="810" spans="1:9" x14ac:dyDescent="0.25">
      <c r="A810" s="3">
        <v>890204066</v>
      </c>
      <c r="B810" s="81" t="s">
        <v>1045</v>
      </c>
      <c r="C810" s="82">
        <v>4935</v>
      </c>
      <c r="D810" s="1" t="s">
        <v>223</v>
      </c>
      <c r="E810" s="1" t="s">
        <v>218</v>
      </c>
      <c r="F810" s="83"/>
      <c r="G810" s="83"/>
      <c r="H810" s="83" t="str">
        <f t="shared" si="12"/>
        <v/>
      </c>
      <c r="I810" s="1">
        <v>890204066</v>
      </c>
    </row>
    <row r="811" spans="1:9" x14ac:dyDescent="0.25">
      <c r="A811" s="3">
        <v>890205135</v>
      </c>
      <c r="B811" s="81" t="s">
        <v>1046</v>
      </c>
      <c r="C811" s="82">
        <v>1640</v>
      </c>
      <c r="D811" s="1" t="s">
        <v>217</v>
      </c>
      <c r="E811" s="1" t="s">
        <v>218</v>
      </c>
      <c r="F811" s="83"/>
      <c r="G811" s="83"/>
      <c r="H811" s="83" t="str">
        <f t="shared" si="12"/>
        <v/>
      </c>
      <c r="I811" s="1">
        <v>890205135</v>
      </c>
    </row>
    <row r="812" spans="1:9" x14ac:dyDescent="0.25">
      <c r="A812" s="3">
        <v>890207407</v>
      </c>
      <c r="B812" s="81" t="s">
        <v>1047</v>
      </c>
      <c r="C812" s="82">
        <v>820</v>
      </c>
      <c r="D812" s="1" t="s">
        <v>217</v>
      </c>
      <c r="E812" s="1" t="s">
        <v>218</v>
      </c>
      <c r="F812" s="83"/>
      <c r="G812" s="83"/>
      <c r="H812" s="83" t="str">
        <f t="shared" si="12"/>
        <v/>
      </c>
      <c r="I812" s="1">
        <v>890207407</v>
      </c>
    </row>
    <row r="813" spans="1:9" x14ac:dyDescent="0.25">
      <c r="A813" s="3">
        <v>890207418</v>
      </c>
      <c r="B813" s="81" t="s">
        <v>1048</v>
      </c>
      <c r="C813" s="82">
        <v>4935</v>
      </c>
      <c r="D813" s="1" t="s">
        <v>217</v>
      </c>
      <c r="E813" s="1" t="s">
        <v>218</v>
      </c>
      <c r="F813" s="83"/>
      <c r="G813" s="83"/>
      <c r="H813" s="83" t="str">
        <f t="shared" si="12"/>
        <v/>
      </c>
      <c r="I813" s="1">
        <v>890207418</v>
      </c>
    </row>
    <row r="814" spans="1:9" x14ac:dyDescent="0.25">
      <c r="A814" s="3">
        <v>890207419</v>
      </c>
      <c r="B814" s="81" t="s">
        <v>1049</v>
      </c>
      <c r="C814" s="82">
        <v>820</v>
      </c>
      <c r="D814" s="1" t="s">
        <v>217</v>
      </c>
      <c r="E814" s="1" t="s">
        <v>218</v>
      </c>
      <c r="F814" s="83"/>
      <c r="G814" s="83"/>
      <c r="H814" s="83" t="str">
        <f t="shared" si="12"/>
        <v/>
      </c>
      <c r="I814" s="1">
        <v>890207419</v>
      </c>
    </row>
    <row r="815" spans="1:9" x14ac:dyDescent="0.25">
      <c r="A815" s="3">
        <v>890207421</v>
      </c>
      <c r="B815" s="81" t="s">
        <v>1050</v>
      </c>
      <c r="C815" s="82">
        <v>820</v>
      </c>
      <c r="D815" s="1" t="s">
        <v>217</v>
      </c>
      <c r="E815" s="1" t="s">
        <v>218</v>
      </c>
      <c r="F815" s="83"/>
      <c r="G815" s="83"/>
      <c r="H815" s="83" t="str">
        <f t="shared" si="12"/>
        <v/>
      </c>
      <c r="I815" s="1">
        <v>890207421</v>
      </c>
    </row>
    <row r="816" spans="1:9" x14ac:dyDescent="0.25">
      <c r="A816" s="3">
        <v>890207427</v>
      </c>
      <c r="B816" s="81" t="s">
        <v>1051</v>
      </c>
      <c r="C816" s="82">
        <v>820</v>
      </c>
      <c r="D816" s="1" t="s">
        <v>217</v>
      </c>
      <c r="E816" s="1" t="s">
        <v>218</v>
      </c>
      <c r="F816" s="83"/>
      <c r="G816" s="83"/>
      <c r="H816" s="83" t="str">
        <f t="shared" si="12"/>
        <v/>
      </c>
      <c r="I816" s="1">
        <v>890207427</v>
      </c>
    </row>
    <row r="817" spans="1:9" x14ac:dyDescent="0.25">
      <c r="A817" s="3">
        <v>890208030</v>
      </c>
      <c r="B817" s="81" t="s">
        <v>1052</v>
      </c>
      <c r="C817" s="82">
        <v>820</v>
      </c>
      <c r="D817" s="1" t="s">
        <v>217</v>
      </c>
      <c r="E817" s="1" t="s">
        <v>218</v>
      </c>
      <c r="F817" s="83"/>
      <c r="G817" s="83"/>
      <c r="H817" s="83" t="str">
        <f t="shared" si="12"/>
        <v/>
      </c>
      <c r="I817" s="1">
        <v>890208030</v>
      </c>
    </row>
    <row r="818" spans="1:9" x14ac:dyDescent="0.25">
      <c r="A818" s="3">
        <v>890208122</v>
      </c>
      <c r="B818" s="81" t="s">
        <v>1053</v>
      </c>
      <c r="C818" s="82">
        <v>4935</v>
      </c>
      <c r="D818" s="1" t="s">
        <v>217</v>
      </c>
      <c r="E818" s="1" t="s">
        <v>218</v>
      </c>
      <c r="F818" s="83"/>
      <c r="G818" s="83"/>
      <c r="H818" s="83" t="str">
        <f t="shared" si="12"/>
        <v/>
      </c>
      <c r="I818" s="1">
        <v>890208122</v>
      </c>
    </row>
    <row r="819" spans="1:9" x14ac:dyDescent="0.25">
      <c r="A819" s="3">
        <v>890212037</v>
      </c>
      <c r="B819" s="81" t="s">
        <v>1054</v>
      </c>
      <c r="C819" s="82">
        <v>4935</v>
      </c>
      <c r="D819" s="1" t="s">
        <v>217</v>
      </c>
      <c r="E819" s="1" t="s">
        <v>218</v>
      </c>
      <c r="F819" s="83"/>
      <c r="G819" s="83"/>
      <c r="H819" s="83" t="str">
        <f t="shared" si="12"/>
        <v/>
      </c>
      <c r="I819" s="1">
        <v>890212037</v>
      </c>
    </row>
    <row r="820" spans="1:9" x14ac:dyDescent="0.25">
      <c r="A820" s="3">
        <v>890212101</v>
      </c>
      <c r="B820" s="81" t="s">
        <v>1055</v>
      </c>
      <c r="C820" s="82">
        <v>820</v>
      </c>
      <c r="D820" s="1" t="s">
        <v>217</v>
      </c>
      <c r="E820" s="1" t="s">
        <v>218</v>
      </c>
      <c r="F820" s="83"/>
      <c r="G820" s="83"/>
      <c r="H820" s="83" t="str">
        <f t="shared" si="12"/>
        <v/>
      </c>
      <c r="I820" s="1">
        <v>890212101</v>
      </c>
    </row>
    <row r="821" spans="1:9" x14ac:dyDescent="0.25">
      <c r="A821" s="3">
        <v>890270163</v>
      </c>
      <c r="B821" s="81" t="s">
        <v>1056</v>
      </c>
      <c r="C821" s="82">
        <v>820</v>
      </c>
      <c r="D821" s="1" t="s">
        <v>1057</v>
      </c>
      <c r="E821" s="1" t="s">
        <v>218</v>
      </c>
      <c r="F821" s="83"/>
      <c r="G821" s="83"/>
      <c r="H821" s="83" t="str">
        <f t="shared" si="12"/>
        <v/>
      </c>
      <c r="I821" s="1">
        <v>890270163</v>
      </c>
    </row>
    <row r="822" spans="1:9" x14ac:dyDescent="0.25">
      <c r="A822" s="3">
        <v>890270537</v>
      </c>
      <c r="B822" s="81" t="s">
        <v>1058</v>
      </c>
      <c r="C822" s="82">
        <v>4935</v>
      </c>
      <c r="D822" s="1" t="s">
        <v>217</v>
      </c>
      <c r="E822" s="1" t="s">
        <v>218</v>
      </c>
      <c r="F822" s="83"/>
      <c r="G822" s="83"/>
      <c r="H822" s="83" t="str">
        <f t="shared" si="12"/>
        <v/>
      </c>
      <c r="I822" s="1">
        <v>890270537</v>
      </c>
    </row>
    <row r="823" spans="1:9" x14ac:dyDescent="0.25">
      <c r="A823" s="3">
        <v>890303208</v>
      </c>
      <c r="B823" s="81" t="s">
        <v>1059</v>
      </c>
      <c r="C823" s="82">
        <v>24676</v>
      </c>
      <c r="D823" s="1" t="s">
        <v>591</v>
      </c>
      <c r="E823" s="1" t="s">
        <v>218</v>
      </c>
      <c r="F823" s="83"/>
      <c r="G823" s="83"/>
      <c r="H823" s="83" t="str">
        <f t="shared" si="12"/>
        <v/>
      </c>
      <c r="I823" s="1">
        <v>890303208</v>
      </c>
    </row>
    <row r="824" spans="1:9" x14ac:dyDescent="0.25">
      <c r="A824" s="3">
        <v>890305430</v>
      </c>
      <c r="B824" s="81" t="s">
        <v>1060</v>
      </c>
      <c r="C824" s="82">
        <v>24676</v>
      </c>
      <c r="D824" s="1" t="s">
        <v>228</v>
      </c>
      <c r="E824" s="1" t="s">
        <v>218</v>
      </c>
      <c r="F824" s="83"/>
      <c r="G824" s="83"/>
      <c r="H824" s="83" t="str">
        <f t="shared" si="12"/>
        <v/>
      </c>
      <c r="I824" s="1">
        <v>890305430</v>
      </c>
    </row>
    <row r="825" spans="1:9" x14ac:dyDescent="0.25">
      <c r="A825" s="3">
        <v>890309181</v>
      </c>
      <c r="B825" s="81" t="s">
        <v>1061</v>
      </c>
      <c r="C825" s="82">
        <v>24676</v>
      </c>
      <c r="D825" s="1" t="s">
        <v>344</v>
      </c>
      <c r="E825" s="1" t="s">
        <v>218</v>
      </c>
      <c r="F825" s="83"/>
      <c r="G825" s="83"/>
      <c r="H825" s="83" t="str">
        <f t="shared" si="12"/>
        <v/>
      </c>
      <c r="I825" s="1">
        <v>890309181</v>
      </c>
    </row>
    <row r="826" spans="1:9" x14ac:dyDescent="0.25">
      <c r="A826" s="3">
        <v>890310815</v>
      </c>
      <c r="B826" s="81" t="s">
        <v>1062</v>
      </c>
      <c r="C826" s="82">
        <v>820</v>
      </c>
      <c r="D826" s="1" t="s">
        <v>228</v>
      </c>
      <c r="E826" s="1" t="s">
        <v>218</v>
      </c>
      <c r="F826" s="83"/>
      <c r="G826" s="83"/>
      <c r="H826" s="83" t="str">
        <f t="shared" si="12"/>
        <v/>
      </c>
      <c r="I826" s="1">
        <v>890310815</v>
      </c>
    </row>
    <row r="827" spans="1:9" x14ac:dyDescent="0.25">
      <c r="A827" s="3">
        <v>890311443</v>
      </c>
      <c r="B827" s="81" t="s">
        <v>1063</v>
      </c>
      <c r="C827" s="82">
        <v>820</v>
      </c>
      <c r="D827" s="1" t="s">
        <v>228</v>
      </c>
      <c r="E827" s="1" t="s">
        <v>218</v>
      </c>
      <c r="F827" s="83"/>
      <c r="G827" s="83"/>
      <c r="H827" s="83" t="str">
        <f t="shared" si="12"/>
        <v/>
      </c>
      <c r="I827" s="1">
        <v>890311443</v>
      </c>
    </row>
    <row r="828" spans="1:9" x14ac:dyDescent="0.25">
      <c r="A828" s="3">
        <v>890311953</v>
      </c>
      <c r="B828" s="81" t="s">
        <v>1064</v>
      </c>
      <c r="C828" s="82">
        <v>820</v>
      </c>
      <c r="D828" s="1" t="s">
        <v>228</v>
      </c>
      <c r="E828" s="1" t="s">
        <v>218</v>
      </c>
      <c r="F828" s="83"/>
      <c r="G828" s="83"/>
      <c r="H828" s="83" t="str">
        <f t="shared" si="12"/>
        <v/>
      </c>
      <c r="I828" s="1">
        <v>890311953</v>
      </c>
    </row>
    <row r="829" spans="1:9" x14ac:dyDescent="0.25">
      <c r="A829" s="3">
        <v>890312284</v>
      </c>
      <c r="B829" s="81" t="s">
        <v>1065</v>
      </c>
      <c r="C829" s="82">
        <v>820</v>
      </c>
      <c r="D829" s="1" t="s">
        <v>228</v>
      </c>
      <c r="E829" s="1" t="s">
        <v>218</v>
      </c>
      <c r="F829" s="83"/>
      <c r="G829" s="83"/>
      <c r="H829" s="83" t="str">
        <f t="shared" si="12"/>
        <v/>
      </c>
      <c r="I829" s="1">
        <v>890312284</v>
      </c>
    </row>
    <row r="830" spans="1:9" x14ac:dyDescent="0.25">
      <c r="A830" s="3">
        <v>890312809</v>
      </c>
      <c r="B830" s="81" t="s">
        <v>1066</v>
      </c>
      <c r="C830" s="82">
        <v>820</v>
      </c>
      <c r="D830" s="1" t="s">
        <v>228</v>
      </c>
      <c r="E830" s="1" t="s">
        <v>218</v>
      </c>
      <c r="F830" s="83"/>
      <c r="G830" s="83"/>
      <c r="H830" s="83" t="str">
        <f t="shared" si="12"/>
        <v/>
      </c>
      <c r="I830" s="1">
        <v>890312809</v>
      </c>
    </row>
    <row r="831" spans="1:9" x14ac:dyDescent="0.25">
      <c r="A831" s="3">
        <v>890313099</v>
      </c>
      <c r="B831" s="81" t="s">
        <v>1067</v>
      </c>
      <c r="C831" s="82">
        <v>1640</v>
      </c>
      <c r="D831" s="1" t="s">
        <v>1057</v>
      </c>
      <c r="E831" s="1" t="s">
        <v>233</v>
      </c>
      <c r="F831" s="83"/>
      <c r="G831" s="83"/>
      <c r="H831" s="83" t="str">
        <f t="shared" si="12"/>
        <v/>
      </c>
      <c r="I831" s="1">
        <v>890313099</v>
      </c>
    </row>
    <row r="832" spans="1:9" x14ac:dyDescent="0.25">
      <c r="A832" s="3">
        <v>890313124</v>
      </c>
      <c r="B832" s="81" t="s">
        <v>1068</v>
      </c>
      <c r="C832" s="82">
        <v>820</v>
      </c>
      <c r="D832" s="1" t="s">
        <v>228</v>
      </c>
      <c r="E832" s="1" t="s">
        <v>218</v>
      </c>
      <c r="F832" s="83"/>
      <c r="G832" s="83"/>
      <c r="H832" s="83" t="str">
        <f t="shared" si="12"/>
        <v/>
      </c>
      <c r="I832" s="1">
        <v>890313124</v>
      </c>
    </row>
    <row r="833" spans="1:9" x14ac:dyDescent="0.25">
      <c r="A833" s="3">
        <v>890313136</v>
      </c>
      <c r="B833" s="81" t="s">
        <v>1069</v>
      </c>
      <c r="C833" s="82">
        <v>820</v>
      </c>
      <c r="D833" s="1" t="s">
        <v>228</v>
      </c>
      <c r="E833" s="1" t="s">
        <v>233</v>
      </c>
      <c r="F833" s="83"/>
      <c r="G833" s="83"/>
      <c r="H833" s="83" t="str">
        <f t="shared" si="12"/>
        <v/>
      </c>
      <c r="I833" s="1">
        <v>890313136</v>
      </c>
    </row>
    <row r="834" spans="1:9" x14ac:dyDescent="0.25">
      <c r="A834" s="3">
        <v>890313844</v>
      </c>
      <c r="B834" s="81" t="s">
        <v>1070</v>
      </c>
      <c r="C834" s="82">
        <v>820</v>
      </c>
      <c r="D834" s="1" t="s">
        <v>228</v>
      </c>
      <c r="E834" s="1" t="s">
        <v>218</v>
      </c>
      <c r="F834" s="83"/>
      <c r="G834" s="83"/>
      <c r="H834" s="83" t="str">
        <f t="shared" si="12"/>
        <v/>
      </c>
      <c r="I834" s="1">
        <v>890313844</v>
      </c>
    </row>
    <row r="835" spans="1:9" x14ac:dyDescent="0.25">
      <c r="A835" s="3">
        <v>890317980</v>
      </c>
      <c r="B835" s="81" t="s">
        <v>1071</v>
      </c>
      <c r="C835" s="82">
        <v>24676</v>
      </c>
      <c r="D835" s="1" t="s">
        <v>220</v>
      </c>
      <c r="E835" s="1" t="s">
        <v>218</v>
      </c>
      <c r="F835" s="83"/>
      <c r="G835" s="83"/>
      <c r="H835" s="83" t="str">
        <f t="shared" ref="H835:H898" si="13">+IF(F835&gt;0,F835,IF(G835&gt;0,G835,""))</f>
        <v/>
      </c>
      <c r="I835" s="1">
        <v>890317980</v>
      </c>
    </row>
    <row r="836" spans="1:9" x14ac:dyDescent="0.25">
      <c r="A836" s="3">
        <v>890318034</v>
      </c>
      <c r="B836" s="81" t="s">
        <v>1072</v>
      </c>
      <c r="C836" s="82">
        <v>4935</v>
      </c>
      <c r="D836" s="1" t="s">
        <v>228</v>
      </c>
      <c r="E836" s="1" t="s">
        <v>218</v>
      </c>
      <c r="F836" s="83"/>
      <c r="G836" s="83"/>
      <c r="H836" s="83" t="str">
        <f t="shared" si="13"/>
        <v/>
      </c>
      <c r="I836" s="1">
        <v>890318034</v>
      </c>
    </row>
    <row r="837" spans="1:9" x14ac:dyDescent="0.25">
      <c r="A837" s="3">
        <v>890403358</v>
      </c>
      <c r="B837" s="81" t="s">
        <v>1073</v>
      </c>
      <c r="C837" s="82">
        <v>820</v>
      </c>
      <c r="D837" s="1" t="s">
        <v>217</v>
      </c>
      <c r="E837" s="1" t="s">
        <v>218</v>
      </c>
      <c r="F837" s="83"/>
      <c r="G837" s="83"/>
      <c r="H837" s="83" t="str">
        <f t="shared" si="13"/>
        <v/>
      </c>
      <c r="I837" s="1">
        <v>890403358</v>
      </c>
    </row>
    <row r="838" spans="1:9" x14ac:dyDescent="0.25">
      <c r="A838" s="3">
        <v>890404361</v>
      </c>
      <c r="B838" s="81" t="s">
        <v>1074</v>
      </c>
      <c r="C838" s="82">
        <v>1640</v>
      </c>
      <c r="D838" s="1" t="s">
        <v>217</v>
      </c>
      <c r="E838" s="1" t="s">
        <v>218</v>
      </c>
      <c r="F838" s="83"/>
      <c r="G838" s="83"/>
      <c r="H838" s="83" t="str">
        <f t="shared" si="13"/>
        <v/>
      </c>
      <c r="I838" s="1">
        <v>890404361</v>
      </c>
    </row>
    <row r="839" spans="1:9" x14ac:dyDescent="0.25">
      <c r="A839" s="3">
        <v>890480357</v>
      </c>
      <c r="B839" s="81" t="s">
        <v>1075</v>
      </c>
      <c r="C839" s="82">
        <v>820</v>
      </c>
      <c r="D839" s="1" t="s">
        <v>217</v>
      </c>
      <c r="E839" s="1" t="s">
        <v>218</v>
      </c>
      <c r="F839" s="83"/>
      <c r="G839" s="83"/>
      <c r="H839" s="83" t="str">
        <f t="shared" si="13"/>
        <v/>
      </c>
      <c r="I839" s="1">
        <v>890480357</v>
      </c>
    </row>
    <row r="840" spans="1:9" x14ac:dyDescent="0.25">
      <c r="A840" s="3">
        <v>890480446</v>
      </c>
      <c r="B840" s="81" t="s">
        <v>1076</v>
      </c>
      <c r="C840" s="82">
        <v>4935</v>
      </c>
      <c r="D840" s="1" t="s">
        <v>217</v>
      </c>
      <c r="E840" s="1" t="s">
        <v>218</v>
      </c>
      <c r="F840" s="83"/>
      <c r="G840" s="83"/>
      <c r="H840" s="83" t="str">
        <f t="shared" si="13"/>
        <v/>
      </c>
      <c r="I840" s="1">
        <v>890480446</v>
      </c>
    </row>
    <row r="841" spans="1:9" x14ac:dyDescent="0.25">
      <c r="A841" s="3">
        <v>890480496</v>
      </c>
      <c r="B841" s="81" t="s">
        <v>1077</v>
      </c>
      <c r="C841" s="82">
        <v>1640</v>
      </c>
      <c r="D841" s="1" t="s">
        <v>217</v>
      </c>
      <c r="E841" s="1" t="s">
        <v>218</v>
      </c>
      <c r="F841" s="83"/>
      <c r="G841" s="83"/>
      <c r="H841" s="83" t="str">
        <f t="shared" si="13"/>
        <v/>
      </c>
      <c r="I841" s="1">
        <v>890480496</v>
      </c>
    </row>
    <row r="842" spans="1:9" x14ac:dyDescent="0.25">
      <c r="A842" s="3">
        <v>890480594</v>
      </c>
      <c r="B842" s="81" t="s">
        <v>1078</v>
      </c>
      <c r="C842" s="82">
        <v>4935</v>
      </c>
      <c r="D842" s="1" t="s">
        <v>217</v>
      </c>
      <c r="E842" s="1" t="s">
        <v>218</v>
      </c>
      <c r="F842" s="83"/>
      <c r="G842" s="83"/>
      <c r="H842" s="83" t="str">
        <f t="shared" si="13"/>
        <v/>
      </c>
      <c r="I842" s="1">
        <v>890480594</v>
      </c>
    </row>
    <row r="843" spans="1:9" x14ac:dyDescent="0.25">
      <c r="A843" s="3">
        <v>890480631</v>
      </c>
      <c r="B843" s="81" t="s">
        <v>1079</v>
      </c>
      <c r="C843" s="82">
        <v>1640</v>
      </c>
      <c r="D843" s="1" t="s">
        <v>217</v>
      </c>
      <c r="E843" s="1" t="s">
        <v>218</v>
      </c>
      <c r="F843" s="83"/>
      <c r="G843" s="83"/>
      <c r="H843" s="83" t="str">
        <f t="shared" si="13"/>
        <v/>
      </c>
      <c r="I843" s="1">
        <v>890480631</v>
      </c>
    </row>
    <row r="844" spans="1:9" x14ac:dyDescent="0.25">
      <c r="A844" s="3">
        <v>890480681</v>
      </c>
      <c r="B844" s="81" t="s">
        <v>1080</v>
      </c>
      <c r="C844" s="82">
        <v>820</v>
      </c>
      <c r="D844" s="1" t="s">
        <v>217</v>
      </c>
      <c r="E844" s="1" t="s">
        <v>218</v>
      </c>
      <c r="F844" s="83"/>
      <c r="G844" s="83"/>
      <c r="H844" s="83" t="str">
        <f t="shared" si="13"/>
        <v/>
      </c>
      <c r="I844" s="1">
        <v>890480681</v>
      </c>
    </row>
    <row r="845" spans="1:9" x14ac:dyDescent="0.25">
      <c r="A845" s="3">
        <v>890480698</v>
      </c>
      <c r="B845" s="81" t="s">
        <v>1081</v>
      </c>
      <c r="C845" s="82">
        <v>1640</v>
      </c>
      <c r="D845" s="1" t="s">
        <v>217</v>
      </c>
      <c r="E845" s="1" t="s">
        <v>233</v>
      </c>
      <c r="F845" s="83"/>
      <c r="G845" s="83"/>
      <c r="H845" s="83" t="str">
        <f t="shared" si="13"/>
        <v/>
      </c>
      <c r="I845" s="1">
        <v>890480698</v>
      </c>
    </row>
    <row r="846" spans="1:9" x14ac:dyDescent="0.25">
      <c r="A846" s="3">
        <v>890480706</v>
      </c>
      <c r="B846" s="81" t="s">
        <v>1082</v>
      </c>
      <c r="C846" s="82">
        <v>820</v>
      </c>
      <c r="D846" s="1" t="s">
        <v>217</v>
      </c>
      <c r="E846" s="1" t="s">
        <v>218</v>
      </c>
      <c r="F846" s="83"/>
      <c r="G846" s="83"/>
      <c r="H846" s="83" t="str">
        <f t="shared" si="13"/>
        <v/>
      </c>
      <c r="I846" s="1">
        <v>890480706</v>
      </c>
    </row>
    <row r="847" spans="1:9" x14ac:dyDescent="0.25">
      <c r="A847" s="3">
        <v>890480795</v>
      </c>
      <c r="B847" s="81" t="s">
        <v>1083</v>
      </c>
      <c r="C847" s="82">
        <v>820</v>
      </c>
      <c r="D847" s="1" t="s">
        <v>217</v>
      </c>
      <c r="E847" s="1" t="s">
        <v>218</v>
      </c>
      <c r="F847" s="83"/>
      <c r="G847" s="83"/>
      <c r="H847" s="83" t="str">
        <f t="shared" si="13"/>
        <v/>
      </c>
      <c r="I847" s="1">
        <v>890480795</v>
      </c>
    </row>
    <row r="848" spans="1:9" x14ac:dyDescent="0.25">
      <c r="A848" s="3">
        <v>890480805</v>
      </c>
      <c r="B848" s="81" t="s">
        <v>1084</v>
      </c>
      <c r="C848" s="82">
        <v>1640</v>
      </c>
      <c r="D848" s="1" t="s">
        <v>217</v>
      </c>
      <c r="E848" s="75" t="s">
        <v>231</v>
      </c>
      <c r="F848" s="83"/>
      <c r="G848" s="83"/>
      <c r="H848" s="83" t="str">
        <f t="shared" si="13"/>
        <v/>
      </c>
      <c r="I848" s="1">
        <v>890480805</v>
      </c>
    </row>
    <row r="849" spans="1:9" x14ac:dyDescent="0.25">
      <c r="A849" s="3">
        <v>890481070</v>
      </c>
      <c r="B849" s="81" t="s">
        <v>1085</v>
      </c>
      <c r="C849" s="82">
        <v>820</v>
      </c>
      <c r="D849" s="1" t="s">
        <v>217</v>
      </c>
      <c r="E849" s="1" t="s">
        <v>233</v>
      </c>
      <c r="F849" s="83"/>
      <c r="G849" s="83"/>
      <c r="H849" s="83" t="str">
        <f t="shared" si="13"/>
        <v/>
      </c>
      <c r="I849" s="1">
        <v>890481070</v>
      </c>
    </row>
    <row r="850" spans="1:9" x14ac:dyDescent="0.25">
      <c r="A850" s="3">
        <v>890481163</v>
      </c>
      <c r="B850" s="81" t="s">
        <v>1086</v>
      </c>
      <c r="C850" s="82">
        <v>24676</v>
      </c>
      <c r="D850" s="1" t="s">
        <v>220</v>
      </c>
      <c r="E850" s="1" t="s">
        <v>233</v>
      </c>
      <c r="F850" s="83"/>
      <c r="G850" s="83"/>
      <c r="H850" s="83" t="str">
        <f t="shared" si="13"/>
        <v/>
      </c>
      <c r="I850" s="1">
        <v>890481163</v>
      </c>
    </row>
    <row r="851" spans="1:9" x14ac:dyDescent="0.25">
      <c r="A851" s="3">
        <v>890481541</v>
      </c>
      <c r="B851" s="81" t="s">
        <v>1087</v>
      </c>
      <c r="C851" s="82">
        <v>820</v>
      </c>
      <c r="D851" s="1" t="s">
        <v>217</v>
      </c>
      <c r="E851" s="1" t="s">
        <v>218</v>
      </c>
      <c r="F851" s="83"/>
      <c r="G851" s="83"/>
      <c r="H851" s="83" t="str">
        <f t="shared" si="13"/>
        <v/>
      </c>
      <c r="I851" s="1">
        <v>890481541</v>
      </c>
    </row>
    <row r="852" spans="1:9" x14ac:dyDescent="0.25">
      <c r="A852" s="3">
        <v>890500516</v>
      </c>
      <c r="B852" s="81" t="s">
        <v>1088</v>
      </c>
      <c r="C852" s="82">
        <v>100000000</v>
      </c>
      <c r="D852" s="1" t="s">
        <v>591</v>
      </c>
      <c r="E852" s="1" t="s">
        <v>218</v>
      </c>
      <c r="F852" s="83"/>
      <c r="G852" s="83"/>
      <c r="H852" s="83" t="str">
        <f t="shared" si="13"/>
        <v/>
      </c>
      <c r="I852" s="1">
        <v>890500516</v>
      </c>
    </row>
    <row r="853" spans="1:9" x14ac:dyDescent="0.25">
      <c r="A853" s="3">
        <v>890500675</v>
      </c>
      <c r="B853" s="81" t="s">
        <v>1089</v>
      </c>
      <c r="C853" s="82">
        <v>820</v>
      </c>
      <c r="D853" s="1" t="s">
        <v>591</v>
      </c>
      <c r="E853" s="75" t="s">
        <v>231</v>
      </c>
      <c r="F853" s="83"/>
      <c r="G853" s="83"/>
      <c r="H853" s="83" t="str">
        <f t="shared" si="13"/>
        <v/>
      </c>
      <c r="I853" s="1">
        <v>890500675</v>
      </c>
    </row>
    <row r="854" spans="1:9" x14ac:dyDescent="0.25">
      <c r="A854" s="3">
        <v>890503389</v>
      </c>
      <c r="B854" s="81" t="s">
        <v>1090</v>
      </c>
      <c r="C854" s="82">
        <v>1640</v>
      </c>
      <c r="D854" s="1" t="s">
        <v>217</v>
      </c>
      <c r="E854" s="1" t="s">
        <v>218</v>
      </c>
      <c r="F854" s="83"/>
      <c r="G854" s="83"/>
      <c r="H854" s="83" t="str">
        <f t="shared" si="13"/>
        <v/>
      </c>
      <c r="I854" s="1">
        <v>890503389</v>
      </c>
    </row>
    <row r="855" spans="1:9" x14ac:dyDescent="0.25">
      <c r="A855" s="3">
        <v>890503410</v>
      </c>
      <c r="B855" s="81" t="s">
        <v>1091</v>
      </c>
      <c r="C855" s="82">
        <v>820</v>
      </c>
      <c r="D855" s="1" t="s">
        <v>217</v>
      </c>
      <c r="E855" s="1" t="s">
        <v>218</v>
      </c>
      <c r="F855" s="83"/>
      <c r="G855" s="83"/>
      <c r="H855" s="83" t="str">
        <f t="shared" si="13"/>
        <v/>
      </c>
      <c r="I855" s="1">
        <v>890503410</v>
      </c>
    </row>
    <row r="856" spans="1:9" x14ac:dyDescent="0.25">
      <c r="A856" s="3">
        <v>890503729</v>
      </c>
      <c r="B856" s="81" t="s">
        <v>1092</v>
      </c>
      <c r="C856" s="82">
        <v>820</v>
      </c>
      <c r="D856" s="1" t="s">
        <v>217</v>
      </c>
      <c r="E856" s="1" t="s">
        <v>218</v>
      </c>
      <c r="F856" s="83"/>
      <c r="G856" s="83"/>
      <c r="H856" s="83" t="str">
        <f t="shared" si="13"/>
        <v/>
      </c>
      <c r="I856" s="1">
        <v>890503729</v>
      </c>
    </row>
    <row r="857" spans="1:9" x14ac:dyDescent="0.25">
      <c r="A857" s="3">
        <v>890503941</v>
      </c>
      <c r="B857" s="81" t="s">
        <v>1093</v>
      </c>
      <c r="C857" s="82">
        <v>820</v>
      </c>
      <c r="D857" s="1" t="s">
        <v>217</v>
      </c>
      <c r="E857" s="1" t="s">
        <v>218</v>
      </c>
      <c r="F857" s="83"/>
      <c r="G857" s="83"/>
      <c r="H857" s="83" t="str">
        <f t="shared" si="13"/>
        <v/>
      </c>
      <c r="I857" s="1">
        <v>890503941</v>
      </c>
    </row>
    <row r="858" spans="1:9" x14ac:dyDescent="0.25">
      <c r="A858" s="3">
        <v>890504115</v>
      </c>
      <c r="B858" s="81" t="s">
        <v>1094</v>
      </c>
      <c r="C858" s="82">
        <v>820</v>
      </c>
      <c r="D858" s="1" t="s">
        <v>217</v>
      </c>
      <c r="E858" s="1" t="s">
        <v>218</v>
      </c>
      <c r="F858" s="83"/>
      <c r="G858" s="83"/>
      <c r="H858" s="83" t="str">
        <f t="shared" si="13"/>
        <v/>
      </c>
      <c r="I858" s="1">
        <v>890504115</v>
      </c>
    </row>
    <row r="859" spans="1:9" x14ac:dyDescent="0.25">
      <c r="A859" s="3">
        <v>890504133</v>
      </c>
      <c r="B859" s="81" t="s">
        <v>1095</v>
      </c>
      <c r="C859" s="82">
        <v>1640</v>
      </c>
      <c r="D859" s="1" t="s">
        <v>217</v>
      </c>
      <c r="E859" s="1" t="s">
        <v>218</v>
      </c>
      <c r="F859" s="83"/>
      <c r="G859" s="83"/>
      <c r="H859" s="83" t="str">
        <f t="shared" si="13"/>
        <v/>
      </c>
      <c r="I859" s="1">
        <v>890504133</v>
      </c>
    </row>
    <row r="860" spans="1:9" x14ac:dyDescent="0.25">
      <c r="A860" s="3">
        <v>890504602</v>
      </c>
      <c r="B860" s="81" t="s">
        <v>1096</v>
      </c>
      <c r="C860" s="82">
        <v>1640</v>
      </c>
      <c r="D860" s="1" t="s">
        <v>217</v>
      </c>
      <c r="E860" s="1" t="s">
        <v>218</v>
      </c>
      <c r="F860" s="83"/>
      <c r="G860" s="83"/>
      <c r="H860" s="83" t="str">
        <f t="shared" si="13"/>
        <v/>
      </c>
      <c r="I860" s="1">
        <v>890504602</v>
      </c>
    </row>
    <row r="861" spans="1:9" x14ac:dyDescent="0.25">
      <c r="A861" s="3">
        <v>890505603</v>
      </c>
      <c r="B861" s="81" t="s">
        <v>1097</v>
      </c>
      <c r="C861" s="82">
        <v>820</v>
      </c>
      <c r="D861" s="1" t="s">
        <v>228</v>
      </c>
      <c r="E861" s="1" t="s">
        <v>218</v>
      </c>
      <c r="F861" s="83"/>
      <c r="G861" s="83"/>
      <c r="H861" s="83" t="str">
        <f t="shared" si="13"/>
        <v/>
      </c>
      <c r="I861" s="1">
        <v>890505603</v>
      </c>
    </row>
    <row r="862" spans="1:9" x14ac:dyDescent="0.25">
      <c r="A862" s="3">
        <v>890703453</v>
      </c>
      <c r="B862" s="81" t="s">
        <v>1098</v>
      </c>
      <c r="C862" s="82">
        <v>820</v>
      </c>
      <c r="D862" s="1" t="s">
        <v>217</v>
      </c>
      <c r="E862" s="1" t="s">
        <v>218</v>
      </c>
      <c r="F862" s="83"/>
      <c r="G862" s="83"/>
      <c r="H862" s="83" t="str">
        <f t="shared" si="13"/>
        <v/>
      </c>
      <c r="I862" s="1">
        <v>890703453</v>
      </c>
    </row>
    <row r="863" spans="1:9" x14ac:dyDescent="0.25">
      <c r="A863" s="3">
        <v>890707086</v>
      </c>
      <c r="B863" s="81" t="s">
        <v>1099</v>
      </c>
      <c r="C863" s="82">
        <v>820</v>
      </c>
      <c r="D863" s="1" t="s">
        <v>217</v>
      </c>
      <c r="E863" s="1" t="s">
        <v>218</v>
      </c>
      <c r="F863" s="83"/>
      <c r="G863" s="83"/>
      <c r="H863" s="83" t="str">
        <f t="shared" si="13"/>
        <v/>
      </c>
      <c r="I863" s="1">
        <v>890707086</v>
      </c>
    </row>
    <row r="864" spans="1:9" x14ac:dyDescent="0.25">
      <c r="A864" s="3">
        <v>890800958</v>
      </c>
      <c r="B864" s="81" t="s">
        <v>1100</v>
      </c>
      <c r="C864" s="82">
        <v>1640</v>
      </c>
      <c r="D864" s="1" t="s">
        <v>1025</v>
      </c>
      <c r="E864" s="1" t="s">
        <v>218</v>
      </c>
      <c r="F864" s="83"/>
      <c r="G864" s="83"/>
      <c r="H864" s="83" t="str">
        <f t="shared" si="13"/>
        <v/>
      </c>
      <c r="I864" s="1">
        <v>890800958</v>
      </c>
    </row>
    <row r="865" spans="1:9" x14ac:dyDescent="0.25">
      <c r="A865" s="3">
        <v>890803826</v>
      </c>
      <c r="B865" s="81" t="s">
        <v>1101</v>
      </c>
      <c r="C865" s="82">
        <v>820</v>
      </c>
      <c r="D865" s="1" t="s">
        <v>228</v>
      </c>
      <c r="E865" s="1" t="s">
        <v>218</v>
      </c>
      <c r="F865" s="83"/>
      <c r="G865" s="83"/>
      <c r="H865" s="83" t="str">
        <f t="shared" si="13"/>
        <v/>
      </c>
      <c r="I865" s="1">
        <v>890803826</v>
      </c>
    </row>
    <row r="866" spans="1:9" x14ac:dyDescent="0.25">
      <c r="A866" s="3">
        <v>890803911</v>
      </c>
      <c r="B866" s="81" t="s">
        <v>1102</v>
      </c>
      <c r="C866" s="82">
        <v>820</v>
      </c>
      <c r="D866" s="1" t="s">
        <v>228</v>
      </c>
      <c r="E866" s="1" t="s">
        <v>218</v>
      </c>
      <c r="F866" s="83"/>
      <c r="G866" s="83"/>
      <c r="H866" s="83" t="str">
        <f t="shared" si="13"/>
        <v/>
      </c>
      <c r="I866" s="1">
        <v>890803911</v>
      </c>
    </row>
    <row r="867" spans="1:9" x14ac:dyDescent="0.25">
      <c r="A867" s="3">
        <v>890804446</v>
      </c>
      <c r="B867" s="81" t="s">
        <v>1103</v>
      </c>
      <c r="C867" s="82">
        <v>820</v>
      </c>
      <c r="D867" s="1" t="s">
        <v>228</v>
      </c>
      <c r="E867" s="1" t="s">
        <v>218</v>
      </c>
      <c r="F867" s="83"/>
      <c r="G867" s="83"/>
      <c r="H867" s="83" t="str">
        <f t="shared" si="13"/>
        <v/>
      </c>
      <c r="I867" s="1">
        <v>890804446</v>
      </c>
    </row>
    <row r="868" spans="1:9" x14ac:dyDescent="0.25">
      <c r="A868" s="3">
        <v>890804590</v>
      </c>
      <c r="B868" s="81" t="s">
        <v>1104</v>
      </c>
      <c r="C868" s="82">
        <v>820</v>
      </c>
      <c r="D868" s="1" t="s">
        <v>228</v>
      </c>
      <c r="E868" s="1" t="s">
        <v>218</v>
      </c>
      <c r="F868" s="83"/>
      <c r="G868" s="83"/>
      <c r="H868" s="83" t="str">
        <f t="shared" si="13"/>
        <v/>
      </c>
      <c r="I868" s="1">
        <v>890804590</v>
      </c>
    </row>
    <row r="869" spans="1:9" x14ac:dyDescent="0.25">
      <c r="A869" s="3">
        <v>890804597</v>
      </c>
      <c r="B869" s="81" t="s">
        <v>1105</v>
      </c>
      <c r="C869" s="82">
        <v>820</v>
      </c>
      <c r="D869" s="1" t="s">
        <v>228</v>
      </c>
      <c r="E869" s="1" t="s">
        <v>218</v>
      </c>
      <c r="F869" s="83"/>
      <c r="G869" s="83"/>
      <c r="H869" s="83" t="str">
        <f t="shared" si="13"/>
        <v/>
      </c>
      <c r="I869" s="1">
        <v>890804597</v>
      </c>
    </row>
    <row r="870" spans="1:9" x14ac:dyDescent="0.25">
      <c r="A870" s="3">
        <v>890804780</v>
      </c>
      <c r="B870" s="81" t="s">
        <v>1106</v>
      </c>
      <c r="C870" s="82">
        <v>820</v>
      </c>
      <c r="D870" s="1" t="s">
        <v>228</v>
      </c>
      <c r="E870" s="1" t="s">
        <v>218</v>
      </c>
      <c r="F870" s="83"/>
      <c r="G870" s="83"/>
      <c r="H870" s="83" t="str">
        <f t="shared" si="13"/>
        <v/>
      </c>
      <c r="I870" s="1">
        <v>890804780</v>
      </c>
    </row>
    <row r="871" spans="1:9" x14ac:dyDescent="0.25">
      <c r="A871" s="3">
        <v>890805578</v>
      </c>
      <c r="B871" s="81" t="s">
        <v>1107</v>
      </c>
      <c r="C871" s="82">
        <v>4935</v>
      </c>
      <c r="D871" s="1" t="s">
        <v>228</v>
      </c>
      <c r="E871" s="1" t="s">
        <v>218</v>
      </c>
      <c r="F871" s="83"/>
      <c r="G871" s="83"/>
      <c r="H871" s="83" t="str">
        <f t="shared" si="13"/>
        <v/>
      </c>
      <c r="I871" s="1">
        <v>890805578</v>
      </c>
    </row>
    <row r="872" spans="1:9" x14ac:dyDescent="0.25">
      <c r="A872" s="3">
        <v>890805987</v>
      </c>
      <c r="B872" s="81" t="s">
        <v>1108</v>
      </c>
      <c r="C872" s="82">
        <v>820</v>
      </c>
      <c r="D872" s="1" t="s">
        <v>228</v>
      </c>
      <c r="E872" s="1" t="s">
        <v>218</v>
      </c>
      <c r="F872" s="83"/>
      <c r="G872" s="83"/>
      <c r="H872" s="83" t="str">
        <f t="shared" si="13"/>
        <v/>
      </c>
      <c r="I872" s="1">
        <v>890805987</v>
      </c>
    </row>
    <row r="873" spans="1:9" x14ac:dyDescent="0.25">
      <c r="A873" s="3">
        <v>890806201</v>
      </c>
      <c r="B873" s="81" t="s">
        <v>1109</v>
      </c>
      <c r="C873" s="82">
        <v>820</v>
      </c>
      <c r="D873" s="1" t="s">
        <v>228</v>
      </c>
      <c r="E873" s="1" t="s">
        <v>218</v>
      </c>
      <c r="F873" s="83"/>
      <c r="G873" s="83"/>
      <c r="H873" s="83" t="str">
        <f t="shared" si="13"/>
        <v/>
      </c>
      <c r="I873" s="1">
        <v>890806201</v>
      </c>
    </row>
    <row r="874" spans="1:9" x14ac:dyDescent="0.25">
      <c r="A874" s="3">
        <v>890807134</v>
      </c>
      <c r="B874" s="81" t="s">
        <v>1110</v>
      </c>
      <c r="C874" s="82">
        <v>4935</v>
      </c>
      <c r="D874" s="1" t="s">
        <v>228</v>
      </c>
      <c r="E874" s="75" t="s">
        <v>231</v>
      </c>
      <c r="F874" s="83"/>
      <c r="G874" s="83"/>
      <c r="H874" s="83" t="str">
        <f t="shared" si="13"/>
        <v/>
      </c>
      <c r="I874" s="1">
        <v>890807134</v>
      </c>
    </row>
    <row r="875" spans="1:9" x14ac:dyDescent="0.25">
      <c r="A875" s="3">
        <v>890807284</v>
      </c>
      <c r="B875" s="81" t="s">
        <v>1111</v>
      </c>
      <c r="C875" s="82">
        <v>100000000</v>
      </c>
      <c r="D875" s="1" t="s">
        <v>220</v>
      </c>
      <c r="E875" s="1" t="s">
        <v>218</v>
      </c>
      <c r="F875" s="83"/>
      <c r="G875" s="83"/>
      <c r="H875" s="83" t="str">
        <f t="shared" si="13"/>
        <v/>
      </c>
      <c r="I875" s="1">
        <v>890807284</v>
      </c>
    </row>
    <row r="876" spans="1:9" x14ac:dyDescent="0.25">
      <c r="A876" s="3">
        <v>890905179</v>
      </c>
      <c r="B876" s="81" t="s">
        <v>1112</v>
      </c>
      <c r="C876" s="82">
        <v>100000000</v>
      </c>
      <c r="D876" s="1" t="s">
        <v>220</v>
      </c>
      <c r="E876" s="1" t="s">
        <v>231</v>
      </c>
      <c r="F876" s="83"/>
      <c r="G876" s="83"/>
      <c r="H876" s="83" t="str">
        <f t="shared" si="13"/>
        <v/>
      </c>
      <c r="I876" s="1">
        <v>890905179</v>
      </c>
    </row>
    <row r="877" spans="1:9" x14ac:dyDescent="0.25">
      <c r="A877" s="3">
        <v>890906439</v>
      </c>
      <c r="B877" s="81" t="s">
        <v>1113</v>
      </c>
      <c r="C877" s="82">
        <v>100000000</v>
      </c>
      <c r="D877" s="1" t="s">
        <v>420</v>
      </c>
      <c r="E877" s="75" t="s">
        <v>231</v>
      </c>
      <c r="F877" s="83"/>
      <c r="G877" s="83"/>
      <c r="H877" s="83" t="str">
        <f t="shared" si="13"/>
        <v/>
      </c>
      <c r="I877" s="1">
        <v>890906439</v>
      </c>
    </row>
    <row r="878" spans="1:9" x14ac:dyDescent="0.25">
      <c r="A878" s="3">
        <v>890980942</v>
      </c>
      <c r="B878" s="81" t="s">
        <v>1114</v>
      </c>
      <c r="C878" s="82">
        <v>100000000</v>
      </c>
      <c r="D878" s="1" t="s">
        <v>738</v>
      </c>
      <c r="E878" s="1" t="s">
        <v>218</v>
      </c>
      <c r="F878" s="83"/>
      <c r="G878" s="83"/>
      <c r="H878" s="83" t="str">
        <f t="shared" si="13"/>
        <v/>
      </c>
      <c r="I878" s="1">
        <v>890980942</v>
      </c>
    </row>
    <row r="879" spans="1:9" x14ac:dyDescent="0.25">
      <c r="A879" s="3">
        <v>890984180</v>
      </c>
      <c r="B879" s="81" t="s">
        <v>1115</v>
      </c>
      <c r="C879" s="82">
        <v>24676</v>
      </c>
      <c r="D879" s="1" t="s">
        <v>217</v>
      </c>
      <c r="E879" s="1" t="s">
        <v>218</v>
      </c>
      <c r="F879" s="83"/>
      <c r="G879" s="83"/>
      <c r="H879" s="83" t="str">
        <f t="shared" si="13"/>
        <v/>
      </c>
      <c r="I879" s="1">
        <v>890984180</v>
      </c>
    </row>
    <row r="880" spans="1:9" x14ac:dyDescent="0.25">
      <c r="A880" s="3">
        <v>890984465</v>
      </c>
      <c r="B880" s="81" t="s">
        <v>1116</v>
      </c>
      <c r="C880" s="82">
        <v>820</v>
      </c>
      <c r="D880" s="1" t="s">
        <v>217</v>
      </c>
      <c r="E880" s="1" t="s">
        <v>218</v>
      </c>
      <c r="F880" s="83"/>
      <c r="G880" s="83"/>
      <c r="H880" s="83" t="str">
        <f t="shared" si="13"/>
        <v/>
      </c>
      <c r="I880" s="1">
        <v>890984465</v>
      </c>
    </row>
    <row r="881" spans="1:9" x14ac:dyDescent="0.25">
      <c r="A881" s="3">
        <v>890984938</v>
      </c>
      <c r="B881" s="81" t="s">
        <v>1117</v>
      </c>
      <c r="C881" s="82">
        <v>100000000</v>
      </c>
      <c r="D881" s="1" t="s">
        <v>738</v>
      </c>
      <c r="E881" s="1" t="s">
        <v>218</v>
      </c>
      <c r="F881" s="83"/>
      <c r="G881" s="83"/>
      <c r="H881" s="83" t="str">
        <f t="shared" si="13"/>
        <v/>
      </c>
      <c r="I881" s="1">
        <v>890984938</v>
      </c>
    </row>
    <row r="882" spans="1:9" x14ac:dyDescent="0.25">
      <c r="A882" s="3">
        <v>890985105</v>
      </c>
      <c r="B882" s="81" t="s">
        <v>1118</v>
      </c>
      <c r="C882" s="82">
        <v>820</v>
      </c>
      <c r="D882" s="1" t="s">
        <v>217</v>
      </c>
      <c r="E882" s="1" t="s">
        <v>218</v>
      </c>
      <c r="F882" s="83"/>
      <c r="G882" s="83"/>
      <c r="H882" s="83" t="str">
        <f t="shared" si="13"/>
        <v/>
      </c>
      <c r="I882" s="1">
        <v>890985105</v>
      </c>
    </row>
    <row r="883" spans="1:9" x14ac:dyDescent="0.25">
      <c r="A883" s="3">
        <v>890985277</v>
      </c>
      <c r="B883" s="81" t="s">
        <v>1119</v>
      </c>
      <c r="C883" s="82">
        <v>820</v>
      </c>
      <c r="D883" s="1" t="s">
        <v>220</v>
      </c>
      <c r="E883" s="75" t="s">
        <v>231</v>
      </c>
      <c r="F883" s="83"/>
      <c r="G883" s="83"/>
      <c r="H883" s="83" t="str">
        <f t="shared" si="13"/>
        <v/>
      </c>
      <c r="I883" s="1">
        <v>890985277</v>
      </c>
    </row>
    <row r="884" spans="1:9" x14ac:dyDescent="0.25">
      <c r="A884" s="3">
        <v>890985417</v>
      </c>
      <c r="B884" s="81" t="s">
        <v>1120</v>
      </c>
      <c r="C884" s="82">
        <v>100000000</v>
      </c>
      <c r="D884" s="1" t="s">
        <v>220</v>
      </c>
      <c r="E884" s="1" t="s">
        <v>218</v>
      </c>
      <c r="F884" s="83"/>
      <c r="G884" s="83"/>
      <c r="H884" s="83" t="str">
        <f t="shared" si="13"/>
        <v/>
      </c>
      <c r="I884" s="1">
        <v>890985417</v>
      </c>
    </row>
    <row r="885" spans="1:9" x14ac:dyDescent="0.25">
      <c r="A885" s="3">
        <v>891001744</v>
      </c>
      <c r="B885" s="81" t="s">
        <v>1121</v>
      </c>
      <c r="C885" s="82">
        <v>820</v>
      </c>
      <c r="D885" s="1" t="s">
        <v>217</v>
      </c>
      <c r="E885" s="75" t="s">
        <v>231</v>
      </c>
      <c r="F885" s="83"/>
      <c r="G885" s="83"/>
      <c r="H885" s="83" t="str">
        <f t="shared" si="13"/>
        <v/>
      </c>
      <c r="I885" s="1">
        <v>891001744</v>
      </c>
    </row>
    <row r="886" spans="1:9" x14ac:dyDescent="0.25">
      <c r="A886" s="3">
        <v>891101024</v>
      </c>
      <c r="B886" s="81" t="s">
        <v>1122</v>
      </c>
      <c r="C886" s="82">
        <v>24676</v>
      </c>
      <c r="D886" s="1" t="s">
        <v>420</v>
      </c>
      <c r="E886" s="1" t="s">
        <v>218</v>
      </c>
      <c r="F886" s="83"/>
      <c r="G886" s="83"/>
      <c r="H886" s="83" t="str">
        <f t="shared" si="13"/>
        <v/>
      </c>
      <c r="I886" s="1">
        <v>891101024</v>
      </c>
    </row>
    <row r="887" spans="1:9" x14ac:dyDescent="0.25">
      <c r="A887" s="3">
        <v>891102451</v>
      </c>
      <c r="B887" s="81" t="s">
        <v>1123</v>
      </c>
      <c r="C887" s="82">
        <v>820</v>
      </c>
      <c r="D887" s="1" t="s">
        <v>217</v>
      </c>
      <c r="E887" s="1" t="s">
        <v>218</v>
      </c>
      <c r="F887" s="83"/>
      <c r="G887" s="83"/>
      <c r="H887" s="83" t="str">
        <f t="shared" si="13"/>
        <v/>
      </c>
      <c r="I887" s="1">
        <v>891102451</v>
      </c>
    </row>
    <row r="888" spans="1:9" x14ac:dyDescent="0.25">
      <c r="A888" s="3">
        <v>891102697</v>
      </c>
      <c r="B888" s="81" t="s">
        <v>1124</v>
      </c>
      <c r="C888" s="82">
        <v>820</v>
      </c>
      <c r="D888" s="1" t="s">
        <v>217</v>
      </c>
      <c r="E888" s="1" t="s">
        <v>218</v>
      </c>
      <c r="F888" s="83"/>
      <c r="G888" s="83"/>
      <c r="H888" s="83" t="str">
        <f t="shared" si="13"/>
        <v/>
      </c>
      <c r="I888" s="1">
        <v>891102697</v>
      </c>
    </row>
    <row r="889" spans="1:9" x14ac:dyDescent="0.25">
      <c r="A889" s="3">
        <v>891102741</v>
      </c>
      <c r="B889" s="81" t="s">
        <v>1125</v>
      </c>
      <c r="C889" s="82">
        <v>820</v>
      </c>
      <c r="D889" s="1" t="s">
        <v>217</v>
      </c>
      <c r="E889" s="1" t="s">
        <v>218</v>
      </c>
      <c r="F889" s="83"/>
      <c r="G889" s="83"/>
      <c r="H889" s="83" t="str">
        <f t="shared" si="13"/>
        <v/>
      </c>
      <c r="I889" s="1">
        <v>891102741</v>
      </c>
    </row>
    <row r="890" spans="1:9" x14ac:dyDescent="0.25">
      <c r="A890" s="3">
        <v>891102753</v>
      </c>
      <c r="B890" s="81" t="s">
        <v>1126</v>
      </c>
      <c r="C890" s="82">
        <v>820</v>
      </c>
      <c r="D890" s="1" t="s">
        <v>217</v>
      </c>
      <c r="E890" s="75" t="s">
        <v>231</v>
      </c>
      <c r="F890" s="83"/>
      <c r="G890" s="83"/>
      <c r="H890" s="83" t="str">
        <f t="shared" si="13"/>
        <v/>
      </c>
      <c r="I890" s="1">
        <v>891102753</v>
      </c>
    </row>
    <row r="891" spans="1:9" x14ac:dyDescent="0.25">
      <c r="A891" s="3">
        <v>891102776</v>
      </c>
      <c r="B891" s="81" t="s">
        <v>1127</v>
      </c>
      <c r="C891" s="82">
        <v>1640</v>
      </c>
      <c r="D891" s="1" t="s">
        <v>217</v>
      </c>
      <c r="E891" s="1" t="s">
        <v>218</v>
      </c>
      <c r="F891" s="83"/>
      <c r="G891" s="83"/>
      <c r="H891" s="83" t="str">
        <f t="shared" si="13"/>
        <v/>
      </c>
      <c r="I891" s="1">
        <v>891102776</v>
      </c>
    </row>
    <row r="892" spans="1:9" x14ac:dyDescent="0.25">
      <c r="A892" s="3">
        <v>891190047</v>
      </c>
      <c r="B892" s="81" t="s">
        <v>1128</v>
      </c>
      <c r="C892" s="82">
        <v>820</v>
      </c>
      <c r="D892" s="1" t="s">
        <v>591</v>
      </c>
      <c r="E892" s="75" t="s">
        <v>231</v>
      </c>
      <c r="F892" s="83"/>
      <c r="G892" s="83"/>
      <c r="H892" s="83" t="str">
        <f t="shared" si="13"/>
        <v/>
      </c>
      <c r="I892" s="1">
        <v>891190047</v>
      </c>
    </row>
    <row r="893" spans="1:9" x14ac:dyDescent="0.25">
      <c r="A893" s="3">
        <v>891190197</v>
      </c>
      <c r="B893" s="81" t="s">
        <v>1129</v>
      </c>
      <c r="C893" s="82">
        <v>820</v>
      </c>
      <c r="D893" s="1" t="s">
        <v>217</v>
      </c>
      <c r="E893" s="1" t="s">
        <v>218</v>
      </c>
      <c r="F893" s="83"/>
      <c r="G893" s="83"/>
      <c r="H893" s="83" t="str">
        <f t="shared" si="13"/>
        <v/>
      </c>
      <c r="I893" s="1">
        <v>891190197</v>
      </c>
    </row>
    <row r="894" spans="1:9" x14ac:dyDescent="0.25">
      <c r="A894" s="3">
        <v>891190202</v>
      </c>
      <c r="B894" s="81" t="s">
        <v>1130</v>
      </c>
      <c r="C894" s="82">
        <v>820</v>
      </c>
      <c r="D894" s="1" t="s">
        <v>217</v>
      </c>
      <c r="E894" s="1" t="s">
        <v>218</v>
      </c>
      <c r="F894" s="83"/>
      <c r="G894" s="83"/>
      <c r="H894" s="83" t="str">
        <f t="shared" si="13"/>
        <v/>
      </c>
      <c r="I894" s="1">
        <v>891190202</v>
      </c>
    </row>
    <row r="895" spans="1:9" x14ac:dyDescent="0.25">
      <c r="A895" s="3">
        <v>891190223</v>
      </c>
      <c r="B895" s="81" t="s">
        <v>1131</v>
      </c>
      <c r="C895" s="82">
        <v>24676</v>
      </c>
      <c r="D895" s="1" t="s">
        <v>217</v>
      </c>
      <c r="E895" s="1" t="s">
        <v>218</v>
      </c>
      <c r="F895" s="83"/>
      <c r="G895" s="83"/>
      <c r="H895" s="83" t="str">
        <f t="shared" si="13"/>
        <v/>
      </c>
      <c r="I895" s="1">
        <v>891190223</v>
      </c>
    </row>
    <row r="896" spans="1:9" x14ac:dyDescent="0.25">
      <c r="A896" s="3">
        <v>891190237</v>
      </c>
      <c r="B896" s="81" t="s">
        <v>1132</v>
      </c>
      <c r="C896" s="82">
        <v>4935</v>
      </c>
      <c r="D896" s="1" t="s">
        <v>217</v>
      </c>
      <c r="E896" s="1" t="s">
        <v>218</v>
      </c>
      <c r="F896" s="83"/>
      <c r="G896" s="83"/>
      <c r="H896" s="83" t="str">
        <f t="shared" si="13"/>
        <v/>
      </c>
      <c r="I896" s="1">
        <v>891190237</v>
      </c>
    </row>
    <row r="897" spans="1:9" x14ac:dyDescent="0.25">
      <c r="A897" s="3">
        <v>891190396</v>
      </c>
      <c r="B897" s="81" t="s">
        <v>1133</v>
      </c>
      <c r="C897" s="82">
        <v>820</v>
      </c>
      <c r="D897" s="1" t="s">
        <v>217</v>
      </c>
      <c r="E897" s="1" t="s">
        <v>218</v>
      </c>
      <c r="F897" s="83"/>
      <c r="G897" s="83"/>
      <c r="H897" s="83" t="str">
        <f t="shared" si="13"/>
        <v/>
      </c>
      <c r="I897" s="1">
        <v>891190396</v>
      </c>
    </row>
    <row r="898" spans="1:9" x14ac:dyDescent="0.25">
      <c r="A898" s="3">
        <v>891190419</v>
      </c>
      <c r="B898" s="81" t="s">
        <v>1134</v>
      </c>
      <c r="C898" s="82">
        <v>820</v>
      </c>
      <c r="D898" s="1" t="s">
        <v>217</v>
      </c>
      <c r="E898" s="1" t="s">
        <v>218</v>
      </c>
      <c r="F898" s="83"/>
      <c r="G898" s="83"/>
      <c r="H898" s="83" t="str">
        <f t="shared" si="13"/>
        <v/>
      </c>
      <c r="I898" s="1">
        <v>891190419</v>
      </c>
    </row>
    <row r="899" spans="1:9" x14ac:dyDescent="0.25">
      <c r="A899" s="3">
        <v>891190531</v>
      </c>
      <c r="B899" s="81" t="s">
        <v>1135</v>
      </c>
      <c r="C899" s="82">
        <v>820</v>
      </c>
      <c r="D899" s="1" t="s">
        <v>217</v>
      </c>
      <c r="E899" s="1" t="s">
        <v>218</v>
      </c>
      <c r="F899" s="83"/>
      <c r="G899" s="83"/>
      <c r="H899" s="83" t="str">
        <f t="shared" ref="H899:H962" si="14">+IF(F899&gt;0,F899,IF(G899&gt;0,G899,""))</f>
        <v/>
      </c>
      <c r="I899" s="1">
        <v>891190531</v>
      </c>
    </row>
    <row r="900" spans="1:9" x14ac:dyDescent="0.25">
      <c r="A900" s="3">
        <v>891190538</v>
      </c>
      <c r="B900" s="81" t="s">
        <v>1136</v>
      </c>
      <c r="C900" s="82">
        <v>820</v>
      </c>
      <c r="D900" s="1" t="s">
        <v>217</v>
      </c>
      <c r="E900" s="1" t="s">
        <v>218</v>
      </c>
      <c r="F900" s="83"/>
      <c r="G900" s="83"/>
      <c r="H900" s="83" t="str">
        <f t="shared" si="14"/>
        <v/>
      </c>
      <c r="I900" s="1">
        <v>891190538</v>
      </c>
    </row>
    <row r="901" spans="1:9" x14ac:dyDescent="0.25">
      <c r="A901" s="3">
        <v>891200242</v>
      </c>
      <c r="B901" s="81" t="s">
        <v>1137</v>
      </c>
      <c r="C901" s="82">
        <v>100000000</v>
      </c>
      <c r="D901" s="1" t="s">
        <v>220</v>
      </c>
      <c r="E901" s="1" t="s">
        <v>218</v>
      </c>
      <c r="F901" s="83"/>
      <c r="G901" s="83"/>
      <c r="H901" s="83" t="str">
        <f t="shared" si="14"/>
        <v/>
      </c>
      <c r="I901" s="1">
        <v>891200242</v>
      </c>
    </row>
    <row r="902" spans="1:9" x14ac:dyDescent="0.25">
      <c r="A902" s="3">
        <v>891200303</v>
      </c>
      <c r="B902" s="81" t="s">
        <v>1138</v>
      </c>
      <c r="C902" s="82">
        <v>820</v>
      </c>
      <c r="D902" s="1" t="s">
        <v>228</v>
      </c>
      <c r="E902" s="1" t="s">
        <v>218</v>
      </c>
      <c r="F902" s="83"/>
      <c r="G902" s="83"/>
      <c r="H902" s="83" t="str">
        <f t="shared" si="14"/>
        <v/>
      </c>
      <c r="I902" s="1">
        <v>891200303</v>
      </c>
    </row>
    <row r="903" spans="1:9" x14ac:dyDescent="0.25">
      <c r="A903" s="3">
        <v>891301762</v>
      </c>
      <c r="B903" s="81" t="s">
        <v>1139</v>
      </c>
      <c r="C903" s="82">
        <v>820</v>
      </c>
      <c r="D903" s="1" t="s">
        <v>228</v>
      </c>
      <c r="E903" s="1" t="s">
        <v>218</v>
      </c>
      <c r="F903" s="83"/>
      <c r="G903" s="83"/>
      <c r="H903" s="83" t="str">
        <f t="shared" si="14"/>
        <v/>
      </c>
      <c r="I903" s="1">
        <v>891301762</v>
      </c>
    </row>
    <row r="904" spans="1:9" x14ac:dyDescent="0.25">
      <c r="A904" s="3">
        <v>891301893</v>
      </c>
      <c r="B904" s="81" t="s">
        <v>1140</v>
      </c>
      <c r="C904" s="82">
        <v>820</v>
      </c>
      <c r="D904" s="1" t="s">
        <v>228</v>
      </c>
      <c r="E904" s="1" t="s">
        <v>218</v>
      </c>
      <c r="F904" s="83"/>
      <c r="G904" s="83"/>
      <c r="H904" s="83" t="str">
        <f t="shared" si="14"/>
        <v/>
      </c>
      <c r="I904" s="1">
        <v>891301893</v>
      </c>
    </row>
    <row r="905" spans="1:9" x14ac:dyDescent="0.25">
      <c r="A905" s="3">
        <v>891302041</v>
      </c>
      <c r="B905" s="81" t="s">
        <v>1141</v>
      </c>
      <c r="C905" s="82">
        <v>820</v>
      </c>
      <c r="D905" s="1" t="s">
        <v>228</v>
      </c>
      <c r="E905" s="1" t="s">
        <v>218</v>
      </c>
      <c r="F905" s="83"/>
      <c r="G905" s="83"/>
      <c r="H905" s="83" t="str">
        <f t="shared" si="14"/>
        <v/>
      </c>
      <c r="I905" s="1">
        <v>891302041</v>
      </c>
    </row>
    <row r="906" spans="1:9" x14ac:dyDescent="0.25">
      <c r="A906" s="3">
        <v>891303969</v>
      </c>
      <c r="B906" s="81" t="s">
        <v>1142</v>
      </c>
      <c r="C906" s="82">
        <v>820</v>
      </c>
      <c r="D906" s="1" t="s">
        <v>228</v>
      </c>
      <c r="E906" s="1" t="s">
        <v>218</v>
      </c>
      <c r="F906" s="83"/>
      <c r="G906" s="83">
        <v>43298</v>
      </c>
      <c r="H906" s="83">
        <f t="shared" si="14"/>
        <v>43298</v>
      </c>
      <c r="I906" s="1">
        <v>891303969</v>
      </c>
    </row>
    <row r="907" spans="1:9" x14ac:dyDescent="0.25">
      <c r="A907" s="3">
        <v>891380035</v>
      </c>
      <c r="B907" s="81" t="s">
        <v>1143</v>
      </c>
      <c r="C907" s="82">
        <v>100000000</v>
      </c>
      <c r="D907" s="1" t="s">
        <v>223</v>
      </c>
      <c r="E907" s="1" t="s">
        <v>218</v>
      </c>
      <c r="F907" s="83"/>
      <c r="G907" s="83"/>
      <c r="H907" s="83" t="str">
        <f t="shared" si="14"/>
        <v/>
      </c>
      <c r="I907" s="1">
        <v>891380035</v>
      </c>
    </row>
    <row r="908" spans="1:9" x14ac:dyDescent="0.25">
      <c r="A908" s="3">
        <v>891408986</v>
      </c>
      <c r="B908" s="81" t="s">
        <v>1144</v>
      </c>
      <c r="C908" s="82">
        <v>1640</v>
      </c>
      <c r="D908" s="1" t="s">
        <v>217</v>
      </c>
      <c r="E908" s="1" t="s">
        <v>218</v>
      </c>
      <c r="F908" s="83"/>
      <c r="G908" s="83"/>
      <c r="H908" s="83" t="str">
        <f t="shared" si="14"/>
        <v/>
      </c>
      <c r="I908" s="1">
        <v>891408986</v>
      </c>
    </row>
    <row r="909" spans="1:9" x14ac:dyDescent="0.25">
      <c r="A909" s="3">
        <v>891409033</v>
      </c>
      <c r="B909" s="81" t="s">
        <v>1145</v>
      </c>
      <c r="C909" s="82">
        <v>1640</v>
      </c>
      <c r="D909" s="1" t="s">
        <v>217</v>
      </c>
      <c r="E909" s="1" t="s">
        <v>218</v>
      </c>
      <c r="F909" s="83"/>
      <c r="G909" s="83"/>
      <c r="H909" s="83" t="str">
        <f t="shared" si="14"/>
        <v/>
      </c>
      <c r="I909" s="1">
        <v>891409033</v>
      </c>
    </row>
    <row r="910" spans="1:9" x14ac:dyDescent="0.25">
      <c r="A910" s="3">
        <v>891409083</v>
      </c>
      <c r="B910" s="81" t="s">
        <v>1146</v>
      </c>
      <c r="C910" s="82">
        <v>820</v>
      </c>
      <c r="D910" s="1" t="s">
        <v>217</v>
      </c>
      <c r="E910" s="1" t="s">
        <v>218</v>
      </c>
      <c r="F910" s="83"/>
      <c r="G910" s="83"/>
      <c r="H910" s="83" t="str">
        <f t="shared" si="14"/>
        <v/>
      </c>
      <c r="I910" s="1">
        <v>891409083</v>
      </c>
    </row>
    <row r="911" spans="1:9" x14ac:dyDescent="0.25">
      <c r="A911" s="3">
        <v>891409536</v>
      </c>
      <c r="B911" s="81" t="s">
        <v>1147</v>
      </c>
      <c r="C911" s="82">
        <v>820</v>
      </c>
      <c r="D911" s="1" t="s">
        <v>1014</v>
      </c>
      <c r="E911" s="1" t="s">
        <v>218</v>
      </c>
      <c r="F911" s="83"/>
      <c r="G911" s="83"/>
      <c r="H911" s="83" t="str">
        <f t="shared" si="14"/>
        <v/>
      </c>
      <c r="I911" s="1">
        <v>891409536</v>
      </c>
    </row>
    <row r="912" spans="1:9" x14ac:dyDescent="0.25">
      <c r="A912" s="3">
        <v>891410219</v>
      </c>
      <c r="B912" s="81" t="s">
        <v>1148</v>
      </c>
      <c r="C912" s="82">
        <v>820</v>
      </c>
      <c r="D912" s="1" t="s">
        <v>217</v>
      </c>
      <c r="E912" s="1" t="s">
        <v>218</v>
      </c>
      <c r="F912" s="83"/>
      <c r="G912" s="83"/>
      <c r="H912" s="83" t="str">
        <f t="shared" si="14"/>
        <v/>
      </c>
      <c r="I912" s="1">
        <v>891410219</v>
      </c>
    </row>
    <row r="913" spans="1:9" x14ac:dyDescent="0.25">
      <c r="A913" s="3">
        <v>891410252</v>
      </c>
      <c r="B913" s="81" t="s">
        <v>1149</v>
      </c>
      <c r="C913" s="82">
        <v>820</v>
      </c>
      <c r="D913" s="1" t="s">
        <v>217</v>
      </c>
      <c r="E913" s="1" t="s">
        <v>218</v>
      </c>
      <c r="F913" s="83"/>
      <c r="G913" s="83"/>
      <c r="H913" s="83" t="str">
        <f t="shared" si="14"/>
        <v/>
      </c>
      <c r="I913" s="1">
        <v>891410252</v>
      </c>
    </row>
    <row r="914" spans="1:9" x14ac:dyDescent="0.25">
      <c r="A914" s="3">
        <v>891410343</v>
      </c>
      <c r="B914" s="81" t="s">
        <v>1150</v>
      </c>
      <c r="C914" s="82">
        <v>820</v>
      </c>
      <c r="D914" s="1" t="s">
        <v>217</v>
      </c>
      <c r="E914" s="1" t="s">
        <v>218</v>
      </c>
      <c r="F914" s="83"/>
      <c r="G914" s="83"/>
      <c r="H914" s="83" t="str">
        <f t="shared" si="14"/>
        <v/>
      </c>
      <c r="I914" s="1">
        <v>891410343</v>
      </c>
    </row>
    <row r="915" spans="1:9" x14ac:dyDescent="0.25">
      <c r="A915" s="3">
        <v>891410597</v>
      </c>
      <c r="B915" s="81" t="s">
        <v>1151</v>
      </c>
      <c r="C915" s="82">
        <v>820</v>
      </c>
      <c r="D915" s="1" t="s">
        <v>217</v>
      </c>
      <c r="E915" s="1" t="s">
        <v>218</v>
      </c>
      <c r="F915" s="83"/>
      <c r="G915" s="83"/>
      <c r="H915" s="83" t="str">
        <f t="shared" si="14"/>
        <v/>
      </c>
      <c r="I915" s="1">
        <v>891410597</v>
      </c>
    </row>
    <row r="916" spans="1:9" x14ac:dyDescent="0.25">
      <c r="A916" s="3">
        <v>891410676</v>
      </c>
      <c r="B916" s="81" t="s">
        <v>1152</v>
      </c>
      <c r="C916" s="82">
        <v>820</v>
      </c>
      <c r="D916" s="1" t="s">
        <v>217</v>
      </c>
      <c r="E916" s="1" t="s">
        <v>218</v>
      </c>
      <c r="F916" s="83"/>
      <c r="G916" s="83"/>
      <c r="H916" s="83" t="str">
        <f t="shared" si="14"/>
        <v/>
      </c>
      <c r="I916" s="1">
        <v>891410676</v>
      </c>
    </row>
    <row r="917" spans="1:9" x14ac:dyDescent="0.25">
      <c r="A917" s="3">
        <v>891501296</v>
      </c>
      <c r="B917" s="81" t="s">
        <v>1153</v>
      </c>
      <c r="C917" s="82">
        <v>820</v>
      </c>
      <c r="D917" s="1" t="s">
        <v>228</v>
      </c>
      <c r="E917" s="1" t="s">
        <v>218</v>
      </c>
      <c r="F917" s="83"/>
      <c r="G917" s="83"/>
      <c r="H917" s="83" t="str">
        <f t="shared" si="14"/>
        <v/>
      </c>
      <c r="I917" s="1">
        <v>891501296</v>
      </c>
    </row>
    <row r="918" spans="1:9" x14ac:dyDescent="0.25">
      <c r="A918" s="3">
        <v>891501348</v>
      </c>
      <c r="B918" s="81" t="s">
        <v>1154</v>
      </c>
      <c r="C918" s="82">
        <v>4935</v>
      </c>
      <c r="D918" s="1" t="s">
        <v>228</v>
      </c>
      <c r="E918" s="1" t="s">
        <v>218</v>
      </c>
      <c r="F918" s="83"/>
      <c r="G918" s="83"/>
      <c r="H918" s="83" t="str">
        <f t="shared" si="14"/>
        <v/>
      </c>
      <c r="I918" s="1">
        <v>891501348</v>
      </c>
    </row>
    <row r="919" spans="1:9" x14ac:dyDescent="0.25">
      <c r="A919" s="3">
        <v>891501469</v>
      </c>
      <c r="B919" s="81" t="s">
        <v>1155</v>
      </c>
      <c r="C919" s="82">
        <v>820</v>
      </c>
      <c r="D919" s="1" t="s">
        <v>228</v>
      </c>
      <c r="E919" s="1" t="s">
        <v>218</v>
      </c>
      <c r="F919" s="83"/>
      <c r="G919" s="83"/>
      <c r="H919" s="83" t="str">
        <f t="shared" si="14"/>
        <v/>
      </c>
      <c r="I919" s="1">
        <v>891501469</v>
      </c>
    </row>
    <row r="920" spans="1:9" x14ac:dyDescent="0.25">
      <c r="A920" s="3">
        <v>891501579</v>
      </c>
      <c r="B920" s="81" t="s">
        <v>1156</v>
      </c>
      <c r="C920" s="82">
        <v>100000000</v>
      </c>
      <c r="D920" s="1" t="s">
        <v>420</v>
      </c>
      <c r="E920" s="1" t="s">
        <v>218</v>
      </c>
      <c r="F920" s="83"/>
      <c r="G920" s="83"/>
      <c r="H920" s="83" t="str">
        <f t="shared" si="14"/>
        <v/>
      </c>
      <c r="I920" s="1">
        <v>891501579</v>
      </c>
    </row>
    <row r="921" spans="1:9" x14ac:dyDescent="0.25">
      <c r="A921" s="3">
        <v>891501681</v>
      </c>
      <c r="B921" s="81" t="s">
        <v>1157</v>
      </c>
      <c r="C921" s="82">
        <v>24676</v>
      </c>
      <c r="D921" s="1" t="s">
        <v>228</v>
      </c>
      <c r="E921" s="1" t="s">
        <v>218</v>
      </c>
      <c r="F921" s="83"/>
      <c r="G921" s="83"/>
      <c r="H921" s="83" t="str">
        <f t="shared" si="14"/>
        <v/>
      </c>
      <c r="I921" s="1">
        <v>891501681</v>
      </c>
    </row>
    <row r="922" spans="1:9" x14ac:dyDescent="0.25">
      <c r="A922" s="3">
        <v>891501773</v>
      </c>
      <c r="B922" s="81" t="s">
        <v>1158</v>
      </c>
      <c r="C922" s="82">
        <v>820</v>
      </c>
      <c r="D922" s="1" t="s">
        <v>228</v>
      </c>
      <c r="E922" s="1" t="s">
        <v>218</v>
      </c>
      <c r="F922" s="83"/>
      <c r="G922" s="83"/>
      <c r="H922" s="83" t="str">
        <f t="shared" si="14"/>
        <v/>
      </c>
      <c r="I922" s="1">
        <v>891501773</v>
      </c>
    </row>
    <row r="923" spans="1:9" x14ac:dyDescent="0.25">
      <c r="A923" s="3">
        <v>891501967</v>
      </c>
      <c r="B923" s="81" t="s">
        <v>1159</v>
      </c>
      <c r="C923" s="82">
        <v>820</v>
      </c>
      <c r="D923" s="1" t="s">
        <v>228</v>
      </c>
      <c r="E923" s="1" t="s">
        <v>218</v>
      </c>
      <c r="F923" s="83"/>
      <c r="G923" s="83"/>
      <c r="H923" s="83" t="str">
        <f t="shared" si="14"/>
        <v/>
      </c>
      <c r="I923" s="1">
        <v>891501967</v>
      </c>
    </row>
    <row r="924" spans="1:9" x14ac:dyDescent="0.25">
      <c r="A924" s="3">
        <v>891502338</v>
      </c>
      <c r="B924" s="81" t="s">
        <v>1160</v>
      </c>
      <c r="C924" s="82">
        <v>820</v>
      </c>
      <c r="D924" s="1" t="s">
        <v>228</v>
      </c>
      <c r="E924" s="1" t="s">
        <v>218</v>
      </c>
      <c r="F924" s="83"/>
      <c r="G924" s="83"/>
      <c r="H924" s="83" t="str">
        <f t="shared" si="14"/>
        <v/>
      </c>
      <c r="I924" s="1">
        <v>891502338</v>
      </c>
    </row>
    <row r="925" spans="1:9" x14ac:dyDescent="0.25">
      <c r="A925" s="3">
        <v>891502477</v>
      </c>
      <c r="B925" s="81" t="s">
        <v>1161</v>
      </c>
      <c r="C925" s="82">
        <v>820</v>
      </c>
      <c r="D925" s="1" t="s">
        <v>228</v>
      </c>
      <c r="E925" s="1" t="s">
        <v>218</v>
      </c>
      <c r="F925" s="83"/>
      <c r="G925" s="83"/>
      <c r="H925" s="83" t="str">
        <f t="shared" si="14"/>
        <v/>
      </c>
      <c r="I925" s="1">
        <v>891502477</v>
      </c>
    </row>
    <row r="926" spans="1:9" x14ac:dyDescent="0.25">
      <c r="A926" s="3">
        <v>891680186</v>
      </c>
      <c r="B926" s="81" t="s">
        <v>1162</v>
      </c>
      <c r="C926" s="82">
        <v>100000000</v>
      </c>
      <c r="D926" s="1" t="s">
        <v>223</v>
      </c>
      <c r="E926" s="75" t="s">
        <v>231</v>
      </c>
      <c r="F926" s="83"/>
      <c r="G926" s="83"/>
      <c r="H926" s="83" t="str">
        <f t="shared" si="14"/>
        <v/>
      </c>
      <c r="I926" s="1">
        <v>891680186</v>
      </c>
    </row>
    <row r="927" spans="1:9" x14ac:dyDescent="0.25">
      <c r="A927" s="3">
        <v>891680247</v>
      </c>
      <c r="B927" s="81" t="s">
        <v>1163</v>
      </c>
      <c r="C927" s="82">
        <v>820</v>
      </c>
      <c r="D927" s="1" t="s">
        <v>217</v>
      </c>
      <c r="E927" s="1" t="s">
        <v>218</v>
      </c>
      <c r="F927" s="83"/>
      <c r="G927" s="83"/>
      <c r="H927" s="83" t="str">
        <f t="shared" si="14"/>
        <v/>
      </c>
      <c r="I927" s="1">
        <v>891680247</v>
      </c>
    </row>
    <row r="928" spans="1:9" x14ac:dyDescent="0.25">
      <c r="A928" s="3">
        <v>891800738</v>
      </c>
      <c r="B928" s="81" t="s">
        <v>1164</v>
      </c>
      <c r="C928" s="82">
        <v>100000000</v>
      </c>
      <c r="D928" s="1" t="s">
        <v>220</v>
      </c>
      <c r="E928" s="75" t="s">
        <v>231</v>
      </c>
      <c r="F928" s="83"/>
      <c r="G928" s="83"/>
      <c r="H928" s="83" t="str">
        <f t="shared" si="14"/>
        <v/>
      </c>
      <c r="I928" s="1">
        <v>891800738</v>
      </c>
    </row>
    <row r="929" spans="1:9" x14ac:dyDescent="0.25">
      <c r="A929" s="3">
        <v>891801160</v>
      </c>
      <c r="B929" s="81" t="s">
        <v>1165</v>
      </c>
      <c r="C929" s="82">
        <v>820</v>
      </c>
      <c r="D929" s="1" t="s">
        <v>217</v>
      </c>
      <c r="E929" s="1" t="s">
        <v>218</v>
      </c>
      <c r="F929" s="83"/>
      <c r="G929" s="83"/>
      <c r="H929" s="83" t="str">
        <f t="shared" si="14"/>
        <v/>
      </c>
      <c r="I929" s="1">
        <v>891801160</v>
      </c>
    </row>
    <row r="930" spans="1:9" x14ac:dyDescent="0.25">
      <c r="A930" s="3">
        <v>891801181</v>
      </c>
      <c r="B930" s="81" t="s">
        <v>1166</v>
      </c>
      <c r="C930" s="82">
        <v>1640</v>
      </c>
      <c r="D930" s="1" t="s">
        <v>217</v>
      </c>
      <c r="E930" s="1" t="s">
        <v>218</v>
      </c>
      <c r="F930" s="83"/>
      <c r="G930" s="83"/>
      <c r="H930" s="83" t="str">
        <f t="shared" si="14"/>
        <v/>
      </c>
      <c r="I930" s="1">
        <v>891801181</v>
      </c>
    </row>
    <row r="931" spans="1:9" x14ac:dyDescent="0.25">
      <c r="A931" s="3">
        <v>891801322</v>
      </c>
      <c r="B931" s="81" t="s">
        <v>1167</v>
      </c>
      <c r="C931" s="82">
        <v>820</v>
      </c>
      <c r="D931" s="1" t="s">
        <v>344</v>
      </c>
      <c r="E931" s="75" t="s">
        <v>231</v>
      </c>
      <c r="F931" s="83"/>
      <c r="G931" s="83"/>
      <c r="H931" s="83" t="str">
        <f t="shared" si="14"/>
        <v/>
      </c>
      <c r="I931" s="1">
        <v>891801322</v>
      </c>
    </row>
    <row r="932" spans="1:9" x14ac:dyDescent="0.25">
      <c r="A932" s="3">
        <v>891801349</v>
      </c>
      <c r="B932" s="81" t="s">
        <v>1168</v>
      </c>
      <c r="C932" s="82">
        <v>820</v>
      </c>
      <c r="D932" s="1" t="s">
        <v>217</v>
      </c>
      <c r="E932" s="1" t="s">
        <v>218</v>
      </c>
      <c r="F932" s="83"/>
      <c r="G932" s="83"/>
      <c r="H932" s="83" t="str">
        <f t="shared" si="14"/>
        <v/>
      </c>
      <c r="I932" s="1">
        <v>891801349</v>
      </c>
    </row>
    <row r="933" spans="1:9" x14ac:dyDescent="0.25">
      <c r="A933" s="3">
        <v>891801657</v>
      </c>
      <c r="B933" s="81" t="s">
        <v>1169</v>
      </c>
      <c r="C933" s="82">
        <v>1640</v>
      </c>
      <c r="D933" s="1" t="s">
        <v>217</v>
      </c>
      <c r="E933" s="1" t="s">
        <v>218</v>
      </c>
      <c r="F933" s="83"/>
      <c r="G933" s="83"/>
      <c r="H933" s="83" t="str">
        <f t="shared" si="14"/>
        <v/>
      </c>
      <c r="I933" s="1">
        <v>891801657</v>
      </c>
    </row>
    <row r="934" spans="1:9" x14ac:dyDescent="0.25">
      <c r="A934" s="3">
        <v>891901282</v>
      </c>
      <c r="B934" s="81" t="s">
        <v>1170</v>
      </c>
      <c r="C934" s="82">
        <v>100000000</v>
      </c>
      <c r="D934" s="1" t="s">
        <v>420</v>
      </c>
      <c r="E934" s="1" t="s">
        <v>218</v>
      </c>
      <c r="F934" s="83"/>
      <c r="G934" s="83"/>
      <c r="H934" s="83" t="str">
        <f t="shared" si="14"/>
        <v/>
      </c>
      <c r="I934" s="1">
        <v>891901282</v>
      </c>
    </row>
    <row r="935" spans="1:9" x14ac:dyDescent="0.25">
      <c r="A935" s="3">
        <v>891901646</v>
      </c>
      <c r="B935" s="81" t="s">
        <v>1171</v>
      </c>
      <c r="C935" s="82">
        <v>24676</v>
      </c>
      <c r="D935" s="1" t="s">
        <v>228</v>
      </c>
      <c r="E935" s="1" t="s">
        <v>218</v>
      </c>
      <c r="F935" s="83"/>
      <c r="G935" s="83"/>
      <c r="H935" s="83" t="str">
        <f t="shared" si="14"/>
        <v/>
      </c>
      <c r="I935" s="1">
        <v>891901646</v>
      </c>
    </row>
    <row r="936" spans="1:9" x14ac:dyDescent="0.25">
      <c r="A936" s="3">
        <v>891901676</v>
      </c>
      <c r="B936" s="81" t="s">
        <v>1172</v>
      </c>
      <c r="C936" s="82">
        <v>4935</v>
      </c>
      <c r="D936" s="1" t="s">
        <v>1057</v>
      </c>
      <c r="E936" s="1" t="s">
        <v>218</v>
      </c>
      <c r="F936" s="83"/>
      <c r="G936" s="83"/>
      <c r="H936" s="83" t="str">
        <f t="shared" si="14"/>
        <v/>
      </c>
      <c r="I936" s="1">
        <v>891901676</v>
      </c>
    </row>
    <row r="937" spans="1:9" x14ac:dyDescent="0.25">
      <c r="A937" s="3">
        <v>891901768</v>
      </c>
      <c r="B937" s="81" t="s">
        <v>1173</v>
      </c>
      <c r="C937" s="82">
        <v>820</v>
      </c>
      <c r="D937" s="1" t="s">
        <v>228</v>
      </c>
      <c r="E937" s="1" t="s">
        <v>218</v>
      </c>
      <c r="F937" s="83"/>
      <c r="G937" s="83"/>
      <c r="H937" s="83" t="str">
        <f t="shared" si="14"/>
        <v/>
      </c>
      <c r="I937" s="1">
        <v>891901768</v>
      </c>
    </row>
    <row r="938" spans="1:9" x14ac:dyDescent="0.25">
      <c r="A938" s="3">
        <v>891901827</v>
      </c>
      <c r="B938" s="81" t="s">
        <v>1174</v>
      </c>
      <c r="C938" s="82">
        <v>1640</v>
      </c>
      <c r="D938" s="1" t="s">
        <v>228</v>
      </c>
      <c r="E938" s="1" t="s">
        <v>218</v>
      </c>
      <c r="F938" s="83"/>
      <c r="G938" s="83"/>
      <c r="H938" s="83" t="str">
        <f t="shared" si="14"/>
        <v/>
      </c>
      <c r="I938" s="1">
        <v>891901827</v>
      </c>
    </row>
    <row r="939" spans="1:9" x14ac:dyDescent="0.25">
      <c r="A939" s="3">
        <v>891902169</v>
      </c>
      <c r="B939" s="81" t="s">
        <v>1175</v>
      </c>
      <c r="C939" s="82">
        <v>820</v>
      </c>
      <c r="D939" s="1" t="s">
        <v>228</v>
      </c>
      <c r="E939" s="1" t="s">
        <v>218</v>
      </c>
      <c r="F939" s="83"/>
      <c r="G939" s="83"/>
      <c r="H939" s="83" t="str">
        <f t="shared" si="14"/>
        <v/>
      </c>
      <c r="I939" s="1">
        <v>891902169</v>
      </c>
    </row>
    <row r="940" spans="1:9" x14ac:dyDescent="0.25">
      <c r="A940" s="3">
        <v>891902321</v>
      </c>
      <c r="B940" s="81" t="s">
        <v>1176</v>
      </c>
      <c r="C940" s="82">
        <v>820</v>
      </c>
      <c r="D940" s="1" t="s">
        <v>228</v>
      </c>
      <c r="E940" s="1" t="s">
        <v>218</v>
      </c>
      <c r="F940" s="83"/>
      <c r="G940" s="83"/>
      <c r="H940" s="83" t="str">
        <f t="shared" si="14"/>
        <v/>
      </c>
      <c r="I940" s="1">
        <v>891902321</v>
      </c>
    </row>
    <row r="941" spans="1:9" x14ac:dyDescent="0.25">
      <c r="A941" s="3">
        <v>891903095</v>
      </c>
      <c r="B941" s="81" t="s">
        <v>1177</v>
      </c>
      <c r="C941" s="82">
        <v>820</v>
      </c>
      <c r="D941" s="1" t="s">
        <v>228</v>
      </c>
      <c r="E941" s="1" t="s">
        <v>218</v>
      </c>
      <c r="F941" s="83"/>
      <c r="G941" s="83"/>
      <c r="H941" s="83" t="str">
        <f t="shared" si="14"/>
        <v/>
      </c>
      <c r="I941" s="1">
        <v>891903095</v>
      </c>
    </row>
    <row r="942" spans="1:9" x14ac:dyDescent="0.25">
      <c r="A942" s="3">
        <v>892099229</v>
      </c>
      <c r="B942" s="81" t="s">
        <v>1178</v>
      </c>
      <c r="C942" s="82">
        <v>820</v>
      </c>
      <c r="D942" s="1" t="s">
        <v>217</v>
      </c>
      <c r="E942" s="1" t="s">
        <v>218</v>
      </c>
      <c r="F942" s="83"/>
      <c r="G942" s="83"/>
      <c r="H942" s="83" t="str">
        <f t="shared" si="14"/>
        <v/>
      </c>
      <c r="I942" s="1">
        <v>892099229</v>
      </c>
    </row>
    <row r="943" spans="1:9" x14ac:dyDescent="0.25">
      <c r="A943" s="3">
        <v>892099374</v>
      </c>
      <c r="B943" s="81" t="s">
        <v>1179</v>
      </c>
      <c r="C943" s="82">
        <v>820</v>
      </c>
      <c r="D943" s="1" t="s">
        <v>217</v>
      </c>
      <c r="E943" s="1" t="s">
        <v>218</v>
      </c>
      <c r="F943" s="83"/>
      <c r="G943" s="83"/>
      <c r="H943" s="83" t="str">
        <f t="shared" si="14"/>
        <v/>
      </c>
      <c r="I943" s="1">
        <v>892099374</v>
      </c>
    </row>
    <row r="944" spans="1:9" x14ac:dyDescent="0.25">
      <c r="A944" s="3">
        <v>892115282</v>
      </c>
      <c r="B944" s="81" t="s">
        <v>1180</v>
      </c>
      <c r="C944" s="82">
        <v>100000000</v>
      </c>
      <c r="D944" s="1" t="s">
        <v>387</v>
      </c>
      <c r="E944" s="75" t="s">
        <v>231</v>
      </c>
      <c r="F944" s="83"/>
      <c r="G944" s="83"/>
      <c r="H944" s="83" t="str">
        <f t="shared" si="14"/>
        <v/>
      </c>
      <c r="I944" s="1">
        <v>892115282</v>
      </c>
    </row>
    <row r="945" spans="1:9" x14ac:dyDescent="0.25">
      <c r="A945" s="3">
        <v>892301084</v>
      </c>
      <c r="B945" s="81" t="s">
        <v>1181</v>
      </c>
      <c r="C945" s="82">
        <v>820</v>
      </c>
      <c r="D945" s="1" t="s">
        <v>217</v>
      </c>
      <c r="E945" s="1" t="s">
        <v>218</v>
      </c>
      <c r="F945" s="83"/>
      <c r="G945" s="83"/>
      <c r="H945" s="83" t="str">
        <f t="shared" si="14"/>
        <v/>
      </c>
      <c r="I945" s="1">
        <v>892301084</v>
      </c>
    </row>
    <row r="946" spans="1:9" x14ac:dyDescent="0.25">
      <c r="A946" s="3">
        <v>892301096</v>
      </c>
      <c r="B946" s="81" t="s">
        <v>1182</v>
      </c>
      <c r="C946" s="82">
        <v>820</v>
      </c>
      <c r="D946" s="1" t="s">
        <v>217</v>
      </c>
      <c r="E946" s="1" t="s">
        <v>218</v>
      </c>
      <c r="F946" s="83"/>
      <c r="G946" s="83"/>
      <c r="H946" s="83" t="str">
        <f t="shared" si="14"/>
        <v/>
      </c>
      <c r="I946" s="1">
        <v>892301096</v>
      </c>
    </row>
    <row r="947" spans="1:9" x14ac:dyDescent="0.25">
      <c r="A947" s="3">
        <v>892301269</v>
      </c>
      <c r="B947" s="81" t="s">
        <v>1183</v>
      </c>
      <c r="C947" s="82">
        <v>820</v>
      </c>
      <c r="D947" s="1" t="s">
        <v>217</v>
      </c>
      <c r="E947" s="1" t="s">
        <v>218</v>
      </c>
      <c r="F947" s="83"/>
      <c r="G947" s="83"/>
      <c r="H947" s="83" t="str">
        <f t="shared" si="14"/>
        <v/>
      </c>
      <c r="I947" s="1">
        <v>892301269</v>
      </c>
    </row>
    <row r="948" spans="1:9" x14ac:dyDescent="0.25">
      <c r="A948" s="3">
        <v>892301275</v>
      </c>
      <c r="B948" s="81" t="s">
        <v>1184</v>
      </c>
      <c r="C948" s="82">
        <v>820</v>
      </c>
      <c r="D948" s="1" t="s">
        <v>217</v>
      </c>
      <c r="E948" s="1" t="s">
        <v>218</v>
      </c>
      <c r="F948" s="83"/>
      <c r="G948" s="83"/>
      <c r="H948" s="83" t="str">
        <f t="shared" si="14"/>
        <v/>
      </c>
      <c r="I948" s="1">
        <v>892301275</v>
      </c>
    </row>
    <row r="949" spans="1:9" x14ac:dyDescent="0.25">
      <c r="A949" s="3">
        <v>892301280</v>
      </c>
      <c r="B949" s="81" t="s">
        <v>1185</v>
      </c>
      <c r="C949" s="82">
        <v>820</v>
      </c>
      <c r="D949" s="1" t="s">
        <v>217</v>
      </c>
      <c r="E949" s="1" t="s">
        <v>218</v>
      </c>
      <c r="F949" s="83"/>
      <c r="G949" s="83"/>
      <c r="H949" s="83" t="str">
        <f t="shared" si="14"/>
        <v/>
      </c>
      <c r="I949" s="1">
        <v>892301280</v>
      </c>
    </row>
    <row r="950" spans="1:9" x14ac:dyDescent="0.25">
      <c r="A950" s="3">
        <v>892301359</v>
      </c>
      <c r="B950" s="81" t="s">
        <v>1186</v>
      </c>
      <c r="C950" s="82">
        <v>820</v>
      </c>
      <c r="D950" s="1" t="s">
        <v>217</v>
      </c>
      <c r="E950" s="1" t="s">
        <v>218</v>
      </c>
      <c r="F950" s="83"/>
      <c r="G950" s="83"/>
      <c r="H950" s="83" t="str">
        <f t="shared" si="14"/>
        <v/>
      </c>
      <c r="I950" s="1">
        <v>892301359</v>
      </c>
    </row>
    <row r="951" spans="1:9" x14ac:dyDescent="0.25">
      <c r="A951" s="3">
        <v>892301365</v>
      </c>
      <c r="B951" s="81" t="s">
        <v>1187</v>
      </c>
      <c r="C951" s="82">
        <v>4935</v>
      </c>
      <c r="D951" s="1" t="s">
        <v>217</v>
      </c>
      <c r="E951" s="1" t="s">
        <v>218</v>
      </c>
      <c r="F951" s="83"/>
      <c r="G951" s="83"/>
      <c r="H951" s="83" t="str">
        <f t="shared" si="14"/>
        <v/>
      </c>
      <c r="I951" s="1">
        <v>892301365</v>
      </c>
    </row>
    <row r="952" spans="1:9" x14ac:dyDescent="0.25">
      <c r="A952" s="3">
        <v>892301377</v>
      </c>
      <c r="B952" s="81" t="s">
        <v>1188</v>
      </c>
      <c r="C952" s="82">
        <v>4935</v>
      </c>
      <c r="D952" s="1" t="s">
        <v>217</v>
      </c>
      <c r="E952" s="1" t="s">
        <v>218</v>
      </c>
      <c r="F952" s="83"/>
      <c r="G952" s="83"/>
      <c r="H952" s="83" t="str">
        <f t="shared" si="14"/>
        <v/>
      </c>
      <c r="I952" s="1">
        <v>892301377</v>
      </c>
    </row>
    <row r="953" spans="1:9" x14ac:dyDescent="0.25">
      <c r="A953" s="3">
        <v>892301648</v>
      </c>
      <c r="B953" s="81" t="s">
        <v>1189</v>
      </c>
      <c r="C953" s="82">
        <v>4935</v>
      </c>
      <c r="D953" s="1" t="s">
        <v>217</v>
      </c>
      <c r="E953" s="1" t="s">
        <v>218</v>
      </c>
      <c r="F953" s="83"/>
      <c r="G953" s="83"/>
      <c r="H953" s="83" t="str">
        <f t="shared" si="14"/>
        <v/>
      </c>
      <c r="I953" s="1">
        <v>892301648</v>
      </c>
    </row>
    <row r="954" spans="1:9" x14ac:dyDescent="0.25">
      <c r="A954" s="3">
        <v>892301653</v>
      </c>
      <c r="B954" s="81" t="s">
        <v>1190</v>
      </c>
      <c r="C954" s="82">
        <v>1640</v>
      </c>
      <c r="D954" s="1" t="s">
        <v>217</v>
      </c>
      <c r="E954" s="1" t="s">
        <v>218</v>
      </c>
      <c r="F954" s="83"/>
      <c r="G954" s="83"/>
      <c r="H954" s="83" t="str">
        <f t="shared" si="14"/>
        <v/>
      </c>
      <c r="I954" s="1">
        <v>892301653</v>
      </c>
    </row>
    <row r="955" spans="1:9" x14ac:dyDescent="0.25">
      <c r="A955" s="3">
        <v>892301846</v>
      </c>
      <c r="B955" s="81" t="s">
        <v>1191</v>
      </c>
      <c r="C955" s="82">
        <v>820</v>
      </c>
      <c r="D955" s="1" t="s">
        <v>217</v>
      </c>
      <c r="E955" s="1" t="s">
        <v>218</v>
      </c>
      <c r="F955" s="83"/>
      <c r="G955" s="83"/>
      <c r="H955" s="83" t="str">
        <f t="shared" si="14"/>
        <v/>
      </c>
      <c r="I955" s="1">
        <v>892301846</v>
      </c>
    </row>
    <row r="956" spans="1:9" x14ac:dyDescent="0.25">
      <c r="A956" s="3">
        <v>900001177</v>
      </c>
      <c r="B956" s="81" t="s">
        <v>1192</v>
      </c>
      <c r="C956" s="82">
        <v>100000000</v>
      </c>
      <c r="D956" s="1" t="s">
        <v>223</v>
      </c>
      <c r="E956" s="1" t="s">
        <v>218</v>
      </c>
      <c r="F956" s="83"/>
      <c r="G956" s="83"/>
      <c r="H956" s="83" t="str">
        <f t="shared" si="14"/>
        <v/>
      </c>
      <c r="I956" s="1">
        <v>900001177</v>
      </c>
    </row>
    <row r="957" spans="1:9" x14ac:dyDescent="0.25">
      <c r="A957" s="3">
        <v>900001991</v>
      </c>
      <c r="B957" s="81" t="s">
        <v>1193</v>
      </c>
      <c r="C957" s="82">
        <v>1640</v>
      </c>
      <c r="D957" s="1" t="s">
        <v>220</v>
      </c>
      <c r="E957" s="1" t="s">
        <v>218</v>
      </c>
      <c r="F957" s="83"/>
      <c r="G957" s="83"/>
      <c r="H957" s="83" t="str">
        <f t="shared" si="14"/>
        <v/>
      </c>
      <c r="I957" s="1">
        <v>900001991</v>
      </c>
    </row>
    <row r="958" spans="1:9" x14ac:dyDescent="0.25">
      <c r="A958" s="3">
        <v>900003553</v>
      </c>
      <c r="B958" s="81" t="s">
        <v>1194</v>
      </c>
      <c r="C958" s="82">
        <v>820</v>
      </c>
      <c r="D958" s="1" t="s">
        <v>217</v>
      </c>
      <c r="E958" s="1" t="s">
        <v>218</v>
      </c>
      <c r="F958" s="83"/>
      <c r="G958" s="83"/>
      <c r="H958" s="83" t="str">
        <f t="shared" si="14"/>
        <v/>
      </c>
      <c r="I958" s="1">
        <v>900003553</v>
      </c>
    </row>
    <row r="959" spans="1:9" x14ac:dyDescent="0.25">
      <c r="A959" s="3">
        <v>900003969</v>
      </c>
      <c r="B959" s="81" t="s">
        <v>1195</v>
      </c>
      <c r="C959" s="82">
        <v>24676</v>
      </c>
      <c r="D959" s="1" t="s">
        <v>220</v>
      </c>
      <c r="E959" s="1" t="s">
        <v>218</v>
      </c>
      <c r="F959" s="83"/>
      <c r="G959" s="83"/>
      <c r="H959" s="83" t="str">
        <f t="shared" si="14"/>
        <v/>
      </c>
      <c r="I959" s="1">
        <v>900003969</v>
      </c>
    </row>
    <row r="960" spans="1:9" x14ac:dyDescent="0.25">
      <c r="A960" s="3">
        <v>900004857</v>
      </c>
      <c r="B960" s="81" t="s">
        <v>1196</v>
      </c>
      <c r="C960" s="82">
        <v>1640</v>
      </c>
      <c r="D960" s="1" t="s">
        <v>220</v>
      </c>
      <c r="E960" s="75" t="s">
        <v>231</v>
      </c>
      <c r="F960" s="83"/>
      <c r="G960" s="83"/>
      <c r="H960" s="83" t="str">
        <f t="shared" si="14"/>
        <v/>
      </c>
      <c r="I960" s="1">
        <v>900004857</v>
      </c>
    </row>
    <row r="961" spans="1:9" x14ac:dyDescent="0.25">
      <c r="A961" s="3">
        <v>900005392</v>
      </c>
      <c r="B961" s="81" t="s">
        <v>1197</v>
      </c>
      <c r="C961" s="82">
        <v>820</v>
      </c>
      <c r="D961" s="1" t="s">
        <v>217</v>
      </c>
      <c r="E961" s="1" t="s">
        <v>233</v>
      </c>
      <c r="F961" s="83"/>
      <c r="G961" s="83"/>
      <c r="H961" s="83" t="str">
        <f t="shared" si="14"/>
        <v/>
      </c>
      <c r="I961" s="1">
        <v>900005392</v>
      </c>
    </row>
    <row r="962" spans="1:9" x14ac:dyDescent="0.25">
      <c r="A962" s="3">
        <v>900005515</v>
      </c>
      <c r="B962" s="81" t="s">
        <v>1198</v>
      </c>
      <c r="C962" s="82">
        <v>24676</v>
      </c>
      <c r="D962" s="1" t="s">
        <v>420</v>
      </c>
      <c r="E962" s="1" t="s">
        <v>218</v>
      </c>
      <c r="F962" s="83"/>
      <c r="G962" s="83"/>
      <c r="H962" s="83" t="str">
        <f t="shared" si="14"/>
        <v/>
      </c>
      <c r="I962" s="1">
        <v>900005515</v>
      </c>
    </row>
    <row r="963" spans="1:9" x14ac:dyDescent="0.25">
      <c r="A963" s="3">
        <v>900005961</v>
      </c>
      <c r="B963" s="81" t="s">
        <v>1199</v>
      </c>
      <c r="C963" s="82">
        <v>24676</v>
      </c>
      <c r="D963" s="1" t="s">
        <v>220</v>
      </c>
      <c r="E963" s="1" t="s">
        <v>218</v>
      </c>
      <c r="F963" s="83"/>
      <c r="G963" s="83"/>
      <c r="H963" s="83" t="str">
        <f t="shared" ref="H963:H1026" si="15">+IF(F963&gt;0,F963,IF(G963&gt;0,G963,""))</f>
        <v/>
      </c>
      <c r="I963" s="1">
        <v>900005961</v>
      </c>
    </row>
    <row r="964" spans="1:9" x14ac:dyDescent="0.25">
      <c r="A964" s="3">
        <v>900009985</v>
      </c>
      <c r="B964" s="81" t="s">
        <v>1200</v>
      </c>
      <c r="C964" s="82">
        <v>100000000</v>
      </c>
      <c r="D964" s="1" t="s">
        <v>220</v>
      </c>
      <c r="E964" s="1" t="s">
        <v>218</v>
      </c>
      <c r="F964" s="83">
        <v>43692</v>
      </c>
      <c r="G964" s="83"/>
      <c r="H964" s="83">
        <f t="shared" si="15"/>
        <v>43692</v>
      </c>
      <c r="I964" s="1">
        <v>900009985</v>
      </c>
    </row>
    <row r="965" spans="1:9" x14ac:dyDescent="0.25">
      <c r="A965" s="3">
        <v>900011782</v>
      </c>
      <c r="B965" s="81" t="s">
        <v>1201</v>
      </c>
      <c r="C965" s="82">
        <v>100000000</v>
      </c>
      <c r="D965" s="1" t="s">
        <v>220</v>
      </c>
      <c r="E965" s="1" t="s">
        <v>218</v>
      </c>
      <c r="F965" s="83"/>
      <c r="G965" s="83"/>
      <c r="H965" s="83" t="str">
        <f t="shared" si="15"/>
        <v/>
      </c>
      <c r="I965" s="1">
        <v>900011782</v>
      </c>
    </row>
    <row r="966" spans="1:9" x14ac:dyDescent="0.25">
      <c r="A966" s="3">
        <v>900012676</v>
      </c>
      <c r="B966" s="81" t="s">
        <v>1202</v>
      </c>
      <c r="C966" s="82">
        <v>24676</v>
      </c>
      <c r="D966" s="1" t="s">
        <v>220</v>
      </c>
      <c r="E966" s="1" t="s">
        <v>218</v>
      </c>
      <c r="F966" s="83"/>
      <c r="G966" s="83"/>
      <c r="H966" s="83" t="str">
        <f t="shared" si="15"/>
        <v/>
      </c>
      <c r="I966" s="1">
        <v>900012676</v>
      </c>
    </row>
    <row r="967" spans="1:9" x14ac:dyDescent="0.25">
      <c r="A967" s="3">
        <v>900014331</v>
      </c>
      <c r="B967" s="81" t="s">
        <v>1203</v>
      </c>
      <c r="C967" s="82">
        <v>1640</v>
      </c>
      <c r="D967" s="1" t="s">
        <v>420</v>
      </c>
      <c r="E967" s="1" t="s">
        <v>231</v>
      </c>
      <c r="F967" s="83"/>
      <c r="G967" s="83"/>
      <c r="H967" s="83" t="str">
        <f t="shared" si="15"/>
        <v/>
      </c>
      <c r="I967" s="1">
        <v>900014331</v>
      </c>
    </row>
    <row r="968" spans="1:9" x14ac:dyDescent="0.25">
      <c r="A968" s="3">
        <v>900017664</v>
      </c>
      <c r="B968" s="81" t="s">
        <v>1204</v>
      </c>
      <c r="C968" s="82">
        <v>820</v>
      </c>
      <c r="D968" s="1" t="s">
        <v>217</v>
      </c>
      <c r="E968" s="1" t="s">
        <v>218</v>
      </c>
      <c r="F968" s="83"/>
      <c r="G968" s="83"/>
      <c r="H968" s="83" t="str">
        <f t="shared" si="15"/>
        <v/>
      </c>
      <c r="I968" s="1">
        <v>900017664</v>
      </c>
    </row>
    <row r="969" spans="1:9" x14ac:dyDescent="0.25">
      <c r="A969" s="3">
        <v>900019702</v>
      </c>
      <c r="B969" s="81" t="s">
        <v>1205</v>
      </c>
      <c r="C969" s="82">
        <v>4935</v>
      </c>
      <c r="D969" s="1" t="s">
        <v>217</v>
      </c>
      <c r="E969" s="1" t="s">
        <v>218</v>
      </c>
      <c r="F969" s="83"/>
      <c r="G969" s="83"/>
      <c r="H969" s="83" t="str">
        <f t="shared" si="15"/>
        <v/>
      </c>
      <c r="I969" s="1">
        <v>900019702</v>
      </c>
    </row>
    <row r="970" spans="1:9" x14ac:dyDescent="0.25">
      <c r="A970" s="3">
        <v>900020330</v>
      </c>
      <c r="B970" s="81" t="s">
        <v>1206</v>
      </c>
      <c r="C970" s="82">
        <v>1640</v>
      </c>
      <c r="D970" s="1" t="s">
        <v>220</v>
      </c>
      <c r="E970" s="75" t="s">
        <v>231</v>
      </c>
      <c r="F970" s="83"/>
      <c r="G970" s="83"/>
      <c r="H970" s="83" t="str">
        <f t="shared" si="15"/>
        <v/>
      </c>
      <c r="I970" s="1">
        <v>900020330</v>
      </c>
    </row>
    <row r="971" spans="1:9" x14ac:dyDescent="0.25">
      <c r="A971" s="3">
        <v>900021885</v>
      </c>
      <c r="B971" s="81" t="s">
        <v>1207</v>
      </c>
      <c r="C971" s="82">
        <v>1640</v>
      </c>
      <c r="D971" s="1" t="s">
        <v>217</v>
      </c>
      <c r="E971" s="1" t="s">
        <v>238</v>
      </c>
      <c r="F971" s="83"/>
      <c r="G971" s="83"/>
      <c r="H971" s="83" t="str">
        <f t="shared" si="15"/>
        <v/>
      </c>
      <c r="I971" s="1">
        <v>900021885</v>
      </c>
    </row>
    <row r="972" spans="1:9" x14ac:dyDescent="0.25">
      <c r="A972" s="3">
        <v>900025033</v>
      </c>
      <c r="B972" s="81" t="s">
        <v>1208</v>
      </c>
      <c r="C972" s="82">
        <v>100000000</v>
      </c>
      <c r="D972" s="1" t="s">
        <v>220</v>
      </c>
      <c r="E972" s="75" t="s">
        <v>231</v>
      </c>
      <c r="F972" s="83"/>
      <c r="G972" s="83"/>
      <c r="H972" s="83" t="str">
        <f t="shared" si="15"/>
        <v/>
      </c>
      <c r="I972" s="1">
        <v>900025033</v>
      </c>
    </row>
    <row r="973" spans="1:9" x14ac:dyDescent="0.25">
      <c r="A973" s="3">
        <v>900030052</v>
      </c>
      <c r="B973" s="81" t="s">
        <v>1209</v>
      </c>
      <c r="C973" s="82">
        <v>24676</v>
      </c>
      <c r="D973" s="1" t="s">
        <v>220</v>
      </c>
      <c r="E973" s="75" t="s">
        <v>231</v>
      </c>
      <c r="F973" s="83"/>
      <c r="G973" s="83"/>
      <c r="H973" s="83" t="str">
        <f t="shared" si="15"/>
        <v/>
      </c>
      <c r="I973" s="1">
        <v>900030052</v>
      </c>
    </row>
    <row r="974" spans="1:9" x14ac:dyDescent="0.25">
      <c r="A974" s="3">
        <v>900030227</v>
      </c>
      <c r="B974" s="81" t="s">
        <v>1210</v>
      </c>
      <c r="C974" s="82">
        <v>100000000</v>
      </c>
      <c r="D974" s="1" t="s">
        <v>220</v>
      </c>
      <c r="E974" s="75" t="s">
        <v>231</v>
      </c>
      <c r="F974" s="83"/>
      <c r="G974" s="83"/>
      <c r="H974" s="83" t="str">
        <f t="shared" si="15"/>
        <v/>
      </c>
      <c r="I974" s="1">
        <v>900030227</v>
      </c>
    </row>
    <row r="975" spans="1:9" x14ac:dyDescent="0.25">
      <c r="A975" s="3">
        <v>900031580</v>
      </c>
      <c r="B975" s="81" t="s">
        <v>1211</v>
      </c>
      <c r="C975" s="82">
        <v>1640</v>
      </c>
      <c r="D975" s="1" t="s">
        <v>220</v>
      </c>
      <c r="E975" s="75" t="s">
        <v>231</v>
      </c>
      <c r="F975" s="83"/>
      <c r="G975" s="83"/>
      <c r="H975" s="83" t="str">
        <f t="shared" si="15"/>
        <v/>
      </c>
      <c r="I975" s="1">
        <v>900031580</v>
      </c>
    </row>
    <row r="976" spans="1:9" x14ac:dyDescent="0.25">
      <c r="A976" s="3">
        <v>900038013</v>
      </c>
      <c r="B976" s="81" t="s">
        <v>1212</v>
      </c>
      <c r="C976" s="82">
        <v>1640</v>
      </c>
      <c r="D976" s="1" t="s">
        <v>220</v>
      </c>
      <c r="E976" s="1" t="s">
        <v>218</v>
      </c>
      <c r="F976" s="83"/>
      <c r="G976" s="83"/>
      <c r="H976" s="83" t="str">
        <f t="shared" si="15"/>
        <v/>
      </c>
      <c r="I976" s="1">
        <v>900038013</v>
      </c>
    </row>
    <row r="977" spans="1:9" x14ac:dyDescent="0.25">
      <c r="A977" s="3">
        <v>900039320</v>
      </c>
      <c r="B977" s="81" t="s">
        <v>1213</v>
      </c>
      <c r="C977" s="82">
        <v>24676</v>
      </c>
      <c r="D977" s="1" t="s">
        <v>220</v>
      </c>
      <c r="E977" s="75" t="s">
        <v>231</v>
      </c>
      <c r="F977" s="83"/>
      <c r="G977" s="83"/>
      <c r="H977" s="83" t="str">
        <f t="shared" si="15"/>
        <v/>
      </c>
      <c r="I977" s="1">
        <v>900039320</v>
      </c>
    </row>
    <row r="978" spans="1:9" x14ac:dyDescent="0.25">
      <c r="A978" s="3">
        <v>900039579</v>
      </c>
      <c r="B978" s="81" t="s">
        <v>1214</v>
      </c>
      <c r="C978" s="82">
        <v>820</v>
      </c>
      <c r="D978" s="1" t="s">
        <v>220</v>
      </c>
      <c r="E978" s="1" t="s">
        <v>218</v>
      </c>
      <c r="F978" s="83"/>
      <c r="G978" s="83"/>
      <c r="H978" s="83" t="str">
        <f t="shared" si="15"/>
        <v/>
      </c>
      <c r="I978" s="1">
        <v>900039579</v>
      </c>
    </row>
    <row r="979" spans="1:9" x14ac:dyDescent="0.25">
      <c r="A979" s="3">
        <v>900043314</v>
      </c>
      <c r="B979" s="81" t="s">
        <v>1215</v>
      </c>
      <c r="C979" s="82">
        <v>24676</v>
      </c>
      <c r="D979" s="1" t="s">
        <v>220</v>
      </c>
      <c r="E979" s="1" t="s">
        <v>218</v>
      </c>
      <c r="F979" s="83"/>
      <c r="G979" s="83"/>
      <c r="H979" s="83" t="str">
        <f t="shared" si="15"/>
        <v/>
      </c>
      <c r="I979" s="1">
        <v>900043314</v>
      </c>
    </row>
    <row r="980" spans="1:9" x14ac:dyDescent="0.25">
      <c r="A980" s="3">
        <v>900044471</v>
      </c>
      <c r="B980" s="81" t="s">
        <v>1216</v>
      </c>
      <c r="C980" s="82">
        <v>24676</v>
      </c>
      <c r="D980" s="1" t="s">
        <v>220</v>
      </c>
      <c r="E980" s="1" t="s">
        <v>218</v>
      </c>
      <c r="F980" s="83"/>
      <c r="G980" s="83"/>
      <c r="H980" s="83" t="str">
        <f t="shared" si="15"/>
        <v/>
      </c>
      <c r="I980" s="1">
        <v>900044471</v>
      </c>
    </row>
    <row r="981" spans="1:9" x14ac:dyDescent="0.25">
      <c r="A981" s="3">
        <v>900045402</v>
      </c>
      <c r="B981" s="81" t="s">
        <v>1217</v>
      </c>
      <c r="C981" s="82">
        <v>1640</v>
      </c>
      <c r="D981" s="1" t="s">
        <v>220</v>
      </c>
      <c r="E981" s="1" t="s">
        <v>218</v>
      </c>
      <c r="F981" s="83"/>
      <c r="G981" s="83"/>
      <c r="H981" s="83" t="str">
        <f t="shared" si="15"/>
        <v/>
      </c>
      <c r="I981" s="1">
        <v>900045402</v>
      </c>
    </row>
    <row r="982" spans="1:9" x14ac:dyDescent="0.25">
      <c r="A982" s="3">
        <v>900046419</v>
      </c>
      <c r="B982" s="81" t="s">
        <v>1218</v>
      </c>
      <c r="C982" s="82">
        <v>1640</v>
      </c>
      <c r="D982" s="1" t="s">
        <v>220</v>
      </c>
      <c r="E982" s="1" t="s">
        <v>218</v>
      </c>
      <c r="F982" s="83"/>
      <c r="G982" s="83"/>
      <c r="H982" s="83" t="str">
        <f t="shared" si="15"/>
        <v/>
      </c>
      <c r="I982" s="1">
        <v>900046419</v>
      </c>
    </row>
    <row r="983" spans="1:9" x14ac:dyDescent="0.25">
      <c r="A983" s="3">
        <v>900047974</v>
      </c>
      <c r="B983" s="81" t="s">
        <v>1219</v>
      </c>
      <c r="C983" s="82">
        <v>24676</v>
      </c>
      <c r="D983" s="1" t="s">
        <v>420</v>
      </c>
      <c r="E983" s="1" t="s">
        <v>218</v>
      </c>
      <c r="F983" s="83"/>
      <c r="G983" s="83"/>
      <c r="H983" s="83" t="str">
        <f t="shared" si="15"/>
        <v/>
      </c>
      <c r="I983" s="1">
        <v>900047974</v>
      </c>
    </row>
    <row r="984" spans="1:9" x14ac:dyDescent="0.25">
      <c r="A984" s="3">
        <v>900051017</v>
      </c>
      <c r="B984" s="81" t="s">
        <v>1220</v>
      </c>
      <c r="C984" s="82">
        <v>24676</v>
      </c>
      <c r="D984" s="1" t="s">
        <v>220</v>
      </c>
      <c r="E984" s="75" t="s">
        <v>231</v>
      </c>
      <c r="F984" s="83"/>
      <c r="G984" s="83"/>
      <c r="H984" s="83" t="str">
        <f t="shared" si="15"/>
        <v/>
      </c>
      <c r="I984" s="1">
        <v>900051017</v>
      </c>
    </row>
    <row r="985" spans="1:9" x14ac:dyDescent="0.25">
      <c r="A985" s="3">
        <v>900053483</v>
      </c>
      <c r="B985" s="81" t="s">
        <v>1221</v>
      </c>
      <c r="C985" s="82">
        <v>100000000</v>
      </c>
      <c r="D985" s="1" t="s">
        <v>220</v>
      </c>
      <c r="E985" s="1" t="s">
        <v>218</v>
      </c>
      <c r="F985" s="83"/>
      <c r="G985" s="83"/>
      <c r="H985" s="83" t="str">
        <f t="shared" si="15"/>
        <v/>
      </c>
      <c r="I985" s="1">
        <v>900053483</v>
      </c>
    </row>
    <row r="986" spans="1:9" x14ac:dyDescent="0.25">
      <c r="A986" s="3">
        <v>900053829</v>
      </c>
      <c r="B986" s="81" t="s">
        <v>1222</v>
      </c>
      <c r="C986" s="82">
        <v>1640</v>
      </c>
      <c r="D986" s="1" t="s">
        <v>420</v>
      </c>
      <c r="E986" s="75" t="s">
        <v>231</v>
      </c>
      <c r="F986" s="83"/>
      <c r="G986" s="83"/>
      <c r="H986" s="83" t="str">
        <f t="shared" si="15"/>
        <v/>
      </c>
      <c r="I986" s="1">
        <v>900053829</v>
      </c>
    </row>
    <row r="987" spans="1:9" x14ac:dyDescent="0.25">
      <c r="A987" s="3">
        <v>900058270</v>
      </c>
      <c r="B987" s="81" t="s">
        <v>1223</v>
      </c>
      <c r="C987" s="82">
        <v>100000000</v>
      </c>
      <c r="D987" s="1" t="s">
        <v>257</v>
      </c>
      <c r="E987" s="1" t="s">
        <v>218</v>
      </c>
      <c r="F987" s="83"/>
      <c r="G987" s="83"/>
      <c r="H987" s="83" t="str">
        <f t="shared" si="15"/>
        <v/>
      </c>
      <c r="I987" s="1">
        <v>900058270</v>
      </c>
    </row>
    <row r="988" spans="1:9" x14ac:dyDescent="0.25">
      <c r="A988" s="3">
        <v>900058800</v>
      </c>
      <c r="B988" s="81" t="s">
        <v>1224</v>
      </c>
      <c r="C988" s="82">
        <v>4935</v>
      </c>
      <c r="D988" s="1" t="s">
        <v>420</v>
      </c>
      <c r="E988" s="1" t="s">
        <v>233</v>
      </c>
      <c r="F988" s="83"/>
      <c r="G988" s="83"/>
      <c r="H988" s="83" t="str">
        <f t="shared" si="15"/>
        <v/>
      </c>
      <c r="I988" s="1">
        <v>900058800</v>
      </c>
    </row>
    <row r="989" spans="1:9" x14ac:dyDescent="0.25">
      <c r="A989" s="3">
        <v>900060282</v>
      </c>
      <c r="B989" s="81" t="s">
        <v>1225</v>
      </c>
      <c r="C989" s="82">
        <v>100000000</v>
      </c>
      <c r="D989" s="1" t="s">
        <v>217</v>
      </c>
      <c r="E989" s="1" t="s">
        <v>233</v>
      </c>
      <c r="F989" s="83"/>
      <c r="G989" s="83"/>
      <c r="H989" s="83" t="str">
        <f t="shared" si="15"/>
        <v/>
      </c>
      <c r="I989" s="1">
        <v>900060282</v>
      </c>
    </row>
    <row r="990" spans="1:9" x14ac:dyDescent="0.25">
      <c r="A990" s="3">
        <v>900064149</v>
      </c>
      <c r="B990" s="81" t="s">
        <v>1226</v>
      </c>
      <c r="C990" s="82">
        <v>24676</v>
      </c>
      <c r="D990" s="1" t="s">
        <v>217</v>
      </c>
      <c r="E990" s="1" t="s">
        <v>218</v>
      </c>
      <c r="F990" s="83"/>
      <c r="G990" s="83"/>
      <c r="H990" s="83" t="str">
        <f t="shared" si="15"/>
        <v/>
      </c>
      <c r="I990" s="1">
        <v>900064149</v>
      </c>
    </row>
    <row r="991" spans="1:9" x14ac:dyDescent="0.25">
      <c r="A991" s="3">
        <v>900064353</v>
      </c>
      <c r="B991" s="81" t="s">
        <v>1227</v>
      </c>
      <c r="C991" s="82">
        <v>820</v>
      </c>
      <c r="D991" s="1" t="s">
        <v>420</v>
      </c>
      <c r="E991" s="1" t="s">
        <v>231</v>
      </c>
      <c r="F991" s="83"/>
      <c r="G991" s="83"/>
      <c r="H991" s="83" t="str">
        <f t="shared" si="15"/>
        <v/>
      </c>
      <c r="I991" s="1">
        <v>900064353</v>
      </c>
    </row>
    <row r="992" spans="1:9" x14ac:dyDescent="0.25">
      <c r="A992" s="3">
        <v>900065681</v>
      </c>
      <c r="B992" s="81" t="s">
        <v>1228</v>
      </c>
      <c r="C992" s="82">
        <v>820</v>
      </c>
      <c r="D992" s="1" t="s">
        <v>217</v>
      </c>
      <c r="E992" s="1" t="s">
        <v>218</v>
      </c>
      <c r="F992" s="83"/>
      <c r="G992" s="83"/>
      <c r="H992" s="83" t="str">
        <f t="shared" si="15"/>
        <v/>
      </c>
      <c r="I992" s="1">
        <v>900065681</v>
      </c>
    </row>
    <row r="993" spans="1:9" x14ac:dyDescent="0.25">
      <c r="A993" s="3">
        <v>900065944</v>
      </c>
      <c r="B993" s="81" t="s">
        <v>1229</v>
      </c>
      <c r="C993" s="82">
        <v>4935</v>
      </c>
      <c r="D993" s="1" t="s">
        <v>217</v>
      </c>
      <c r="E993" s="75" t="s">
        <v>231</v>
      </c>
      <c r="F993" s="83"/>
      <c r="G993" s="83"/>
      <c r="H993" s="83" t="str">
        <f t="shared" si="15"/>
        <v/>
      </c>
      <c r="I993" s="1">
        <v>900065944</v>
      </c>
    </row>
    <row r="994" spans="1:9" x14ac:dyDescent="0.25">
      <c r="A994" s="3">
        <v>900067446</v>
      </c>
      <c r="B994" s="81" t="s">
        <v>1230</v>
      </c>
      <c r="C994" s="82">
        <v>820</v>
      </c>
      <c r="D994" s="1" t="s">
        <v>420</v>
      </c>
      <c r="E994" s="75" t="s">
        <v>231</v>
      </c>
      <c r="F994" s="83"/>
      <c r="G994" s="83"/>
      <c r="H994" s="83" t="str">
        <f t="shared" si="15"/>
        <v/>
      </c>
      <c r="I994" s="1">
        <v>900067446</v>
      </c>
    </row>
    <row r="995" spans="1:9" x14ac:dyDescent="0.25">
      <c r="A995" s="3">
        <v>900070338</v>
      </c>
      <c r="B995" s="81" t="s">
        <v>1231</v>
      </c>
      <c r="C995" s="82">
        <v>24676</v>
      </c>
      <c r="D995" s="1" t="s">
        <v>420</v>
      </c>
      <c r="E995" s="1" t="s">
        <v>218</v>
      </c>
      <c r="F995" s="83"/>
      <c r="G995" s="83"/>
      <c r="H995" s="83" t="str">
        <f t="shared" si="15"/>
        <v/>
      </c>
      <c r="I995" s="1">
        <v>900070338</v>
      </c>
    </row>
    <row r="996" spans="1:9" x14ac:dyDescent="0.25">
      <c r="A996" s="3">
        <v>900071005</v>
      </c>
      <c r="B996" s="81" t="s">
        <v>1232</v>
      </c>
      <c r="C996" s="82">
        <v>24676</v>
      </c>
      <c r="D996" s="1" t="s">
        <v>220</v>
      </c>
      <c r="E996" s="1" t="s">
        <v>218</v>
      </c>
      <c r="F996" s="83"/>
      <c r="G996" s="83"/>
      <c r="H996" s="83" t="str">
        <f t="shared" si="15"/>
        <v/>
      </c>
      <c r="I996" s="1">
        <v>900071005</v>
      </c>
    </row>
    <row r="997" spans="1:9" x14ac:dyDescent="0.25">
      <c r="A997" s="3">
        <v>900072094</v>
      </c>
      <c r="B997" s="81" t="s">
        <v>1233</v>
      </c>
      <c r="C997" s="82">
        <v>100000000</v>
      </c>
      <c r="D997" s="1" t="s">
        <v>220</v>
      </c>
      <c r="E997" s="1" t="s">
        <v>218</v>
      </c>
      <c r="F997" s="83"/>
      <c r="G997" s="83"/>
      <c r="H997" s="83" t="str">
        <f t="shared" si="15"/>
        <v/>
      </c>
      <c r="I997" s="1">
        <v>900072094</v>
      </c>
    </row>
    <row r="998" spans="1:9" x14ac:dyDescent="0.25">
      <c r="A998" s="3">
        <v>900074630</v>
      </c>
      <c r="B998" s="81" t="s">
        <v>1234</v>
      </c>
      <c r="C998" s="82">
        <v>4935</v>
      </c>
      <c r="D998" s="1" t="s">
        <v>217</v>
      </c>
      <c r="E998" s="75" t="s">
        <v>231</v>
      </c>
      <c r="F998" s="83"/>
      <c r="G998" s="83"/>
      <c r="H998" s="83" t="str">
        <f t="shared" si="15"/>
        <v/>
      </c>
      <c r="I998" s="1">
        <v>900074630</v>
      </c>
    </row>
    <row r="999" spans="1:9" x14ac:dyDescent="0.25">
      <c r="A999" s="3">
        <v>900077259</v>
      </c>
      <c r="B999" s="81" t="s">
        <v>1235</v>
      </c>
      <c r="C999" s="82">
        <v>820</v>
      </c>
      <c r="D999" s="1" t="s">
        <v>220</v>
      </c>
      <c r="E999" s="75" t="s">
        <v>231</v>
      </c>
      <c r="F999" s="83"/>
      <c r="G999" s="83"/>
      <c r="H999" s="83" t="str">
        <f t="shared" si="15"/>
        <v/>
      </c>
      <c r="I999" s="1">
        <v>900077259</v>
      </c>
    </row>
    <row r="1000" spans="1:9" x14ac:dyDescent="0.25">
      <c r="A1000" s="3">
        <v>900077807</v>
      </c>
      <c r="B1000" s="81" t="s">
        <v>1236</v>
      </c>
      <c r="C1000" s="82">
        <v>24676</v>
      </c>
      <c r="D1000" s="1" t="s">
        <v>420</v>
      </c>
      <c r="E1000" s="75" t="s">
        <v>231</v>
      </c>
      <c r="F1000" s="83"/>
      <c r="G1000" s="83"/>
      <c r="H1000" s="83" t="str">
        <f t="shared" si="15"/>
        <v/>
      </c>
      <c r="I1000" s="1">
        <v>900077807</v>
      </c>
    </row>
    <row r="1001" spans="1:9" x14ac:dyDescent="0.25">
      <c r="A1001" s="3">
        <v>900079216</v>
      </c>
      <c r="B1001" s="81" t="s">
        <v>1237</v>
      </c>
      <c r="C1001" s="82">
        <v>24676</v>
      </c>
      <c r="D1001" s="1" t="s">
        <v>420</v>
      </c>
      <c r="E1001" s="1" t="s">
        <v>233</v>
      </c>
      <c r="F1001" s="83"/>
      <c r="G1001" s="83"/>
      <c r="H1001" s="83" t="str">
        <f t="shared" si="15"/>
        <v/>
      </c>
      <c r="I1001" s="1">
        <v>900079216</v>
      </c>
    </row>
    <row r="1002" spans="1:9" x14ac:dyDescent="0.25">
      <c r="A1002" s="3">
        <v>900084881</v>
      </c>
      <c r="B1002" s="81" t="s">
        <v>1238</v>
      </c>
      <c r="C1002" s="82">
        <v>820</v>
      </c>
      <c r="D1002" s="1" t="s">
        <v>217</v>
      </c>
      <c r="E1002" s="1" t="s">
        <v>218</v>
      </c>
      <c r="F1002" s="83"/>
      <c r="G1002" s="83"/>
      <c r="H1002" s="83" t="str">
        <f t="shared" si="15"/>
        <v/>
      </c>
      <c r="I1002" s="1">
        <v>900084881</v>
      </c>
    </row>
    <row r="1003" spans="1:9" x14ac:dyDescent="0.25">
      <c r="A1003" s="3">
        <v>900086234</v>
      </c>
      <c r="B1003" s="81" t="s">
        <v>1239</v>
      </c>
      <c r="C1003" s="82">
        <v>1640</v>
      </c>
      <c r="D1003" s="1" t="s">
        <v>220</v>
      </c>
      <c r="E1003" s="75" t="s">
        <v>231</v>
      </c>
      <c r="F1003" s="83"/>
      <c r="G1003" s="83"/>
      <c r="H1003" s="83" t="str">
        <f t="shared" si="15"/>
        <v/>
      </c>
      <c r="I1003" s="1">
        <v>900086234</v>
      </c>
    </row>
    <row r="1004" spans="1:9" x14ac:dyDescent="0.25">
      <c r="A1004" s="3">
        <v>900086428</v>
      </c>
      <c r="B1004" s="81" t="s">
        <v>1240</v>
      </c>
      <c r="C1004" s="82">
        <v>100000000</v>
      </c>
      <c r="D1004" s="1" t="s">
        <v>217</v>
      </c>
      <c r="E1004" s="1" t="s">
        <v>218</v>
      </c>
      <c r="F1004" s="83"/>
      <c r="G1004" s="83"/>
      <c r="H1004" s="83" t="str">
        <f t="shared" si="15"/>
        <v/>
      </c>
      <c r="I1004" s="1">
        <v>900086428</v>
      </c>
    </row>
    <row r="1005" spans="1:9" x14ac:dyDescent="0.25">
      <c r="A1005" s="3">
        <v>900088061</v>
      </c>
      <c r="B1005" s="81" t="s">
        <v>1241</v>
      </c>
      <c r="C1005" s="82">
        <v>100000000</v>
      </c>
      <c r="D1005" s="1" t="s">
        <v>217</v>
      </c>
      <c r="E1005" s="1" t="s">
        <v>233</v>
      </c>
      <c r="F1005" s="83"/>
      <c r="G1005" s="83"/>
      <c r="H1005" s="83" t="str">
        <f t="shared" si="15"/>
        <v/>
      </c>
      <c r="I1005" s="1">
        <v>900088061</v>
      </c>
    </row>
    <row r="1006" spans="1:9" x14ac:dyDescent="0.25">
      <c r="A1006" s="3">
        <v>900088285</v>
      </c>
      <c r="B1006" s="81" t="s">
        <v>1242</v>
      </c>
      <c r="C1006" s="82">
        <v>100000000</v>
      </c>
      <c r="D1006" s="1" t="s">
        <v>220</v>
      </c>
      <c r="E1006" s="1" t="s">
        <v>218</v>
      </c>
      <c r="F1006" s="83"/>
      <c r="G1006" s="83"/>
      <c r="H1006" s="83" t="str">
        <f t="shared" si="15"/>
        <v/>
      </c>
      <c r="I1006" s="1">
        <v>900088285</v>
      </c>
    </row>
    <row r="1007" spans="1:9" x14ac:dyDescent="0.25">
      <c r="A1007" s="3">
        <v>900089837</v>
      </c>
      <c r="B1007" s="81" t="s">
        <v>1243</v>
      </c>
      <c r="C1007" s="82">
        <v>24676</v>
      </c>
      <c r="D1007" s="1" t="s">
        <v>220</v>
      </c>
      <c r="E1007" s="1" t="s">
        <v>218</v>
      </c>
      <c r="F1007" s="83"/>
      <c r="G1007" s="83"/>
      <c r="H1007" s="83" t="str">
        <f t="shared" si="15"/>
        <v/>
      </c>
      <c r="I1007" s="1">
        <v>900089837</v>
      </c>
    </row>
    <row r="1008" spans="1:9" x14ac:dyDescent="0.25">
      <c r="A1008" s="3">
        <v>900090966</v>
      </c>
      <c r="B1008" s="81" t="s">
        <v>1244</v>
      </c>
      <c r="C1008" s="82">
        <v>820</v>
      </c>
      <c r="D1008" s="1" t="s">
        <v>220</v>
      </c>
      <c r="E1008" s="1" t="s">
        <v>218</v>
      </c>
      <c r="F1008" s="83"/>
      <c r="G1008" s="83"/>
      <c r="H1008" s="83" t="str">
        <f t="shared" si="15"/>
        <v/>
      </c>
      <c r="I1008" s="1">
        <v>900090966</v>
      </c>
    </row>
    <row r="1009" spans="1:9" x14ac:dyDescent="0.25">
      <c r="A1009" s="3">
        <v>900090967</v>
      </c>
      <c r="B1009" s="81" t="s">
        <v>1245</v>
      </c>
      <c r="C1009" s="82">
        <v>4935</v>
      </c>
      <c r="D1009" s="1" t="s">
        <v>220</v>
      </c>
      <c r="E1009" s="75" t="s">
        <v>231</v>
      </c>
      <c r="F1009" s="83"/>
      <c r="G1009" s="83"/>
      <c r="H1009" s="83" t="str">
        <f t="shared" si="15"/>
        <v/>
      </c>
      <c r="I1009" s="1">
        <v>900090967</v>
      </c>
    </row>
    <row r="1010" spans="1:9" x14ac:dyDescent="0.25">
      <c r="A1010" s="3">
        <v>900091351</v>
      </c>
      <c r="B1010" s="81" t="s">
        <v>1246</v>
      </c>
      <c r="C1010" s="82">
        <v>100000000</v>
      </c>
      <c r="D1010" s="1" t="s">
        <v>220</v>
      </c>
      <c r="E1010" s="1" t="s">
        <v>238</v>
      </c>
      <c r="F1010" s="83"/>
      <c r="G1010" s="83"/>
      <c r="H1010" s="83" t="str">
        <f t="shared" si="15"/>
        <v/>
      </c>
      <c r="I1010" s="1">
        <v>900091351</v>
      </c>
    </row>
    <row r="1011" spans="1:9" x14ac:dyDescent="0.25">
      <c r="A1011" s="3">
        <v>900093454</v>
      </c>
      <c r="B1011" s="81" t="s">
        <v>1247</v>
      </c>
      <c r="C1011" s="82">
        <v>100000000</v>
      </c>
      <c r="D1011" s="1" t="s">
        <v>220</v>
      </c>
      <c r="E1011" s="1" t="s">
        <v>218</v>
      </c>
      <c r="F1011" s="83"/>
      <c r="G1011" s="83"/>
      <c r="H1011" s="83" t="str">
        <f t="shared" si="15"/>
        <v/>
      </c>
      <c r="I1011" s="1">
        <v>900093454</v>
      </c>
    </row>
    <row r="1012" spans="1:9" x14ac:dyDescent="0.25">
      <c r="A1012" s="3">
        <v>900093819</v>
      </c>
      <c r="B1012" s="81" t="s">
        <v>1248</v>
      </c>
      <c r="C1012" s="82">
        <v>24676</v>
      </c>
      <c r="D1012" s="1" t="s">
        <v>217</v>
      </c>
      <c r="E1012" s="1" t="s">
        <v>233</v>
      </c>
      <c r="F1012" s="83"/>
      <c r="G1012" s="83"/>
      <c r="H1012" s="83" t="str">
        <f t="shared" si="15"/>
        <v/>
      </c>
      <c r="I1012" s="1">
        <v>900093819</v>
      </c>
    </row>
    <row r="1013" spans="1:9" x14ac:dyDescent="0.25">
      <c r="A1013" s="3">
        <v>900093940</v>
      </c>
      <c r="B1013" s="81" t="s">
        <v>1249</v>
      </c>
      <c r="C1013" s="82">
        <v>820</v>
      </c>
      <c r="D1013" s="1" t="s">
        <v>220</v>
      </c>
      <c r="E1013" s="75" t="s">
        <v>231</v>
      </c>
      <c r="F1013" s="83"/>
      <c r="G1013" s="83"/>
      <c r="H1013" s="83" t="str">
        <f t="shared" si="15"/>
        <v/>
      </c>
      <c r="I1013" s="1">
        <v>900093940</v>
      </c>
    </row>
    <row r="1014" spans="1:9" x14ac:dyDescent="0.25">
      <c r="A1014" s="3">
        <v>900094547</v>
      </c>
      <c r="B1014" s="81" t="s">
        <v>1250</v>
      </c>
      <c r="C1014" s="82">
        <v>4935</v>
      </c>
      <c r="D1014" s="1" t="s">
        <v>220</v>
      </c>
      <c r="E1014" s="1" t="s">
        <v>233</v>
      </c>
      <c r="F1014" s="83"/>
      <c r="G1014" s="83"/>
      <c r="H1014" s="83" t="str">
        <f t="shared" si="15"/>
        <v/>
      </c>
      <c r="I1014" s="1">
        <v>900094547</v>
      </c>
    </row>
    <row r="1015" spans="1:9" x14ac:dyDescent="0.25">
      <c r="A1015" s="3">
        <v>900099589</v>
      </c>
      <c r="B1015" s="81" t="s">
        <v>1251</v>
      </c>
      <c r="C1015" s="82">
        <v>24676</v>
      </c>
      <c r="D1015" s="1" t="s">
        <v>420</v>
      </c>
      <c r="E1015" s="1" t="s">
        <v>218</v>
      </c>
      <c r="F1015" s="83">
        <v>43312</v>
      </c>
      <c r="G1015" s="83"/>
      <c r="H1015" s="83">
        <f t="shared" si="15"/>
        <v>43312</v>
      </c>
      <c r="I1015" s="1">
        <v>900099589</v>
      </c>
    </row>
    <row r="1016" spans="1:9" x14ac:dyDescent="0.25">
      <c r="A1016" s="3">
        <v>900100850</v>
      </c>
      <c r="B1016" s="81" t="s">
        <v>1252</v>
      </c>
      <c r="C1016" s="82">
        <v>1640</v>
      </c>
      <c r="D1016" s="1" t="s">
        <v>420</v>
      </c>
      <c r="E1016" s="75" t="s">
        <v>231</v>
      </c>
      <c r="F1016" s="83"/>
      <c r="G1016" s="83"/>
      <c r="H1016" s="83" t="str">
        <f t="shared" si="15"/>
        <v/>
      </c>
      <c r="I1016" s="1">
        <v>900100850</v>
      </c>
    </row>
    <row r="1017" spans="1:9" x14ac:dyDescent="0.25">
      <c r="A1017" s="3">
        <v>900103852</v>
      </c>
      <c r="B1017" s="81" t="s">
        <v>1253</v>
      </c>
      <c r="C1017" s="82">
        <v>24676</v>
      </c>
      <c r="D1017" s="1" t="s">
        <v>220</v>
      </c>
      <c r="E1017" s="1" t="s">
        <v>238</v>
      </c>
      <c r="F1017" s="83"/>
      <c r="G1017" s="83"/>
      <c r="H1017" s="83" t="str">
        <f t="shared" si="15"/>
        <v/>
      </c>
      <c r="I1017" s="1">
        <v>900103852</v>
      </c>
    </row>
    <row r="1018" spans="1:9" x14ac:dyDescent="0.25">
      <c r="A1018" s="3">
        <v>900106213</v>
      </c>
      <c r="B1018" s="81" t="s">
        <v>1254</v>
      </c>
      <c r="C1018" s="82">
        <v>24676</v>
      </c>
      <c r="D1018" s="1" t="s">
        <v>220</v>
      </c>
      <c r="E1018" s="75" t="s">
        <v>231</v>
      </c>
      <c r="F1018" s="83"/>
      <c r="G1018" s="83"/>
      <c r="H1018" s="83" t="str">
        <f t="shared" si="15"/>
        <v/>
      </c>
      <c r="I1018" s="1">
        <v>900106213</v>
      </c>
    </row>
    <row r="1019" spans="1:9" x14ac:dyDescent="0.25">
      <c r="A1019" s="3">
        <v>900106545</v>
      </c>
      <c r="B1019" s="81" t="s">
        <v>1255</v>
      </c>
      <c r="C1019" s="82">
        <v>24676</v>
      </c>
      <c r="D1019" s="1" t="s">
        <v>420</v>
      </c>
      <c r="E1019" s="75" t="s">
        <v>231</v>
      </c>
      <c r="F1019" s="83"/>
      <c r="G1019" s="83"/>
      <c r="H1019" s="83" t="str">
        <f t="shared" si="15"/>
        <v/>
      </c>
      <c r="I1019" s="1">
        <v>900106545</v>
      </c>
    </row>
    <row r="1020" spans="1:9" x14ac:dyDescent="0.25">
      <c r="A1020" s="3">
        <v>900110771</v>
      </c>
      <c r="B1020" s="81" t="s">
        <v>1256</v>
      </c>
      <c r="C1020" s="82">
        <v>820</v>
      </c>
      <c r="D1020" s="1" t="s">
        <v>217</v>
      </c>
      <c r="E1020" s="1" t="s">
        <v>218</v>
      </c>
      <c r="F1020" s="83"/>
      <c r="G1020" s="83"/>
      <c r="H1020" s="83" t="str">
        <f t="shared" si="15"/>
        <v/>
      </c>
      <c r="I1020" s="1">
        <v>900110771</v>
      </c>
    </row>
    <row r="1021" spans="1:9" x14ac:dyDescent="0.25">
      <c r="A1021" s="3">
        <v>900112919</v>
      </c>
      <c r="B1021" s="81" t="s">
        <v>1257</v>
      </c>
      <c r="C1021" s="82">
        <v>100000000</v>
      </c>
      <c r="D1021" s="1" t="s">
        <v>220</v>
      </c>
      <c r="E1021" s="1" t="s">
        <v>218</v>
      </c>
      <c r="F1021" s="83"/>
      <c r="G1021" s="83"/>
      <c r="H1021" s="83" t="str">
        <f t="shared" si="15"/>
        <v/>
      </c>
      <c r="I1021" s="1">
        <v>900112919</v>
      </c>
    </row>
    <row r="1022" spans="1:9" x14ac:dyDescent="0.25">
      <c r="A1022" s="3">
        <v>900113724</v>
      </c>
      <c r="B1022" s="81" t="s">
        <v>1258</v>
      </c>
      <c r="C1022" s="82">
        <v>1640</v>
      </c>
      <c r="D1022" s="1" t="s">
        <v>220</v>
      </c>
      <c r="E1022" s="1" t="s">
        <v>218</v>
      </c>
      <c r="F1022" s="83"/>
      <c r="G1022" s="83"/>
      <c r="H1022" s="83" t="str">
        <f t="shared" si="15"/>
        <v/>
      </c>
      <c r="I1022" s="1">
        <v>900113724</v>
      </c>
    </row>
    <row r="1023" spans="1:9" x14ac:dyDescent="0.25">
      <c r="A1023" s="3">
        <v>900114253</v>
      </c>
      <c r="B1023" s="81" t="s">
        <v>1259</v>
      </c>
      <c r="C1023" s="82">
        <v>100000000</v>
      </c>
      <c r="D1023" s="1" t="s">
        <v>220</v>
      </c>
      <c r="E1023" s="1" t="s">
        <v>218</v>
      </c>
      <c r="F1023" s="83"/>
      <c r="G1023" s="83"/>
      <c r="H1023" s="83" t="str">
        <f t="shared" si="15"/>
        <v/>
      </c>
      <c r="I1023" s="1">
        <v>900114253</v>
      </c>
    </row>
    <row r="1024" spans="1:9" x14ac:dyDescent="0.25">
      <c r="A1024" s="3">
        <v>900114628</v>
      </c>
      <c r="B1024" s="81" t="s">
        <v>1260</v>
      </c>
      <c r="C1024" s="82">
        <v>24676</v>
      </c>
      <c r="D1024" s="1" t="s">
        <v>420</v>
      </c>
      <c r="E1024" s="1" t="s">
        <v>233</v>
      </c>
      <c r="F1024" s="83"/>
      <c r="G1024" s="83"/>
      <c r="H1024" s="83" t="str">
        <f t="shared" si="15"/>
        <v/>
      </c>
      <c r="I1024" s="1">
        <v>900114628</v>
      </c>
    </row>
    <row r="1025" spans="1:9" x14ac:dyDescent="0.25">
      <c r="A1025" s="3">
        <v>900118806</v>
      </c>
      <c r="B1025" s="81" t="s">
        <v>1261</v>
      </c>
      <c r="C1025" s="82">
        <v>820</v>
      </c>
      <c r="D1025" s="1" t="s">
        <v>217</v>
      </c>
      <c r="E1025" s="1" t="s">
        <v>218</v>
      </c>
      <c r="F1025" s="83"/>
      <c r="G1025" s="83"/>
      <c r="H1025" s="83" t="str">
        <f t="shared" si="15"/>
        <v/>
      </c>
      <c r="I1025" s="1">
        <v>900118806</v>
      </c>
    </row>
    <row r="1026" spans="1:9" x14ac:dyDescent="0.25">
      <c r="A1026" s="3">
        <v>900119880</v>
      </c>
      <c r="B1026" s="81" t="s">
        <v>1262</v>
      </c>
      <c r="C1026" s="82">
        <v>4935</v>
      </c>
      <c r="D1026" s="1" t="s">
        <v>420</v>
      </c>
      <c r="E1026" s="75" t="s">
        <v>231</v>
      </c>
      <c r="F1026" s="83"/>
      <c r="G1026" s="83"/>
      <c r="H1026" s="83" t="str">
        <f t="shared" si="15"/>
        <v/>
      </c>
      <c r="I1026" s="1">
        <v>900119880</v>
      </c>
    </row>
    <row r="1027" spans="1:9" x14ac:dyDescent="0.25">
      <c r="A1027" s="3">
        <v>900120913</v>
      </c>
      <c r="B1027" s="81" t="s">
        <v>1263</v>
      </c>
      <c r="C1027" s="82">
        <v>24676</v>
      </c>
      <c r="D1027" s="1" t="s">
        <v>220</v>
      </c>
      <c r="E1027" s="1" t="s">
        <v>218</v>
      </c>
      <c r="F1027" s="83"/>
      <c r="G1027" s="83"/>
      <c r="H1027" s="83" t="str">
        <f t="shared" ref="H1027:H1090" si="16">+IF(F1027&gt;0,F1027,IF(G1027&gt;0,G1027,""))</f>
        <v/>
      </c>
      <c r="I1027" s="1">
        <v>900120913</v>
      </c>
    </row>
    <row r="1028" spans="1:9" x14ac:dyDescent="0.25">
      <c r="A1028" s="3">
        <v>900121500</v>
      </c>
      <c r="B1028" s="81" t="s">
        <v>1264</v>
      </c>
      <c r="C1028" s="82">
        <v>100000000</v>
      </c>
      <c r="D1028" s="1" t="s">
        <v>257</v>
      </c>
      <c r="E1028" s="1" t="s">
        <v>218</v>
      </c>
      <c r="F1028" s="83"/>
      <c r="G1028" s="83"/>
      <c r="H1028" s="83" t="str">
        <f t="shared" si="16"/>
        <v/>
      </c>
      <c r="I1028" s="1">
        <v>900121500</v>
      </c>
    </row>
    <row r="1029" spans="1:9" x14ac:dyDescent="0.25">
      <c r="A1029" s="3">
        <v>900122819</v>
      </c>
      <c r="B1029" s="81" t="s">
        <v>1265</v>
      </c>
      <c r="C1029" s="82">
        <v>4935</v>
      </c>
      <c r="D1029" s="1" t="s">
        <v>220</v>
      </c>
      <c r="E1029" s="75" t="s">
        <v>231</v>
      </c>
      <c r="F1029" s="83"/>
      <c r="G1029" s="83"/>
      <c r="H1029" s="83" t="str">
        <f t="shared" si="16"/>
        <v/>
      </c>
      <c r="I1029" s="1">
        <v>900122819</v>
      </c>
    </row>
    <row r="1030" spans="1:9" x14ac:dyDescent="0.25">
      <c r="A1030" s="3">
        <v>900123224</v>
      </c>
      <c r="B1030" s="81" t="s">
        <v>1266</v>
      </c>
      <c r="C1030" s="82">
        <v>24676</v>
      </c>
      <c r="D1030" s="1" t="s">
        <v>217</v>
      </c>
      <c r="E1030" s="75" t="s">
        <v>231</v>
      </c>
      <c r="F1030" s="83"/>
      <c r="G1030" s="83"/>
      <c r="H1030" s="83" t="str">
        <f t="shared" si="16"/>
        <v/>
      </c>
      <c r="I1030" s="1">
        <v>900123224</v>
      </c>
    </row>
    <row r="1031" spans="1:9" x14ac:dyDescent="0.25">
      <c r="A1031" s="3">
        <v>900123576</v>
      </c>
      <c r="B1031" s="81" t="s">
        <v>1267</v>
      </c>
      <c r="C1031" s="82">
        <v>4935</v>
      </c>
      <c r="D1031" s="1" t="s">
        <v>220</v>
      </c>
      <c r="E1031" s="1" t="s">
        <v>238</v>
      </c>
      <c r="F1031" s="83"/>
      <c r="G1031" s="83"/>
      <c r="H1031" s="83" t="str">
        <f t="shared" si="16"/>
        <v/>
      </c>
      <c r="I1031" s="1">
        <v>900123576</v>
      </c>
    </row>
    <row r="1032" spans="1:9" x14ac:dyDescent="0.25">
      <c r="A1032" s="3">
        <v>900124612</v>
      </c>
      <c r="B1032" s="81" t="s">
        <v>1268</v>
      </c>
      <c r="C1032" s="82">
        <v>4935</v>
      </c>
      <c r="D1032" s="1" t="s">
        <v>217</v>
      </c>
      <c r="E1032" s="1" t="s">
        <v>218</v>
      </c>
      <c r="F1032" s="83"/>
      <c r="G1032" s="83"/>
      <c r="H1032" s="83" t="str">
        <f t="shared" si="16"/>
        <v/>
      </c>
      <c r="I1032" s="1">
        <v>900124612</v>
      </c>
    </row>
    <row r="1033" spans="1:9" x14ac:dyDescent="0.25">
      <c r="A1033" s="3">
        <v>900124698</v>
      </c>
      <c r="B1033" s="81" t="s">
        <v>1269</v>
      </c>
      <c r="C1033" s="82">
        <v>100000000</v>
      </c>
      <c r="D1033" s="1" t="s">
        <v>220</v>
      </c>
      <c r="E1033" s="1" t="s">
        <v>238</v>
      </c>
      <c r="F1033" s="83"/>
      <c r="G1033" s="83"/>
      <c r="H1033" s="83" t="str">
        <f t="shared" si="16"/>
        <v/>
      </c>
      <c r="I1033" s="1">
        <v>900124698</v>
      </c>
    </row>
    <row r="1034" spans="1:9" x14ac:dyDescent="0.25">
      <c r="A1034" s="3">
        <v>900125247</v>
      </c>
      <c r="B1034" s="81" t="s">
        <v>1270</v>
      </c>
      <c r="C1034" s="82">
        <v>24676</v>
      </c>
      <c r="D1034" s="1" t="s">
        <v>220</v>
      </c>
      <c r="E1034" s="1" t="s">
        <v>233</v>
      </c>
      <c r="F1034" s="83"/>
      <c r="G1034" s="83"/>
      <c r="H1034" s="83" t="str">
        <f t="shared" si="16"/>
        <v/>
      </c>
      <c r="I1034" s="1">
        <v>900125247</v>
      </c>
    </row>
    <row r="1035" spans="1:9" x14ac:dyDescent="0.25">
      <c r="A1035" s="3">
        <v>900126347</v>
      </c>
      <c r="B1035" s="81" t="s">
        <v>1271</v>
      </c>
      <c r="C1035" s="82">
        <v>100000000</v>
      </c>
      <c r="D1035" s="1" t="s">
        <v>220</v>
      </c>
      <c r="E1035" s="1" t="s">
        <v>233</v>
      </c>
      <c r="F1035" s="83"/>
      <c r="G1035" s="83"/>
      <c r="H1035" s="83" t="str">
        <f t="shared" si="16"/>
        <v/>
      </c>
      <c r="I1035" s="1">
        <v>900126347</v>
      </c>
    </row>
    <row r="1036" spans="1:9" x14ac:dyDescent="0.25">
      <c r="A1036" s="3">
        <v>900131995</v>
      </c>
      <c r="B1036" s="81" t="s">
        <v>1272</v>
      </c>
      <c r="C1036" s="82">
        <v>4935</v>
      </c>
      <c r="D1036" s="1" t="s">
        <v>220</v>
      </c>
      <c r="E1036" s="75" t="s">
        <v>231</v>
      </c>
      <c r="F1036" s="83"/>
      <c r="G1036" s="83"/>
      <c r="H1036" s="83" t="str">
        <f t="shared" si="16"/>
        <v/>
      </c>
      <c r="I1036" s="1">
        <v>900131995</v>
      </c>
    </row>
    <row r="1037" spans="1:9" x14ac:dyDescent="0.25">
      <c r="A1037" s="3">
        <v>900133071</v>
      </c>
      <c r="B1037" s="81" t="s">
        <v>1273</v>
      </c>
      <c r="C1037" s="82">
        <v>100000000</v>
      </c>
      <c r="D1037" s="1" t="s">
        <v>420</v>
      </c>
      <c r="E1037" s="1" t="s">
        <v>218</v>
      </c>
      <c r="F1037" s="83"/>
      <c r="G1037" s="83"/>
      <c r="H1037" s="83" t="str">
        <f t="shared" si="16"/>
        <v/>
      </c>
      <c r="I1037" s="1">
        <v>900133071</v>
      </c>
    </row>
    <row r="1038" spans="1:9" x14ac:dyDescent="0.25">
      <c r="A1038" s="3">
        <v>900135278</v>
      </c>
      <c r="B1038" s="81" t="s">
        <v>1274</v>
      </c>
      <c r="C1038" s="82">
        <v>24676</v>
      </c>
      <c r="D1038" s="1" t="s">
        <v>220</v>
      </c>
      <c r="E1038" s="1" t="s">
        <v>218</v>
      </c>
      <c r="F1038" s="83"/>
      <c r="G1038" s="83"/>
      <c r="H1038" s="83" t="str">
        <f t="shared" si="16"/>
        <v/>
      </c>
      <c r="I1038" s="1">
        <v>900135278</v>
      </c>
    </row>
    <row r="1039" spans="1:9" x14ac:dyDescent="0.25">
      <c r="A1039" s="3">
        <v>900135855</v>
      </c>
      <c r="B1039" s="81" t="s">
        <v>1275</v>
      </c>
      <c r="C1039" s="82">
        <v>1640</v>
      </c>
      <c r="D1039" s="1" t="s">
        <v>220</v>
      </c>
      <c r="E1039" s="75" t="s">
        <v>231</v>
      </c>
      <c r="F1039" s="83"/>
      <c r="G1039" s="83"/>
      <c r="H1039" s="83" t="str">
        <f t="shared" si="16"/>
        <v/>
      </c>
      <c r="I1039" s="1">
        <v>900135855</v>
      </c>
    </row>
    <row r="1040" spans="1:9" x14ac:dyDescent="0.25">
      <c r="A1040" s="3">
        <v>900136152</v>
      </c>
      <c r="B1040" s="81" t="s">
        <v>1276</v>
      </c>
      <c r="C1040" s="82">
        <v>100000000</v>
      </c>
      <c r="D1040" s="1" t="s">
        <v>220</v>
      </c>
      <c r="E1040" s="1" t="s">
        <v>218</v>
      </c>
      <c r="F1040" s="83"/>
      <c r="G1040" s="83"/>
      <c r="H1040" s="83" t="str">
        <f t="shared" si="16"/>
        <v/>
      </c>
      <c r="I1040" s="1">
        <v>900136152</v>
      </c>
    </row>
    <row r="1041" spans="1:9" x14ac:dyDescent="0.25">
      <c r="A1041" s="3">
        <v>900136903</v>
      </c>
      <c r="B1041" s="81" t="s">
        <v>1277</v>
      </c>
      <c r="C1041" s="82">
        <v>820</v>
      </c>
      <c r="D1041" s="1" t="s">
        <v>220</v>
      </c>
      <c r="E1041" s="1" t="s">
        <v>218</v>
      </c>
      <c r="F1041" s="83"/>
      <c r="G1041" s="83"/>
      <c r="H1041" s="83" t="str">
        <f t="shared" si="16"/>
        <v/>
      </c>
      <c r="I1041" s="1">
        <v>900136903</v>
      </c>
    </row>
    <row r="1042" spans="1:9" x14ac:dyDescent="0.25">
      <c r="A1042" s="3">
        <v>900137517</v>
      </c>
      <c r="B1042" s="81" t="s">
        <v>1278</v>
      </c>
      <c r="C1042" s="82">
        <v>820</v>
      </c>
      <c r="D1042" s="1" t="s">
        <v>220</v>
      </c>
      <c r="E1042" s="75" t="s">
        <v>231</v>
      </c>
      <c r="F1042" s="83"/>
      <c r="G1042" s="83"/>
      <c r="H1042" s="83" t="str">
        <f t="shared" si="16"/>
        <v/>
      </c>
      <c r="I1042" s="1">
        <v>900137517</v>
      </c>
    </row>
    <row r="1043" spans="1:9" x14ac:dyDescent="0.25">
      <c r="A1043" s="3">
        <v>900139836</v>
      </c>
      <c r="B1043" s="81" t="s">
        <v>1279</v>
      </c>
      <c r="C1043" s="82">
        <v>100000000</v>
      </c>
      <c r="D1043" s="1" t="s">
        <v>420</v>
      </c>
      <c r="E1043" s="1" t="s">
        <v>218</v>
      </c>
      <c r="F1043" s="83"/>
      <c r="G1043" s="83"/>
      <c r="H1043" s="83" t="str">
        <f t="shared" si="16"/>
        <v/>
      </c>
      <c r="I1043" s="1">
        <v>900139836</v>
      </c>
    </row>
    <row r="1044" spans="1:9" x14ac:dyDescent="0.25">
      <c r="A1044" s="3">
        <v>900140632</v>
      </c>
      <c r="B1044" s="81" t="s">
        <v>1280</v>
      </c>
      <c r="C1044" s="82">
        <v>100000000</v>
      </c>
      <c r="D1044" s="1" t="s">
        <v>217</v>
      </c>
      <c r="E1044" s="1" t="s">
        <v>218</v>
      </c>
      <c r="F1044" s="83"/>
      <c r="G1044" s="83"/>
      <c r="H1044" s="83" t="str">
        <f t="shared" si="16"/>
        <v/>
      </c>
      <c r="I1044" s="1">
        <v>900140632</v>
      </c>
    </row>
    <row r="1045" spans="1:9" x14ac:dyDescent="0.25">
      <c r="A1045" s="3">
        <v>900146016</v>
      </c>
      <c r="B1045" s="81" t="s">
        <v>1281</v>
      </c>
      <c r="C1045" s="82">
        <v>820</v>
      </c>
      <c r="D1045" s="1" t="s">
        <v>217</v>
      </c>
      <c r="E1045" s="75" t="s">
        <v>231</v>
      </c>
      <c r="F1045" s="83"/>
      <c r="G1045" s="83"/>
      <c r="H1045" s="83" t="str">
        <f t="shared" si="16"/>
        <v/>
      </c>
      <c r="I1045" s="1">
        <v>900146016</v>
      </c>
    </row>
    <row r="1046" spans="1:9" x14ac:dyDescent="0.25">
      <c r="A1046" s="3">
        <v>900146151</v>
      </c>
      <c r="B1046" s="81" t="s">
        <v>1282</v>
      </c>
      <c r="C1046" s="82">
        <v>100000000</v>
      </c>
      <c r="D1046" s="1" t="s">
        <v>217</v>
      </c>
      <c r="E1046" s="1" t="s">
        <v>233</v>
      </c>
      <c r="F1046" s="83"/>
      <c r="G1046" s="83"/>
      <c r="H1046" s="83" t="str">
        <f t="shared" si="16"/>
        <v/>
      </c>
      <c r="I1046" s="1">
        <v>900146151</v>
      </c>
    </row>
    <row r="1047" spans="1:9" x14ac:dyDescent="0.25">
      <c r="A1047" s="3">
        <v>900149827</v>
      </c>
      <c r="B1047" s="81" t="s">
        <v>1283</v>
      </c>
      <c r="C1047" s="82">
        <v>1640</v>
      </c>
      <c r="D1047" s="1" t="s">
        <v>420</v>
      </c>
      <c r="E1047" s="1" t="s">
        <v>218</v>
      </c>
      <c r="F1047" s="83"/>
      <c r="G1047" s="83"/>
      <c r="H1047" s="83" t="str">
        <f t="shared" si="16"/>
        <v/>
      </c>
      <c r="I1047" s="1">
        <v>900149827</v>
      </c>
    </row>
    <row r="1048" spans="1:9" x14ac:dyDescent="0.25">
      <c r="A1048" s="3">
        <v>900151573</v>
      </c>
      <c r="B1048" s="81" t="s">
        <v>1284</v>
      </c>
      <c r="C1048" s="82">
        <v>24676</v>
      </c>
      <c r="D1048" s="1" t="s">
        <v>220</v>
      </c>
      <c r="E1048" s="1" t="s">
        <v>218</v>
      </c>
      <c r="F1048" s="83"/>
      <c r="G1048" s="83"/>
      <c r="H1048" s="83" t="str">
        <f t="shared" si="16"/>
        <v/>
      </c>
      <c r="I1048" s="1">
        <v>900151573</v>
      </c>
    </row>
    <row r="1049" spans="1:9" x14ac:dyDescent="0.25">
      <c r="A1049" s="3">
        <v>900151981</v>
      </c>
      <c r="B1049" s="81" t="s">
        <v>1285</v>
      </c>
      <c r="C1049" s="82">
        <v>100000000</v>
      </c>
      <c r="D1049" s="1" t="s">
        <v>420</v>
      </c>
      <c r="E1049" s="1" t="s">
        <v>218</v>
      </c>
      <c r="F1049" s="83"/>
      <c r="G1049" s="83"/>
      <c r="H1049" s="83" t="str">
        <f t="shared" si="16"/>
        <v/>
      </c>
      <c r="I1049" s="1">
        <v>900151981</v>
      </c>
    </row>
    <row r="1050" spans="1:9" x14ac:dyDescent="0.25">
      <c r="A1050" s="3">
        <v>900153698</v>
      </c>
      <c r="B1050" s="81" t="s">
        <v>1286</v>
      </c>
      <c r="C1050" s="82">
        <v>4935</v>
      </c>
      <c r="D1050" s="1" t="s">
        <v>420</v>
      </c>
      <c r="E1050" s="1" t="s">
        <v>231</v>
      </c>
      <c r="F1050" s="83"/>
      <c r="G1050" s="83"/>
      <c r="H1050" s="83" t="str">
        <f t="shared" si="16"/>
        <v/>
      </c>
      <c r="I1050" s="1">
        <v>900153698</v>
      </c>
    </row>
    <row r="1051" spans="1:9" x14ac:dyDescent="0.25">
      <c r="A1051" s="3">
        <v>900154765</v>
      </c>
      <c r="B1051" s="81" t="s">
        <v>1287</v>
      </c>
      <c r="C1051" s="82">
        <v>4935</v>
      </c>
      <c r="D1051" s="1" t="s">
        <v>220</v>
      </c>
      <c r="E1051" s="75" t="s">
        <v>231</v>
      </c>
      <c r="F1051" s="83"/>
      <c r="G1051" s="83"/>
      <c r="H1051" s="83" t="str">
        <f t="shared" si="16"/>
        <v/>
      </c>
      <c r="I1051" s="1">
        <v>900154765</v>
      </c>
    </row>
    <row r="1052" spans="1:9" x14ac:dyDescent="0.25">
      <c r="A1052" s="3">
        <v>900155293</v>
      </c>
      <c r="B1052" s="81" t="s">
        <v>1288</v>
      </c>
      <c r="C1052" s="82">
        <v>24676</v>
      </c>
      <c r="D1052" s="1" t="s">
        <v>420</v>
      </c>
      <c r="E1052" s="1" t="s">
        <v>218</v>
      </c>
      <c r="F1052" s="83"/>
      <c r="G1052" s="83"/>
      <c r="H1052" s="83" t="str">
        <f t="shared" si="16"/>
        <v/>
      </c>
      <c r="I1052" s="1">
        <v>900155293</v>
      </c>
    </row>
    <row r="1053" spans="1:9" x14ac:dyDescent="0.25">
      <c r="A1053" s="3">
        <v>900174216</v>
      </c>
      <c r="B1053" s="81" t="s">
        <v>1289</v>
      </c>
      <c r="C1053" s="82">
        <v>100000000</v>
      </c>
      <c r="D1053" s="1" t="s">
        <v>220</v>
      </c>
      <c r="E1053" s="75" t="s">
        <v>231</v>
      </c>
      <c r="F1053" s="83"/>
      <c r="G1053" s="83"/>
      <c r="H1053" s="83" t="str">
        <f t="shared" si="16"/>
        <v/>
      </c>
      <c r="I1053" s="1">
        <v>900174216</v>
      </c>
    </row>
    <row r="1054" spans="1:9" x14ac:dyDescent="0.25">
      <c r="A1054" s="3">
        <v>900174776</v>
      </c>
      <c r="B1054" s="81" t="s">
        <v>1290</v>
      </c>
      <c r="C1054" s="82">
        <v>4935</v>
      </c>
      <c r="D1054" s="1" t="s">
        <v>217</v>
      </c>
      <c r="E1054" s="1" t="s">
        <v>233</v>
      </c>
      <c r="F1054" s="83"/>
      <c r="G1054" s="83"/>
      <c r="H1054" s="83" t="str">
        <f t="shared" si="16"/>
        <v/>
      </c>
      <c r="I1054" s="1">
        <v>900174776</v>
      </c>
    </row>
    <row r="1055" spans="1:9" x14ac:dyDescent="0.25">
      <c r="A1055" s="3">
        <v>900175580</v>
      </c>
      <c r="B1055" s="81" t="s">
        <v>1291</v>
      </c>
      <c r="C1055" s="82">
        <v>100000000</v>
      </c>
      <c r="D1055" s="1" t="s">
        <v>220</v>
      </c>
      <c r="E1055" s="75" t="s">
        <v>231</v>
      </c>
      <c r="F1055" s="83"/>
      <c r="G1055" s="83"/>
      <c r="H1055" s="83" t="str">
        <f t="shared" si="16"/>
        <v/>
      </c>
      <c r="I1055" s="1">
        <v>900175580</v>
      </c>
    </row>
    <row r="1056" spans="1:9" x14ac:dyDescent="0.25">
      <c r="A1056" s="3">
        <v>900176049</v>
      </c>
      <c r="B1056" s="81" t="s">
        <v>1292</v>
      </c>
      <c r="C1056" s="82">
        <v>4935</v>
      </c>
      <c r="D1056" s="1" t="s">
        <v>220</v>
      </c>
      <c r="E1056" s="75" t="s">
        <v>231</v>
      </c>
      <c r="F1056" s="83"/>
      <c r="G1056" s="83"/>
      <c r="H1056" s="83" t="str">
        <f t="shared" si="16"/>
        <v/>
      </c>
      <c r="I1056" s="1">
        <v>900176049</v>
      </c>
    </row>
    <row r="1057" spans="1:9" x14ac:dyDescent="0.25">
      <c r="A1057" s="3">
        <v>900180035</v>
      </c>
      <c r="B1057" s="81" t="s">
        <v>1293</v>
      </c>
      <c r="C1057" s="82">
        <v>4935</v>
      </c>
      <c r="D1057" s="1" t="s">
        <v>220</v>
      </c>
      <c r="E1057" s="75" t="s">
        <v>231</v>
      </c>
      <c r="F1057" s="83"/>
      <c r="G1057" s="83"/>
      <c r="H1057" s="83" t="str">
        <f t="shared" si="16"/>
        <v/>
      </c>
      <c r="I1057" s="1">
        <v>900180035</v>
      </c>
    </row>
    <row r="1058" spans="1:9" x14ac:dyDescent="0.25">
      <c r="A1058" s="3">
        <v>900182031</v>
      </c>
      <c r="B1058" s="81" t="s">
        <v>1294</v>
      </c>
      <c r="C1058" s="82">
        <v>820</v>
      </c>
      <c r="D1058" s="1" t="s">
        <v>220</v>
      </c>
      <c r="E1058" s="75" t="s">
        <v>231</v>
      </c>
      <c r="F1058" s="83"/>
      <c r="G1058" s="83">
        <v>43348</v>
      </c>
      <c r="H1058" s="83">
        <f t="shared" si="16"/>
        <v>43348</v>
      </c>
      <c r="I1058" s="1">
        <v>900182031</v>
      </c>
    </row>
    <row r="1059" spans="1:9" x14ac:dyDescent="0.25">
      <c r="A1059" s="3">
        <v>900184172</v>
      </c>
      <c r="B1059" s="81" t="s">
        <v>1295</v>
      </c>
      <c r="C1059" s="82">
        <v>1640</v>
      </c>
      <c r="D1059" s="1" t="s">
        <v>220</v>
      </c>
      <c r="E1059" s="1" t="s">
        <v>218</v>
      </c>
      <c r="F1059" s="83"/>
      <c r="G1059" s="83"/>
      <c r="H1059" s="83" t="str">
        <f t="shared" si="16"/>
        <v/>
      </c>
      <c r="I1059" s="1">
        <v>900184172</v>
      </c>
    </row>
    <row r="1060" spans="1:9" x14ac:dyDescent="0.25">
      <c r="A1060" s="3">
        <v>900184477</v>
      </c>
      <c r="B1060" s="81" t="s">
        <v>1296</v>
      </c>
      <c r="C1060" s="82">
        <v>4935</v>
      </c>
      <c r="D1060" s="1" t="s">
        <v>220</v>
      </c>
      <c r="E1060" s="1" t="s">
        <v>218</v>
      </c>
      <c r="F1060" s="83"/>
      <c r="G1060" s="83"/>
      <c r="H1060" s="83" t="str">
        <f t="shared" si="16"/>
        <v/>
      </c>
      <c r="I1060" s="1">
        <v>900184477</v>
      </c>
    </row>
    <row r="1061" spans="1:9" x14ac:dyDescent="0.25">
      <c r="A1061" s="3">
        <v>900186195</v>
      </c>
      <c r="B1061" s="81" t="s">
        <v>1297</v>
      </c>
      <c r="C1061" s="82">
        <v>4935</v>
      </c>
      <c r="D1061" s="1" t="s">
        <v>220</v>
      </c>
      <c r="E1061" s="1" t="s">
        <v>218</v>
      </c>
      <c r="F1061" s="83"/>
      <c r="G1061" s="83"/>
      <c r="H1061" s="83" t="str">
        <f t="shared" si="16"/>
        <v/>
      </c>
      <c r="I1061" s="1">
        <v>900186195</v>
      </c>
    </row>
    <row r="1062" spans="1:9" x14ac:dyDescent="0.25">
      <c r="A1062" s="3">
        <v>900187163</v>
      </c>
      <c r="B1062" s="81" t="s">
        <v>1298</v>
      </c>
      <c r="C1062" s="82">
        <v>820</v>
      </c>
      <c r="D1062" s="1" t="s">
        <v>217</v>
      </c>
      <c r="E1062" s="1" t="s">
        <v>218</v>
      </c>
      <c r="F1062" s="83"/>
      <c r="G1062" s="83"/>
      <c r="H1062" s="83" t="str">
        <f t="shared" si="16"/>
        <v/>
      </c>
      <c r="I1062" s="1">
        <v>900187163</v>
      </c>
    </row>
    <row r="1063" spans="1:9" x14ac:dyDescent="0.25">
      <c r="A1063" s="3">
        <v>900187940</v>
      </c>
      <c r="B1063" s="81" t="s">
        <v>1299</v>
      </c>
      <c r="C1063" s="82">
        <v>4935</v>
      </c>
      <c r="D1063" s="1" t="s">
        <v>220</v>
      </c>
      <c r="E1063" s="1" t="s">
        <v>246</v>
      </c>
      <c r="F1063" s="83"/>
      <c r="G1063" s="83"/>
      <c r="H1063" s="83" t="str">
        <f t="shared" si="16"/>
        <v/>
      </c>
      <c r="I1063" s="1">
        <v>900187940</v>
      </c>
    </row>
    <row r="1064" spans="1:9" x14ac:dyDescent="0.25">
      <c r="A1064" s="3">
        <v>900189051</v>
      </c>
      <c r="B1064" s="81" t="s">
        <v>1300</v>
      </c>
      <c r="C1064" s="82">
        <v>820</v>
      </c>
      <c r="D1064" s="1" t="s">
        <v>220</v>
      </c>
      <c r="E1064" s="1" t="s">
        <v>218</v>
      </c>
      <c r="F1064" s="83"/>
      <c r="G1064" s="83"/>
      <c r="H1064" s="83" t="str">
        <f t="shared" si="16"/>
        <v/>
      </c>
      <c r="I1064" s="1">
        <v>900189051</v>
      </c>
    </row>
    <row r="1065" spans="1:9" x14ac:dyDescent="0.25">
      <c r="A1065" s="3">
        <v>900191607</v>
      </c>
      <c r="B1065" s="81" t="s">
        <v>1301</v>
      </c>
      <c r="C1065" s="82">
        <v>820</v>
      </c>
      <c r="D1065" s="1" t="s">
        <v>220</v>
      </c>
      <c r="E1065" s="75" t="s">
        <v>231</v>
      </c>
      <c r="F1065" s="83"/>
      <c r="G1065" s="83"/>
      <c r="H1065" s="83" t="str">
        <f t="shared" si="16"/>
        <v/>
      </c>
      <c r="I1065" s="1">
        <v>900191607</v>
      </c>
    </row>
    <row r="1066" spans="1:9" x14ac:dyDescent="0.25">
      <c r="A1066" s="3">
        <v>900191617</v>
      </c>
      <c r="B1066" s="81" t="s">
        <v>1302</v>
      </c>
      <c r="C1066" s="82">
        <v>100000000</v>
      </c>
      <c r="D1066" s="1" t="s">
        <v>220</v>
      </c>
      <c r="E1066" s="1" t="s">
        <v>218</v>
      </c>
      <c r="F1066" s="83"/>
      <c r="G1066" s="83"/>
      <c r="H1066" s="83" t="str">
        <f t="shared" si="16"/>
        <v/>
      </c>
      <c r="I1066" s="1">
        <v>900191617</v>
      </c>
    </row>
    <row r="1067" spans="1:9" x14ac:dyDescent="0.25">
      <c r="A1067" s="3">
        <v>900191762</v>
      </c>
      <c r="B1067" s="81" t="s">
        <v>1303</v>
      </c>
      <c r="C1067" s="82">
        <v>820</v>
      </c>
      <c r="D1067" s="1" t="s">
        <v>217</v>
      </c>
      <c r="E1067" s="1" t="s">
        <v>218</v>
      </c>
      <c r="F1067" s="83"/>
      <c r="G1067" s="83"/>
      <c r="H1067" s="83" t="str">
        <f t="shared" si="16"/>
        <v/>
      </c>
      <c r="I1067" s="1">
        <v>900191762</v>
      </c>
    </row>
    <row r="1068" spans="1:9" x14ac:dyDescent="0.25">
      <c r="A1068" s="3">
        <v>900192801</v>
      </c>
      <c r="B1068" s="81" t="s">
        <v>1304</v>
      </c>
      <c r="C1068" s="82">
        <v>24676</v>
      </c>
      <c r="D1068" s="1" t="s">
        <v>420</v>
      </c>
      <c r="E1068" s="1" t="s">
        <v>218</v>
      </c>
      <c r="F1068" s="83"/>
      <c r="G1068" s="83"/>
      <c r="H1068" s="83" t="str">
        <f t="shared" si="16"/>
        <v/>
      </c>
      <c r="I1068" s="1">
        <v>900192801</v>
      </c>
    </row>
    <row r="1069" spans="1:9" x14ac:dyDescent="0.25">
      <c r="A1069" s="3">
        <v>900193793</v>
      </c>
      <c r="B1069" s="81" t="s">
        <v>1305</v>
      </c>
      <c r="C1069" s="82">
        <v>100000000</v>
      </c>
      <c r="D1069" s="1" t="s">
        <v>220</v>
      </c>
      <c r="E1069" s="75" t="s">
        <v>231</v>
      </c>
      <c r="F1069" s="83"/>
      <c r="G1069" s="83"/>
      <c r="H1069" s="83" t="str">
        <f t="shared" si="16"/>
        <v/>
      </c>
      <c r="I1069" s="1">
        <v>900193793</v>
      </c>
    </row>
    <row r="1070" spans="1:9" x14ac:dyDescent="0.25">
      <c r="A1070" s="3">
        <v>900194485</v>
      </c>
      <c r="B1070" s="81" t="s">
        <v>1306</v>
      </c>
      <c r="C1070" s="82">
        <v>24676</v>
      </c>
      <c r="D1070" s="1" t="s">
        <v>420</v>
      </c>
      <c r="E1070" s="1" t="s">
        <v>218</v>
      </c>
      <c r="F1070" s="83"/>
      <c r="G1070" s="83"/>
      <c r="H1070" s="83" t="str">
        <f t="shared" si="16"/>
        <v/>
      </c>
      <c r="I1070" s="1">
        <v>900194485</v>
      </c>
    </row>
    <row r="1071" spans="1:9" x14ac:dyDescent="0.25">
      <c r="A1071" s="3">
        <v>900195414</v>
      </c>
      <c r="B1071" s="81" t="s">
        <v>1307</v>
      </c>
      <c r="C1071" s="82">
        <v>4935</v>
      </c>
      <c r="D1071" s="1" t="s">
        <v>217</v>
      </c>
      <c r="E1071" s="1" t="s">
        <v>218</v>
      </c>
      <c r="F1071" s="83"/>
      <c r="G1071" s="83"/>
      <c r="H1071" s="83" t="str">
        <f t="shared" si="16"/>
        <v/>
      </c>
      <c r="I1071" s="1">
        <v>900195414</v>
      </c>
    </row>
    <row r="1072" spans="1:9" x14ac:dyDescent="0.25">
      <c r="A1072" s="3">
        <v>900197851</v>
      </c>
      <c r="B1072" s="81" t="s">
        <v>1308</v>
      </c>
      <c r="C1072" s="82">
        <v>4935</v>
      </c>
      <c r="D1072" s="1" t="s">
        <v>220</v>
      </c>
      <c r="E1072" s="75" t="s">
        <v>231</v>
      </c>
      <c r="F1072" s="83"/>
      <c r="G1072" s="83"/>
      <c r="H1072" s="83" t="str">
        <f t="shared" si="16"/>
        <v/>
      </c>
      <c r="I1072" s="1">
        <v>900197851</v>
      </c>
    </row>
    <row r="1073" spans="1:9" x14ac:dyDescent="0.25">
      <c r="A1073" s="3">
        <v>900199454</v>
      </c>
      <c r="B1073" s="81" t="s">
        <v>1309</v>
      </c>
      <c r="C1073" s="82">
        <v>24676</v>
      </c>
      <c r="D1073" s="1" t="s">
        <v>220</v>
      </c>
      <c r="E1073" s="1" t="s">
        <v>218</v>
      </c>
      <c r="F1073" s="83">
        <v>43692</v>
      </c>
      <c r="G1073" s="83"/>
      <c r="H1073" s="83">
        <f t="shared" si="16"/>
        <v>43692</v>
      </c>
      <c r="I1073" s="1">
        <v>900199454</v>
      </c>
    </row>
    <row r="1074" spans="1:9" x14ac:dyDescent="0.25">
      <c r="A1074" s="3">
        <v>900200181</v>
      </c>
      <c r="B1074" s="81" t="s">
        <v>1310</v>
      </c>
      <c r="C1074" s="82">
        <v>100000000</v>
      </c>
      <c r="D1074" s="1" t="s">
        <v>220</v>
      </c>
      <c r="E1074" s="1" t="s">
        <v>233</v>
      </c>
      <c r="F1074" s="83"/>
      <c r="G1074" s="83"/>
      <c r="H1074" s="83" t="str">
        <f t="shared" si="16"/>
        <v/>
      </c>
      <c r="I1074" s="1">
        <v>900200181</v>
      </c>
    </row>
    <row r="1075" spans="1:9" x14ac:dyDescent="0.25">
      <c r="A1075" s="3">
        <v>900202684</v>
      </c>
      <c r="B1075" s="81" t="s">
        <v>1311</v>
      </c>
      <c r="C1075" s="82">
        <v>24676</v>
      </c>
      <c r="D1075" s="1" t="s">
        <v>220</v>
      </c>
      <c r="E1075" s="75" t="s">
        <v>231</v>
      </c>
      <c r="F1075" s="83"/>
      <c r="G1075" s="83"/>
      <c r="H1075" s="83" t="str">
        <f t="shared" si="16"/>
        <v/>
      </c>
      <c r="I1075" s="1">
        <v>900202684</v>
      </c>
    </row>
    <row r="1076" spans="1:9" x14ac:dyDescent="0.25">
      <c r="A1076" s="3">
        <v>900203742</v>
      </c>
      <c r="B1076" s="81" t="s">
        <v>1312</v>
      </c>
      <c r="C1076" s="82">
        <v>24676</v>
      </c>
      <c r="D1076" s="1" t="s">
        <v>220</v>
      </c>
      <c r="E1076" s="1" t="s">
        <v>218</v>
      </c>
      <c r="F1076" s="83"/>
      <c r="G1076" s="83"/>
      <c r="H1076" s="83" t="str">
        <f t="shared" si="16"/>
        <v/>
      </c>
      <c r="I1076" s="1">
        <v>900203742</v>
      </c>
    </row>
    <row r="1077" spans="1:9" x14ac:dyDescent="0.25">
      <c r="A1077" s="3">
        <v>900204791</v>
      </c>
      <c r="B1077" s="81" t="s">
        <v>1313</v>
      </c>
      <c r="C1077" s="82">
        <v>100000000</v>
      </c>
      <c r="D1077" s="1" t="s">
        <v>420</v>
      </c>
      <c r="E1077" s="1" t="s">
        <v>218</v>
      </c>
      <c r="F1077" s="83"/>
      <c r="G1077" s="83"/>
      <c r="H1077" s="83" t="str">
        <f t="shared" si="16"/>
        <v/>
      </c>
      <c r="I1077" s="1">
        <v>900204791</v>
      </c>
    </row>
    <row r="1078" spans="1:9" x14ac:dyDescent="0.25">
      <c r="A1078" s="3">
        <v>900206005</v>
      </c>
      <c r="B1078" s="81" t="s">
        <v>1314</v>
      </c>
      <c r="C1078" s="82">
        <v>24676</v>
      </c>
      <c r="D1078" s="1" t="s">
        <v>420</v>
      </c>
      <c r="E1078" s="1" t="s">
        <v>218</v>
      </c>
      <c r="F1078" s="83"/>
      <c r="G1078" s="83"/>
      <c r="H1078" s="83" t="str">
        <f t="shared" si="16"/>
        <v/>
      </c>
      <c r="I1078" s="1">
        <v>900206005</v>
      </c>
    </row>
    <row r="1079" spans="1:9" x14ac:dyDescent="0.25">
      <c r="A1079" s="3">
        <v>900208443</v>
      </c>
      <c r="B1079" s="81" t="s">
        <v>1315</v>
      </c>
      <c r="C1079" s="82">
        <v>100000000</v>
      </c>
      <c r="D1079" s="1" t="s">
        <v>220</v>
      </c>
      <c r="E1079" s="1" t="s">
        <v>218</v>
      </c>
      <c r="F1079" s="83"/>
      <c r="G1079" s="83"/>
      <c r="H1079" s="83" t="str">
        <f t="shared" si="16"/>
        <v/>
      </c>
      <c r="I1079" s="1">
        <v>900208443</v>
      </c>
    </row>
    <row r="1080" spans="1:9" x14ac:dyDescent="0.25">
      <c r="A1080" s="3">
        <v>900208749</v>
      </c>
      <c r="B1080" s="81" t="s">
        <v>1316</v>
      </c>
      <c r="C1080" s="82">
        <v>1640</v>
      </c>
      <c r="D1080" s="1" t="s">
        <v>217</v>
      </c>
      <c r="E1080" s="75" t="s">
        <v>231</v>
      </c>
      <c r="F1080" s="83"/>
      <c r="G1080" s="83"/>
      <c r="H1080" s="83" t="str">
        <f t="shared" si="16"/>
        <v/>
      </c>
      <c r="I1080" s="1">
        <v>900208749</v>
      </c>
    </row>
    <row r="1081" spans="1:9" x14ac:dyDescent="0.25">
      <c r="A1081" s="3">
        <v>900210617</v>
      </c>
      <c r="B1081" s="81" t="s">
        <v>1317</v>
      </c>
      <c r="C1081" s="82">
        <v>100000000</v>
      </c>
      <c r="D1081" s="1" t="s">
        <v>220</v>
      </c>
      <c r="E1081" s="75" t="s">
        <v>231</v>
      </c>
      <c r="F1081" s="83"/>
      <c r="G1081" s="83"/>
      <c r="H1081" s="83" t="str">
        <f t="shared" si="16"/>
        <v/>
      </c>
      <c r="I1081" s="1">
        <v>900210617</v>
      </c>
    </row>
    <row r="1082" spans="1:9" x14ac:dyDescent="0.25">
      <c r="A1082" s="3">
        <v>900216057</v>
      </c>
      <c r="B1082" s="81" t="s">
        <v>1318</v>
      </c>
      <c r="C1082" s="82">
        <v>24676</v>
      </c>
      <c r="D1082" s="1" t="s">
        <v>220</v>
      </c>
      <c r="E1082" s="1" t="s">
        <v>218</v>
      </c>
      <c r="F1082" s="83"/>
      <c r="G1082" s="83"/>
      <c r="H1082" s="83" t="str">
        <f t="shared" si="16"/>
        <v/>
      </c>
      <c r="I1082" s="1">
        <v>900216057</v>
      </c>
    </row>
    <row r="1083" spans="1:9" x14ac:dyDescent="0.25">
      <c r="A1083" s="3">
        <v>900217392</v>
      </c>
      <c r="B1083" s="81" t="s">
        <v>1319</v>
      </c>
      <c r="C1083" s="82">
        <v>4935</v>
      </c>
      <c r="D1083" s="1" t="s">
        <v>220</v>
      </c>
      <c r="E1083" s="75" t="s">
        <v>231</v>
      </c>
      <c r="F1083" s="83"/>
      <c r="G1083" s="83"/>
      <c r="H1083" s="83" t="str">
        <f t="shared" si="16"/>
        <v/>
      </c>
      <c r="I1083" s="1">
        <v>900217392</v>
      </c>
    </row>
    <row r="1084" spans="1:9" x14ac:dyDescent="0.25">
      <c r="A1084" s="3">
        <v>900218804</v>
      </c>
      <c r="B1084" s="81" t="s">
        <v>1320</v>
      </c>
      <c r="C1084" s="82">
        <v>4935</v>
      </c>
      <c r="D1084" s="1" t="s">
        <v>220</v>
      </c>
      <c r="E1084" s="1" t="s">
        <v>218</v>
      </c>
      <c r="F1084" s="83"/>
      <c r="G1084" s="83"/>
      <c r="H1084" s="83" t="str">
        <f t="shared" si="16"/>
        <v/>
      </c>
      <c r="I1084" s="1">
        <v>900218804</v>
      </c>
    </row>
    <row r="1085" spans="1:9" x14ac:dyDescent="0.25">
      <c r="A1085" s="3">
        <v>900219225</v>
      </c>
      <c r="B1085" s="81" t="s">
        <v>1321</v>
      </c>
      <c r="C1085" s="82">
        <v>100000000</v>
      </c>
      <c r="D1085" s="1" t="s">
        <v>220</v>
      </c>
      <c r="E1085" s="1" t="s">
        <v>218</v>
      </c>
      <c r="F1085" s="83"/>
      <c r="G1085" s="83"/>
      <c r="H1085" s="83" t="str">
        <f t="shared" si="16"/>
        <v/>
      </c>
      <c r="I1085" s="1">
        <v>900219225</v>
      </c>
    </row>
    <row r="1086" spans="1:9" x14ac:dyDescent="0.25">
      <c r="A1086" s="3">
        <v>900221578</v>
      </c>
      <c r="B1086" s="81" t="s">
        <v>1322</v>
      </c>
      <c r="C1086" s="82">
        <v>820</v>
      </c>
      <c r="D1086" s="1" t="s">
        <v>217</v>
      </c>
      <c r="E1086" s="1" t="s">
        <v>218</v>
      </c>
      <c r="F1086" s="83"/>
      <c r="G1086" s="83"/>
      <c r="H1086" s="83" t="str">
        <f t="shared" si="16"/>
        <v/>
      </c>
      <c r="I1086" s="1">
        <v>900221578</v>
      </c>
    </row>
    <row r="1087" spans="1:9" x14ac:dyDescent="0.25">
      <c r="A1087" s="3">
        <v>900222878</v>
      </c>
      <c r="B1087" s="81" t="s">
        <v>1323</v>
      </c>
      <c r="C1087" s="82">
        <v>24676</v>
      </c>
      <c r="D1087" s="1" t="s">
        <v>220</v>
      </c>
      <c r="E1087" s="75" t="s">
        <v>231</v>
      </c>
      <c r="F1087" s="83"/>
      <c r="G1087" s="83"/>
      <c r="H1087" s="83" t="str">
        <f t="shared" si="16"/>
        <v/>
      </c>
      <c r="I1087" s="1">
        <v>900222878</v>
      </c>
    </row>
    <row r="1088" spans="1:9" x14ac:dyDescent="0.25">
      <c r="A1088" s="3">
        <v>900223661</v>
      </c>
      <c r="B1088" s="81" t="s">
        <v>1324</v>
      </c>
      <c r="C1088" s="82">
        <v>100000000</v>
      </c>
      <c r="D1088" s="1" t="s">
        <v>420</v>
      </c>
      <c r="E1088" s="1" t="s">
        <v>218</v>
      </c>
      <c r="F1088" s="83"/>
      <c r="G1088" s="83"/>
      <c r="H1088" s="83" t="str">
        <f t="shared" si="16"/>
        <v/>
      </c>
      <c r="I1088" s="1">
        <v>900223661</v>
      </c>
    </row>
    <row r="1089" spans="1:9" x14ac:dyDescent="0.25">
      <c r="A1089" s="3">
        <v>900225567</v>
      </c>
      <c r="B1089" s="81" t="s">
        <v>1325</v>
      </c>
      <c r="C1089" s="82">
        <v>4935</v>
      </c>
      <c r="D1089" s="1" t="s">
        <v>220</v>
      </c>
      <c r="E1089" s="1" t="s">
        <v>218</v>
      </c>
      <c r="F1089" s="83"/>
      <c r="G1089" s="83"/>
      <c r="H1089" s="83" t="str">
        <f t="shared" si="16"/>
        <v/>
      </c>
      <c r="I1089" s="1">
        <v>900225567</v>
      </c>
    </row>
    <row r="1090" spans="1:9" x14ac:dyDescent="0.25">
      <c r="A1090" s="3">
        <v>900230636</v>
      </c>
      <c r="B1090" s="81" t="s">
        <v>1326</v>
      </c>
      <c r="C1090" s="82">
        <v>1640</v>
      </c>
      <c r="D1090" s="1" t="s">
        <v>220</v>
      </c>
      <c r="E1090" s="1" t="s">
        <v>233</v>
      </c>
      <c r="F1090" s="83"/>
      <c r="G1090" s="83"/>
      <c r="H1090" s="83" t="str">
        <f t="shared" si="16"/>
        <v/>
      </c>
      <c r="I1090" s="1">
        <v>900230636</v>
      </c>
    </row>
    <row r="1091" spans="1:9" x14ac:dyDescent="0.25">
      <c r="A1091" s="3">
        <v>900230819</v>
      </c>
      <c r="B1091" s="81" t="s">
        <v>1327</v>
      </c>
      <c r="C1091" s="82">
        <v>100000000</v>
      </c>
      <c r="D1091" s="1" t="s">
        <v>257</v>
      </c>
      <c r="E1091" s="1" t="s">
        <v>218</v>
      </c>
      <c r="F1091" s="83"/>
      <c r="G1091" s="83"/>
      <c r="H1091" s="83" t="str">
        <f t="shared" ref="H1091:H1154" si="17">+IF(F1091&gt;0,F1091,IF(G1091&gt;0,G1091,""))</f>
        <v/>
      </c>
      <c r="I1091" s="1">
        <v>900230819</v>
      </c>
    </row>
    <row r="1092" spans="1:9" x14ac:dyDescent="0.25">
      <c r="A1092" s="3">
        <v>900231743</v>
      </c>
      <c r="B1092" s="81" t="s">
        <v>1328</v>
      </c>
      <c r="C1092" s="82">
        <v>100000000</v>
      </c>
      <c r="D1092" s="1" t="s">
        <v>220</v>
      </c>
      <c r="E1092" s="75" t="s">
        <v>231</v>
      </c>
      <c r="F1092" s="83"/>
      <c r="G1092" s="83"/>
      <c r="H1092" s="83" t="str">
        <f t="shared" si="17"/>
        <v/>
      </c>
      <c r="I1092" s="1">
        <v>900231743</v>
      </c>
    </row>
    <row r="1093" spans="1:9" x14ac:dyDescent="0.25">
      <c r="A1093" s="3">
        <v>900232128</v>
      </c>
      <c r="B1093" s="81" t="s">
        <v>1329</v>
      </c>
      <c r="C1093" s="82">
        <v>24676</v>
      </c>
      <c r="D1093" s="1" t="s">
        <v>220</v>
      </c>
      <c r="E1093" s="1" t="s">
        <v>238</v>
      </c>
      <c r="F1093" s="83"/>
      <c r="G1093" s="83"/>
      <c r="H1093" s="83" t="str">
        <f t="shared" si="17"/>
        <v/>
      </c>
      <c r="I1093" s="1">
        <v>900232128</v>
      </c>
    </row>
    <row r="1094" spans="1:9" x14ac:dyDescent="0.25">
      <c r="A1094" s="3">
        <v>900233090</v>
      </c>
      <c r="B1094" s="81" t="s">
        <v>1330</v>
      </c>
      <c r="C1094" s="82">
        <v>24676</v>
      </c>
      <c r="D1094" s="1" t="s">
        <v>220</v>
      </c>
      <c r="E1094" s="75" t="s">
        <v>231</v>
      </c>
      <c r="F1094" s="83"/>
      <c r="G1094" s="83"/>
      <c r="H1094" s="83" t="str">
        <f t="shared" si="17"/>
        <v/>
      </c>
      <c r="I1094" s="1">
        <v>900233090</v>
      </c>
    </row>
    <row r="1095" spans="1:9" x14ac:dyDescent="0.25">
      <c r="A1095" s="3">
        <v>900233914</v>
      </c>
      <c r="B1095" s="81" t="s">
        <v>1331</v>
      </c>
      <c r="C1095" s="82">
        <v>100000000</v>
      </c>
      <c r="D1095" s="1" t="s">
        <v>220</v>
      </c>
      <c r="E1095" s="75" t="s">
        <v>231</v>
      </c>
      <c r="F1095" s="83"/>
      <c r="G1095" s="83"/>
      <c r="H1095" s="83" t="str">
        <f t="shared" si="17"/>
        <v/>
      </c>
      <c r="I1095" s="1">
        <v>900233914</v>
      </c>
    </row>
    <row r="1096" spans="1:9" x14ac:dyDescent="0.25">
      <c r="A1096" s="3">
        <v>900234324</v>
      </c>
      <c r="B1096" s="81" t="s">
        <v>1332</v>
      </c>
      <c r="C1096" s="82">
        <v>24676</v>
      </c>
      <c r="D1096" s="1" t="s">
        <v>217</v>
      </c>
      <c r="E1096" s="1" t="s">
        <v>233</v>
      </c>
      <c r="F1096" s="83"/>
      <c r="G1096" s="83"/>
      <c r="H1096" s="83" t="str">
        <f t="shared" si="17"/>
        <v/>
      </c>
      <c r="I1096" s="1">
        <v>900234324</v>
      </c>
    </row>
    <row r="1097" spans="1:9" x14ac:dyDescent="0.25">
      <c r="A1097" s="3">
        <v>900237305</v>
      </c>
      <c r="B1097" s="81" t="s">
        <v>1333</v>
      </c>
      <c r="C1097" s="82">
        <v>24676</v>
      </c>
      <c r="D1097" s="1" t="s">
        <v>217</v>
      </c>
      <c r="E1097" s="1" t="s">
        <v>218</v>
      </c>
      <c r="F1097" s="83"/>
      <c r="G1097" s="83"/>
      <c r="H1097" s="83" t="str">
        <f t="shared" si="17"/>
        <v/>
      </c>
      <c r="I1097" s="1">
        <v>900237305</v>
      </c>
    </row>
    <row r="1098" spans="1:9" x14ac:dyDescent="0.25">
      <c r="A1098" s="3">
        <v>900237534</v>
      </c>
      <c r="B1098" s="81" t="s">
        <v>1334</v>
      </c>
      <c r="C1098" s="82">
        <v>24676</v>
      </c>
      <c r="D1098" s="1" t="s">
        <v>220</v>
      </c>
      <c r="E1098" s="1" t="s">
        <v>218</v>
      </c>
      <c r="F1098" s="83"/>
      <c r="G1098" s="83"/>
      <c r="H1098" s="83" t="str">
        <f t="shared" si="17"/>
        <v/>
      </c>
      <c r="I1098" s="1">
        <v>900237534</v>
      </c>
    </row>
    <row r="1099" spans="1:9" x14ac:dyDescent="0.25">
      <c r="A1099" s="3">
        <v>900237637</v>
      </c>
      <c r="B1099" s="81" t="s">
        <v>1335</v>
      </c>
      <c r="C1099" s="82">
        <v>100000000</v>
      </c>
      <c r="D1099" s="1" t="s">
        <v>420</v>
      </c>
      <c r="E1099" s="1" t="s">
        <v>233</v>
      </c>
      <c r="F1099" s="83">
        <v>43661</v>
      </c>
      <c r="G1099" s="83"/>
      <c r="H1099" s="83">
        <f t="shared" si="17"/>
        <v>43661</v>
      </c>
      <c r="I1099" s="1">
        <v>900237637</v>
      </c>
    </row>
    <row r="1100" spans="1:9" x14ac:dyDescent="0.25">
      <c r="A1100" s="3">
        <v>900239254</v>
      </c>
      <c r="B1100" s="81" t="s">
        <v>1336</v>
      </c>
      <c r="C1100" s="82">
        <v>24676</v>
      </c>
      <c r="D1100" s="1" t="s">
        <v>420</v>
      </c>
      <c r="E1100" s="75" t="s">
        <v>231</v>
      </c>
      <c r="F1100" s="83">
        <v>43136</v>
      </c>
      <c r="G1100" s="83"/>
      <c r="H1100" s="83">
        <f t="shared" si="17"/>
        <v>43136</v>
      </c>
      <c r="I1100" s="1">
        <v>900239254</v>
      </c>
    </row>
    <row r="1101" spans="1:9" x14ac:dyDescent="0.25">
      <c r="A1101" s="3">
        <v>900240336</v>
      </c>
      <c r="B1101" s="81" t="s">
        <v>1337</v>
      </c>
      <c r="C1101" s="82">
        <v>100000000</v>
      </c>
      <c r="D1101" s="1" t="s">
        <v>220</v>
      </c>
      <c r="E1101" s="1" t="s">
        <v>233</v>
      </c>
      <c r="F1101" s="83"/>
      <c r="G1101" s="83"/>
      <c r="H1101" s="83" t="str">
        <f t="shared" si="17"/>
        <v/>
      </c>
      <c r="I1101" s="1">
        <v>900240336</v>
      </c>
    </row>
    <row r="1102" spans="1:9" x14ac:dyDescent="0.25">
      <c r="A1102" s="3">
        <v>900242855</v>
      </c>
      <c r="B1102" s="81" t="s">
        <v>1338</v>
      </c>
      <c r="C1102" s="82">
        <v>100000000</v>
      </c>
      <c r="D1102" s="1" t="s">
        <v>220</v>
      </c>
      <c r="E1102" s="1" t="s">
        <v>218</v>
      </c>
      <c r="F1102" s="83"/>
      <c r="G1102" s="83"/>
      <c r="H1102" s="83" t="str">
        <f t="shared" si="17"/>
        <v/>
      </c>
      <c r="I1102" s="1">
        <v>900242855</v>
      </c>
    </row>
    <row r="1103" spans="1:9" x14ac:dyDescent="0.25">
      <c r="A1103" s="3">
        <v>900244374</v>
      </c>
      <c r="B1103" s="81" t="s">
        <v>1339</v>
      </c>
      <c r="C1103" s="82">
        <v>820</v>
      </c>
      <c r="D1103" s="1" t="s">
        <v>217</v>
      </c>
      <c r="E1103" s="1" t="s">
        <v>218</v>
      </c>
      <c r="F1103" s="83"/>
      <c r="G1103" s="83"/>
      <c r="H1103" s="83" t="str">
        <f t="shared" si="17"/>
        <v/>
      </c>
      <c r="I1103" s="1">
        <v>900244374</v>
      </c>
    </row>
    <row r="1104" spans="1:9" x14ac:dyDescent="0.25">
      <c r="A1104" s="3">
        <v>900244596</v>
      </c>
      <c r="B1104" s="81" t="s">
        <v>1340</v>
      </c>
      <c r="C1104" s="82">
        <v>4935</v>
      </c>
      <c r="D1104" s="1" t="s">
        <v>220</v>
      </c>
      <c r="E1104" s="75" t="s">
        <v>231</v>
      </c>
      <c r="F1104" s="83"/>
      <c r="G1104" s="83"/>
      <c r="H1104" s="83" t="str">
        <f t="shared" si="17"/>
        <v/>
      </c>
      <c r="I1104" s="1">
        <v>900244596</v>
      </c>
    </row>
    <row r="1105" spans="1:9" x14ac:dyDescent="0.25">
      <c r="A1105" s="3">
        <v>900245024</v>
      </c>
      <c r="B1105" s="81" t="s">
        <v>1341</v>
      </c>
      <c r="C1105" s="82">
        <v>820</v>
      </c>
      <c r="D1105" s="1" t="s">
        <v>220</v>
      </c>
      <c r="E1105" s="75" t="s">
        <v>231</v>
      </c>
      <c r="F1105" s="83"/>
      <c r="G1105" s="83"/>
      <c r="H1105" s="83" t="str">
        <f t="shared" si="17"/>
        <v/>
      </c>
      <c r="I1105" s="1">
        <v>900245024</v>
      </c>
    </row>
    <row r="1106" spans="1:9" x14ac:dyDescent="0.25">
      <c r="A1106" s="3">
        <v>900246255</v>
      </c>
      <c r="B1106" s="81" t="s">
        <v>1342</v>
      </c>
      <c r="C1106" s="82">
        <v>24676</v>
      </c>
      <c r="D1106" s="1" t="s">
        <v>220</v>
      </c>
      <c r="E1106" s="1" t="s">
        <v>218</v>
      </c>
      <c r="F1106" s="83"/>
      <c r="G1106" s="83"/>
      <c r="H1106" s="83" t="str">
        <f t="shared" si="17"/>
        <v/>
      </c>
      <c r="I1106" s="1">
        <v>900246255</v>
      </c>
    </row>
    <row r="1107" spans="1:9" x14ac:dyDescent="0.25">
      <c r="A1107" s="3">
        <v>900249058</v>
      </c>
      <c r="B1107" s="81" t="s">
        <v>1343</v>
      </c>
      <c r="C1107" s="82">
        <v>24676</v>
      </c>
      <c r="D1107" s="1" t="s">
        <v>220</v>
      </c>
      <c r="E1107" s="75" t="s">
        <v>231</v>
      </c>
      <c r="F1107" s="83"/>
      <c r="G1107" s="83"/>
      <c r="H1107" s="83" t="str">
        <f t="shared" si="17"/>
        <v/>
      </c>
      <c r="I1107" s="1">
        <v>900249058</v>
      </c>
    </row>
    <row r="1108" spans="1:9" x14ac:dyDescent="0.25">
      <c r="A1108" s="3">
        <v>900249105</v>
      </c>
      <c r="B1108" s="81" t="s">
        <v>1344</v>
      </c>
      <c r="C1108" s="82">
        <v>24676</v>
      </c>
      <c r="D1108" s="1" t="s">
        <v>420</v>
      </c>
      <c r="E1108" s="1" t="s">
        <v>218</v>
      </c>
      <c r="F1108" s="83">
        <v>43670</v>
      </c>
      <c r="G1108" s="83"/>
      <c r="H1108" s="83">
        <f t="shared" si="17"/>
        <v>43670</v>
      </c>
      <c r="I1108" s="1">
        <v>900249105</v>
      </c>
    </row>
    <row r="1109" spans="1:9" x14ac:dyDescent="0.25">
      <c r="A1109" s="3">
        <v>900252699</v>
      </c>
      <c r="B1109" s="81" t="s">
        <v>1345</v>
      </c>
      <c r="C1109" s="82">
        <v>24676</v>
      </c>
      <c r="D1109" s="1" t="s">
        <v>220</v>
      </c>
      <c r="E1109" s="1" t="s">
        <v>218</v>
      </c>
      <c r="F1109" s="83"/>
      <c r="G1109" s="83"/>
      <c r="H1109" s="83" t="str">
        <f t="shared" si="17"/>
        <v/>
      </c>
      <c r="I1109" s="1">
        <v>900252699</v>
      </c>
    </row>
    <row r="1110" spans="1:9" x14ac:dyDescent="0.25">
      <c r="A1110" s="3">
        <v>900256562</v>
      </c>
      <c r="B1110" s="81" t="s">
        <v>1346</v>
      </c>
      <c r="C1110" s="82">
        <v>24676</v>
      </c>
      <c r="D1110" s="1" t="s">
        <v>257</v>
      </c>
      <c r="E1110" s="1" t="s">
        <v>233</v>
      </c>
      <c r="F1110" s="83"/>
      <c r="G1110" s="83"/>
      <c r="H1110" s="83" t="str">
        <f t="shared" si="17"/>
        <v/>
      </c>
      <c r="I1110" s="1">
        <v>900256562</v>
      </c>
    </row>
    <row r="1111" spans="1:9" x14ac:dyDescent="0.25">
      <c r="A1111" s="3">
        <v>900257212</v>
      </c>
      <c r="B1111" s="81" t="s">
        <v>1347</v>
      </c>
      <c r="C1111" s="82">
        <v>820</v>
      </c>
      <c r="D1111" s="1" t="s">
        <v>217</v>
      </c>
      <c r="E1111" s="1" t="s">
        <v>233</v>
      </c>
      <c r="F1111" s="83"/>
      <c r="G1111" s="83"/>
      <c r="H1111" s="83" t="str">
        <f t="shared" si="17"/>
        <v/>
      </c>
      <c r="I1111" s="1">
        <v>900257212</v>
      </c>
    </row>
    <row r="1112" spans="1:9" x14ac:dyDescent="0.25">
      <c r="A1112" s="3">
        <v>900259770</v>
      </c>
      <c r="B1112" s="81" t="s">
        <v>1348</v>
      </c>
      <c r="C1112" s="82">
        <v>24676</v>
      </c>
      <c r="D1112" s="1" t="s">
        <v>220</v>
      </c>
      <c r="E1112" s="1" t="s">
        <v>218</v>
      </c>
      <c r="F1112" s="83"/>
      <c r="G1112" s="83"/>
      <c r="H1112" s="83" t="str">
        <f t="shared" si="17"/>
        <v/>
      </c>
      <c r="I1112" s="1">
        <v>900259770</v>
      </c>
    </row>
    <row r="1113" spans="1:9" x14ac:dyDescent="0.25">
      <c r="A1113" s="3">
        <v>900259914</v>
      </c>
      <c r="B1113" s="81" t="s">
        <v>1349</v>
      </c>
      <c r="C1113" s="82">
        <v>100000000</v>
      </c>
      <c r="D1113" s="1" t="s">
        <v>988</v>
      </c>
      <c r="E1113" s="1" t="s">
        <v>218</v>
      </c>
      <c r="F1113" s="83"/>
      <c r="G1113" s="83"/>
      <c r="H1113" s="83" t="str">
        <f t="shared" si="17"/>
        <v/>
      </c>
      <c r="I1113" s="1">
        <v>900259914</v>
      </c>
    </row>
    <row r="1114" spans="1:9" x14ac:dyDescent="0.25">
      <c r="A1114" s="3">
        <v>900260535</v>
      </c>
      <c r="B1114" s="81" t="s">
        <v>1350</v>
      </c>
      <c r="C1114" s="82">
        <v>100000000</v>
      </c>
      <c r="D1114" s="1" t="s">
        <v>217</v>
      </c>
      <c r="E1114" s="1" t="s">
        <v>233</v>
      </c>
      <c r="F1114" s="83"/>
      <c r="G1114" s="83"/>
      <c r="H1114" s="83" t="str">
        <f t="shared" si="17"/>
        <v/>
      </c>
      <c r="I1114" s="1">
        <v>900260535</v>
      </c>
    </row>
    <row r="1115" spans="1:9" x14ac:dyDescent="0.25">
      <c r="A1115" s="3">
        <v>900261131</v>
      </c>
      <c r="B1115" s="81" t="s">
        <v>1351</v>
      </c>
      <c r="C1115" s="82">
        <v>820</v>
      </c>
      <c r="D1115" s="1" t="s">
        <v>217</v>
      </c>
      <c r="E1115" s="1" t="s">
        <v>218</v>
      </c>
      <c r="F1115" s="83"/>
      <c r="G1115" s="83"/>
      <c r="H1115" s="83" t="str">
        <f t="shared" si="17"/>
        <v/>
      </c>
      <c r="I1115" s="1">
        <v>900261131</v>
      </c>
    </row>
    <row r="1116" spans="1:9" x14ac:dyDescent="0.25">
      <c r="A1116" s="3">
        <v>900262379</v>
      </c>
      <c r="B1116" s="81" t="s">
        <v>1352</v>
      </c>
      <c r="C1116" s="82">
        <v>4935</v>
      </c>
      <c r="D1116" s="1" t="s">
        <v>217</v>
      </c>
      <c r="E1116" s="1" t="s">
        <v>218</v>
      </c>
      <c r="F1116" s="83"/>
      <c r="G1116" s="83"/>
      <c r="H1116" s="83" t="str">
        <f t="shared" si="17"/>
        <v/>
      </c>
      <c r="I1116" s="1">
        <v>900262379</v>
      </c>
    </row>
    <row r="1117" spans="1:9" x14ac:dyDescent="0.25">
      <c r="A1117" s="3">
        <v>900264229</v>
      </c>
      <c r="B1117" s="81" t="s">
        <v>1353</v>
      </c>
      <c r="C1117" s="82">
        <v>24676</v>
      </c>
      <c r="D1117" s="1" t="s">
        <v>420</v>
      </c>
      <c r="E1117" s="75" t="s">
        <v>231</v>
      </c>
      <c r="F1117" s="83"/>
      <c r="G1117" s="83"/>
      <c r="H1117" s="83" t="str">
        <f t="shared" si="17"/>
        <v/>
      </c>
      <c r="I1117" s="1">
        <v>900264229</v>
      </c>
    </row>
    <row r="1118" spans="1:9" x14ac:dyDescent="0.25">
      <c r="A1118" s="3">
        <v>900265071</v>
      </c>
      <c r="B1118" s="81" t="s">
        <v>1354</v>
      </c>
      <c r="C1118" s="82">
        <v>24676</v>
      </c>
      <c r="D1118" s="1" t="s">
        <v>220</v>
      </c>
      <c r="E1118" s="1" t="s">
        <v>218</v>
      </c>
      <c r="F1118" s="83">
        <v>43662</v>
      </c>
      <c r="G1118" s="83"/>
      <c r="H1118" s="83">
        <f t="shared" si="17"/>
        <v>43662</v>
      </c>
      <c r="I1118" s="1">
        <v>900265071</v>
      </c>
    </row>
    <row r="1119" spans="1:9" x14ac:dyDescent="0.25">
      <c r="A1119" s="3">
        <v>900266993</v>
      </c>
      <c r="B1119" s="81" t="s">
        <v>1355</v>
      </c>
      <c r="C1119" s="82">
        <v>4935</v>
      </c>
      <c r="D1119" s="1" t="s">
        <v>220</v>
      </c>
      <c r="E1119" s="75" t="s">
        <v>231</v>
      </c>
      <c r="F1119" s="83"/>
      <c r="G1119" s="83"/>
      <c r="H1119" s="83" t="str">
        <f t="shared" si="17"/>
        <v/>
      </c>
      <c r="I1119" s="1">
        <v>900266993</v>
      </c>
    </row>
    <row r="1120" spans="1:9" x14ac:dyDescent="0.25">
      <c r="A1120" s="3">
        <v>900267143</v>
      </c>
      <c r="B1120" s="81" t="s">
        <v>1356</v>
      </c>
      <c r="C1120" s="82">
        <v>24676</v>
      </c>
      <c r="D1120" s="1" t="s">
        <v>220</v>
      </c>
      <c r="E1120" s="1" t="s">
        <v>218</v>
      </c>
      <c r="F1120" s="83"/>
      <c r="G1120" s="83"/>
      <c r="H1120" s="83" t="str">
        <f t="shared" si="17"/>
        <v/>
      </c>
      <c r="I1120" s="1">
        <v>900267143</v>
      </c>
    </row>
    <row r="1121" spans="1:9" x14ac:dyDescent="0.25">
      <c r="A1121" s="3">
        <v>900267815</v>
      </c>
      <c r="B1121" s="81" t="s">
        <v>1357</v>
      </c>
      <c r="C1121" s="82">
        <v>4935</v>
      </c>
      <c r="D1121" s="1" t="s">
        <v>220</v>
      </c>
      <c r="E1121" s="75" t="s">
        <v>231</v>
      </c>
      <c r="F1121" s="83"/>
      <c r="G1121" s="83"/>
      <c r="H1121" s="83" t="str">
        <f t="shared" si="17"/>
        <v/>
      </c>
      <c r="I1121" s="1">
        <v>900267815</v>
      </c>
    </row>
    <row r="1122" spans="1:9" x14ac:dyDescent="0.25">
      <c r="A1122" s="3">
        <v>900269601</v>
      </c>
      <c r="B1122" s="81" t="s">
        <v>1358</v>
      </c>
      <c r="C1122" s="82">
        <v>24676</v>
      </c>
      <c r="D1122" s="1" t="s">
        <v>220</v>
      </c>
      <c r="E1122" s="75" t="s">
        <v>231</v>
      </c>
      <c r="F1122" s="83"/>
      <c r="G1122" s="83"/>
      <c r="H1122" s="83" t="str">
        <f t="shared" si="17"/>
        <v/>
      </c>
      <c r="I1122" s="1">
        <v>900269601</v>
      </c>
    </row>
    <row r="1123" spans="1:9" x14ac:dyDescent="0.25">
      <c r="A1123" s="3">
        <v>900272648</v>
      </c>
      <c r="B1123" s="81" t="s">
        <v>1359</v>
      </c>
      <c r="C1123" s="82">
        <v>24676</v>
      </c>
      <c r="D1123" s="1" t="s">
        <v>420</v>
      </c>
      <c r="E1123" s="75" t="s">
        <v>231</v>
      </c>
      <c r="F1123" s="83"/>
      <c r="G1123" s="83"/>
      <c r="H1123" s="83" t="str">
        <f t="shared" si="17"/>
        <v/>
      </c>
      <c r="I1123" s="1">
        <v>900272648</v>
      </c>
    </row>
    <row r="1124" spans="1:9" x14ac:dyDescent="0.25">
      <c r="A1124" s="3">
        <v>900280428</v>
      </c>
      <c r="B1124" s="81" t="s">
        <v>1360</v>
      </c>
      <c r="C1124" s="82">
        <v>24676</v>
      </c>
      <c r="D1124" s="1" t="s">
        <v>220</v>
      </c>
      <c r="E1124" s="75" t="s">
        <v>231</v>
      </c>
      <c r="F1124" s="83"/>
      <c r="G1124" s="83"/>
      <c r="H1124" s="83" t="str">
        <f t="shared" si="17"/>
        <v/>
      </c>
      <c r="I1124" s="1">
        <v>900280428</v>
      </c>
    </row>
    <row r="1125" spans="1:9" x14ac:dyDescent="0.25">
      <c r="A1125" s="3">
        <v>900284481</v>
      </c>
      <c r="B1125" s="81" t="s">
        <v>1361</v>
      </c>
      <c r="C1125" s="82">
        <v>820</v>
      </c>
      <c r="D1125" s="1" t="s">
        <v>220</v>
      </c>
      <c r="E1125" s="75" t="s">
        <v>231</v>
      </c>
      <c r="F1125" s="83"/>
      <c r="G1125" s="83"/>
      <c r="H1125" s="83" t="str">
        <f t="shared" si="17"/>
        <v/>
      </c>
      <c r="I1125" s="1">
        <v>900284481</v>
      </c>
    </row>
    <row r="1126" spans="1:9" x14ac:dyDescent="0.25">
      <c r="A1126" s="3">
        <v>900284514</v>
      </c>
      <c r="B1126" s="81" t="s">
        <v>1362</v>
      </c>
      <c r="C1126" s="82">
        <v>100000000</v>
      </c>
      <c r="D1126" s="1" t="s">
        <v>220</v>
      </c>
      <c r="E1126" s="1" t="s">
        <v>218</v>
      </c>
      <c r="F1126" s="83"/>
      <c r="G1126" s="83"/>
      <c r="H1126" s="83" t="str">
        <f t="shared" si="17"/>
        <v/>
      </c>
      <c r="I1126" s="1">
        <v>900284514</v>
      </c>
    </row>
    <row r="1127" spans="1:9" x14ac:dyDescent="0.25">
      <c r="A1127" s="3">
        <v>900285397</v>
      </c>
      <c r="B1127" s="81" t="s">
        <v>1363</v>
      </c>
      <c r="C1127" s="82">
        <v>820</v>
      </c>
      <c r="D1127" s="1" t="s">
        <v>220</v>
      </c>
      <c r="E1127" s="1" t="s">
        <v>218</v>
      </c>
      <c r="F1127" s="83"/>
      <c r="G1127" s="83"/>
      <c r="H1127" s="83" t="str">
        <f t="shared" si="17"/>
        <v/>
      </c>
      <c r="I1127" s="1">
        <v>900285397</v>
      </c>
    </row>
    <row r="1128" spans="1:9" x14ac:dyDescent="0.25">
      <c r="A1128" s="3">
        <v>900285727</v>
      </c>
      <c r="B1128" s="81" t="s">
        <v>1364</v>
      </c>
      <c r="C1128" s="82">
        <v>24676</v>
      </c>
      <c r="D1128" s="1" t="s">
        <v>420</v>
      </c>
      <c r="E1128" s="75" t="s">
        <v>231</v>
      </c>
      <c r="F1128" s="83"/>
      <c r="G1128" s="83"/>
      <c r="H1128" s="83" t="str">
        <f t="shared" si="17"/>
        <v/>
      </c>
      <c r="I1128" s="1">
        <v>900285727</v>
      </c>
    </row>
    <row r="1129" spans="1:9" x14ac:dyDescent="0.25">
      <c r="A1129" s="3">
        <v>900293455</v>
      </c>
      <c r="B1129" s="81" t="s">
        <v>1365</v>
      </c>
      <c r="C1129" s="82">
        <v>24676</v>
      </c>
      <c r="D1129" s="1" t="s">
        <v>220</v>
      </c>
      <c r="E1129" s="1" t="s">
        <v>218</v>
      </c>
      <c r="F1129" s="83"/>
      <c r="G1129" s="83"/>
      <c r="H1129" s="83" t="str">
        <f t="shared" si="17"/>
        <v/>
      </c>
      <c r="I1129" s="1">
        <v>900293455</v>
      </c>
    </row>
    <row r="1130" spans="1:9" x14ac:dyDescent="0.25">
      <c r="A1130" s="3">
        <v>900299281</v>
      </c>
      <c r="B1130" s="81" t="s">
        <v>1366</v>
      </c>
      <c r="C1130" s="82">
        <v>1640</v>
      </c>
      <c r="D1130" s="1" t="s">
        <v>220</v>
      </c>
      <c r="E1130" s="1" t="s">
        <v>218</v>
      </c>
      <c r="F1130" s="83"/>
      <c r="G1130" s="83"/>
      <c r="H1130" s="83" t="str">
        <f t="shared" si="17"/>
        <v/>
      </c>
      <c r="I1130" s="1">
        <v>900299281</v>
      </c>
    </row>
    <row r="1131" spans="1:9" x14ac:dyDescent="0.25">
      <c r="A1131" s="3">
        <v>900301468</v>
      </c>
      <c r="B1131" s="81" t="s">
        <v>1367</v>
      </c>
      <c r="C1131" s="82">
        <v>820</v>
      </c>
      <c r="D1131" s="1" t="s">
        <v>217</v>
      </c>
      <c r="E1131" s="75" t="s">
        <v>231</v>
      </c>
      <c r="F1131" s="83"/>
      <c r="G1131" s="83"/>
      <c r="H1131" s="83" t="str">
        <f t="shared" si="17"/>
        <v/>
      </c>
      <c r="I1131" s="1">
        <v>900301468</v>
      </c>
    </row>
    <row r="1132" spans="1:9" x14ac:dyDescent="0.25">
      <c r="A1132" s="3">
        <v>900301477</v>
      </c>
      <c r="B1132" s="81" t="s">
        <v>1368</v>
      </c>
      <c r="C1132" s="82">
        <v>24676</v>
      </c>
      <c r="D1132" s="1" t="s">
        <v>220</v>
      </c>
      <c r="E1132" s="1" t="s">
        <v>218</v>
      </c>
      <c r="F1132" s="83"/>
      <c r="G1132" s="83">
        <v>43873</v>
      </c>
      <c r="H1132" s="83">
        <f t="shared" si="17"/>
        <v>43873</v>
      </c>
      <c r="I1132" s="1">
        <v>900301477</v>
      </c>
    </row>
    <row r="1133" spans="1:9" x14ac:dyDescent="0.25">
      <c r="A1133" s="3">
        <v>900302441</v>
      </c>
      <c r="B1133" s="81" t="s">
        <v>1369</v>
      </c>
      <c r="C1133" s="82">
        <v>820</v>
      </c>
      <c r="D1133" s="1" t="s">
        <v>217</v>
      </c>
      <c r="E1133" s="1" t="s">
        <v>218</v>
      </c>
      <c r="F1133" s="83"/>
      <c r="G1133" s="83"/>
      <c r="H1133" s="83" t="str">
        <f t="shared" si="17"/>
        <v/>
      </c>
      <c r="I1133" s="1">
        <v>900302441</v>
      </c>
    </row>
    <row r="1134" spans="1:9" x14ac:dyDescent="0.25">
      <c r="A1134" s="3">
        <v>900302447</v>
      </c>
      <c r="B1134" s="81" t="s">
        <v>1370</v>
      </c>
      <c r="C1134" s="82">
        <v>820</v>
      </c>
      <c r="D1134" s="1" t="s">
        <v>217</v>
      </c>
      <c r="E1134" s="1" t="s">
        <v>218</v>
      </c>
      <c r="F1134" s="83"/>
      <c r="G1134" s="83"/>
      <c r="H1134" s="83" t="str">
        <f t="shared" si="17"/>
        <v/>
      </c>
      <c r="I1134" s="1">
        <v>900302447</v>
      </c>
    </row>
    <row r="1135" spans="1:9" x14ac:dyDescent="0.25">
      <c r="A1135" s="3">
        <v>900302491</v>
      </c>
      <c r="B1135" s="81" t="s">
        <v>1371</v>
      </c>
      <c r="C1135" s="82">
        <v>820</v>
      </c>
      <c r="D1135" s="1" t="s">
        <v>217</v>
      </c>
      <c r="E1135" s="1" t="s">
        <v>218</v>
      </c>
      <c r="F1135" s="83"/>
      <c r="G1135" s="83"/>
      <c r="H1135" s="83" t="str">
        <f t="shared" si="17"/>
        <v/>
      </c>
      <c r="I1135" s="1">
        <v>900302491</v>
      </c>
    </row>
    <row r="1136" spans="1:9" x14ac:dyDescent="0.25">
      <c r="A1136" s="3">
        <v>900303258</v>
      </c>
      <c r="B1136" s="81" t="s">
        <v>1372</v>
      </c>
      <c r="C1136" s="82">
        <v>820</v>
      </c>
      <c r="D1136" s="1" t="s">
        <v>217</v>
      </c>
      <c r="E1136" s="1" t="s">
        <v>218</v>
      </c>
      <c r="F1136" s="83"/>
      <c r="G1136" s="83"/>
      <c r="H1136" s="83" t="str">
        <f t="shared" si="17"/>
        <v/>
      </c>
      <c r="I1136" s="1">
        <v>900303258</v>
      </c>
    </row>
    <row r="1137" spans="1:9" x14ac:dyDescent="0.25">
      <c r="A1137" s="3">
        <v>900304710</v>
      </c>
      <c r="B1137" s="81" t="s">
        <v>1373</v>
      </c>
      <c r="C1137" s="82">
        <v>4935</v>
      </c>
      <c r="D1137" s="1" t="s">
        <v>217</v>
      </c>
      <c r="E1137" s="1" t="s">
        <v>218</v>
      </c>
      <c r="F1137" s="83"/>
      <c r="G1137" s="83"/>
      <c r="H1137" s="83" t="str">
        <f t="shared" si="17"/>
        <v/>
      </c>
      <c r="I1137" s="1">
        <v>900304710</v>
      </c>
    </row>
    <row r="1138" spans="1:9" x14ac:dyDescent="0.25">
      <c r="A1138" s="3">
        <v>900305046</v>
      </c>
      <c r="B1138" s="81" t="s">
        <v>1374</v>
      </c>
      <c r="C1138" s="82">
        <v>820</v>
      </c>
      <c r="D1138" s="1" t="s">
        <v>217</v>
      </c>
      <c r="E1138" s="1" t="s">
        <v>218</v>
      </c>
      <c r="F1138" s="83"/>
      <c r="G1138" s="83"/>
      <c r="H1138" s="83" t="str">
        <f t="shared" si="17"/>
        <v/>
      </c>
      <c r="I1138" s="1">
        <v>900305046</v>
      </c>
    </row>
    <row r="1139" spans="1:9" x14ac:dyDescent="0.25">
      <c r="A1139" s="3">
        <v>900305127</v>
      </c>
      <c r="B1139" s="81" t="s">
        <v>1375</v>
      </c>
      <c r="C1139" s="82">
        <v>100000000</v>
      </c>
      <c r="D1139" s="1" t="s">
        <v>220</v>
      </c>
      <c r="E1139" s="75" t="s">
        <v>231</v>
      </c>
      <c r="F1139" s="83"/>
      <c r="G1139" s="83"/>
      <c r="H1139" s="83" t="str">
        <f t="shared" si="17"/>
        <v/>
      </c>
      <c r="I1139" s="1">
        <v>900305127</v>
      </c>
    </row>
    <row r="1140" spans="1:9" x14ac:dyDescent="0.25">
      <c r="A1140" s="3">
        <v>900305941</v>
      </c>
      <c r="B1140" s="81" t="s">
        <v>1376</v>
      </c>
      <c r="C1140" s="82">
        <v>100000000</v>
      </c>
      <c r="D1140" s="1" t="s">
        <v>220</v>
      </c>
      <c r="E1140" s="1" t="s">
        <v>238</v>
      </c>
      <c r="F1140" s="83"/>
      <c r="G1140" s="83"/>
      <c r="H1140" s="83" t="str">
        <f t="shared" si="17"/>
        <v/>
      </c>
      <c r="I1140" s="1">
        <v>900305941</v>
      </c>
    </row>
    <row r="1141" spans="1:9" x14ac:dyDescent="0.25">
      <c r="A1141" s="3">
        <v>900306474</v>
      </c>
      <c r="B1141" s="81" t="s">
        <v>1377</v>
      </c>
      <c r="C1141" s="82">
        <v>24676</v>
      </c>
      <c r="D1141" s="1" t="s">
        <v>220</v>
      </c>
      <c r="E1141" s="1" t="s">
        <v>218</v>
      </c>
      <c r="F1141" s="83"/>
      <c r="G1141" s="83"/>
      <c r="H1141" s="83" t="str">
        <f t="shared" si="17"/>
        <v/>
      </c>
      <c r="I1141" s="1">
        <v>900306474</v>
      </c>
    </row>
    <row r="1142" spans="1:9" x14ac:dyDescent="0.25">
      <c r="A1142" s="3">
        <v>900307989</v>
      </c>
      <c r="B1142" s="81" t="s">
        <v>1378</v>
      </c>
      <c r="C1142" s="82">
        <v>24676</v>
      </c>
      <c r="D1142" s="1" t="s">
        <v>220</v>
      </c>
      <c r="E1142" s="75" t="s">
        <v>231</v>
      </c>
      <c r="F1142" s="83"/>
      <c r="G1142" s="83"/>
      <c r="H1142" s="83" t="str">
        <f t="shared" si="17"/>
        <v/>
      </c>
      <c r="I1142" s="1">
        <v>900307989</v>
      </c>
    </row>
    <row r="1143" spans="1:9" x14ac:dyDescent="0.25">
      <c r="A1143" s="3">
        <v>900310029</v>
      </c>
      <c r="B1143" s="81" t="s">
        <v>1379</v>
      </c>
      <c r="C1143" s="82">
        <v>24676</v>
      </c>
      <c r="D1143" s="1" t="s">
        <v>220</v>
      </c>
      <c r="E1143" s="1" t="s">
        <v>218</v>
      </c>
      <c r="F1143" s="83"/>
      <c r="G1143" s="83"/>
      <c r="H1143" s="83" t="str">
        <f t="shared" si="17"/>
        <v/>
      </c>
      <c r="I1143" s="1">
        <v>900310029</v>
      </c>
    </row>
    <row r="1144" spans="1:9" x14ac:dyDescent="0.25">
      <c r="A1144" s="3">
        <v>900318096</v>
      </c>
      <c r="B1144" s="81" t="s">
        <v>1380</v>
      </c>
      <c r="C1144" s="82">
        <v>24676</v>
      </c>
      <c r="D1144" s="1" t="s">
        <v>220</v>
      </c>
      <c r="E1144" s="1" t="s">
        <v>218</v>
      </c>
      <c r="F1144" s="83"/>
      <c r="G1144" s="83"/>
      <c r="H1144" s="83" t="str">
        <f t="shared" si="17"/>
        <v/>
      </c>
      <c r="I1144" s="1">
        <v>900318096</v>
      </c>
    </row>
    <row r="1145" spans="1:9" x14ac:dyDescent="0.25">
      <c r="A1145" s="3">
        <v>900321037</v>
      </c>
      <c r="B1145" s="81" t="s">
        <v>1381</v>
      </c>
      <c r="C1145" s="82">
        <v>1640</v>
      </c>
      <c r="D1145" s="1" t="s">
        <v>220</v>
      </c>
      <c r="E1145" s="1" t="s">
        <v>218</v>
      </c>
      <c r="F1145" s="83"/>
      <c r="G1145" s="83"/>
      <c r="H1145" s="83" t="str">
        <f t="shared" si="17"/>
        <v/>
      </c>
      <c r="I1145" s="1">
        <v>900321037</v>
      </c>
    </row>
    <row r="1146" spans="1:9" x14ac:dyDescent="0.25">
      <c r="A1146" s="3">
        <v>900321475</v>
      </c>
      <c r="B1146" s="81" t="s">
        <v>1382</v>
      </c>
      <c r="C1146" s="82">
        <v>100000000</v>
      </c>
      <c r="D1146" s="1" t="s">
        <v>387</v>
      </c>
      <c r="E1146" s="1" t="s">
        <v>231</v>
      </c>
      <c r="F1146" s="83"/>
      <c r="G1146" s="83"/>
      <c r="H1146" s="83" t="str">
        <f t="shared" si="17"/>
        <v/>
      </c>
      <c r="I1146" s="1">
        <v>900321475</v>
      </c>
    </row>
    <row r="1147" spans="1:9" x14ac:dyDescent="0.25">
      <c r="A1147" s="3">
        <v>900321917</v>
      </c>
      <c r="B1147" s="81" t="s">
        <v>1383</v>
      </c>
      <c r="C1147" s="82">
        <v>4935</v>
      </c>
      <c r="D1147" s="1" t="s">
        <v>220</v>
      </c>
      <c r="E1147" s="75" t="s">
        <v>231</v>
      </c>
      <c r="F1147" s="83"/>
      <c r="G1147" s="83"/>
      <c r="H1147" s="83" t="str">
        <f t="shared" si="17"/>
        <v/>
      </c>
      <c r="I1147" s="1">
        <v>900321917</v>
      </c>
    </row>
    <row r="1148" spans="1:9" x14ac:dyDescent="0.25">
      <c r="A1148" s="3">
        <v>900322099</v>
      </c>
      <c r="B1148" s="81" t="s">
        <v>1384</v>
      </c>
      <c r="C1148" s="82">
        <v>24676</v>
      </c>
      <c r="D1148" s="1" t="s">
        <v>217</v>
      </c>
      <c r="E1148" s="1" t="s">
        <v>218</v>
      </c>
      <c r="F1148" s="83"/>
      <c r="G1148" s="83"/>
      <c r="H1148" s="83" t="str">
        <f t="shared" si="17"/>
        <v/>
      </c>
      <c r="I1148" s="1">
        <v>900322099</v>
      </c>
    </row>
    <row r="1149" spans="1:9" x14ac:dyDescent="0.25">
      <c r="A1149" s="3">
        <v>900325081</v>
      </c>
      <c r="B1149" s="81" t="s">
        <v>1385</v>
      </c>
      <c r="C1149" s="82">
        <v>820</v>
      </c>
      <c r="D1149" s="1" t="s">
        <v>420</v>
      </c>
      <c r="E1149" s="75" t="s">
        <v>231</v>
      </c>
      <c r="F1149" s="83"/>
      <c r="G1149" s="83"/>
      <c r="H1149" s="83" t="str">
        <f t="shared" si="17"/>
        <v/>
      </c>
      <c r="I1149" s="1">
        <v>900325081</v>
      </c>
    </row>
    <row r="1150" spans="1:9" x14ac:dyDescent="0.25">
      <c r="A1150" s="3">
        <v>900326335</v>
      </c>
      <c r="B1150" s="81" t="s">
        <v>1386</v>
      </c>
      <c r="C1150" s="82">
        <v>100000000</v>
      </c>
      <c r="D1150" s="1" t="s">
        <v>220</v>
      </c>
      <c r="E1150" s="75" t="s">
        <v>231</v>
      </c>
      <c r="F1150" s="83"/>
      <c r="G1150" s="83"/>
      <c r="H1150" s="83" t="str">
        <f t="shared" si="17"/>
        <v/>
      </c>
      <c r="I1150" s="1">
        <v>900326335</v>
      </c>
    </row>
    <row r="1151" spans="1:9" x14ac:dyDescent="0.25">
      <c r="A1151" s="3">
        <v>900332511</v>
      </c>
      <c r="B1151" s="81" t="s">
        <v>1387</v>
      </c>
      <c r="C1151" s="82">
        <v>4935</v>
      </c>
      <c r="D1151" s="1" t="s">
        <v>217</v>
      </c>
      <c r="E1151" s="1" t="s">
        <v>218</v>
      </c>
      <c r="F1151" s="83"/>
      <c r="G1151" s="83"/>
      <c r="H1151" s="83" t="str">
        <f t="shared" si="17"/>
        <v/>
      </c>
      <c r="I1151" s="1">
        <v>900332511</v>
      </c>
    </row>
    <row r="1152" spans="1:9" x14ac:dyDescent="0.25">
      <c r="A1152" s="3">
        <v>900334295</v>
      </c>
      <c r="B1152" s="81" t="s">
        <v>1388</v>
      </c>
      <c r="C1152" s="82">
        <v>100000000</v>
      </c>
      <c r="D1152" s="1" t="s">
        <v>420</v>
      </c>
      <c r="E1152" s="1" t="s">
        <v>233</v>
      </c>
      <c r="F1152" s="83"/>
      <c r="G1152" s="83"/>
      <c r="H1152" s="83" t="str">
        <f t="shared" si="17"/>
        <v/>
      </c>
      <c r="I1152" s="1">
        <v>900334295</v>
      </c>
    </row>
    <row r="1153" spans="1:9" x14ac:dyDescent="0.25">
      <c r="A1153" s="3">
        <v>900340234</v>
      </c>
      <c r="B1153" s="81" t="s">
        <v>1389</v>
      </c>
      <c r="C1153" s="82">
        <v>24676</v>
      </c>
      <c r="D1153" s="1" t="s">
        <v>220</v>
      </c>
      <c r="E1153" s="1" t="s">
        <v>233</v>
      </c>
      <c r="F1153" s="83"/>
      <c r="G1153" s="83"/>
      <c r="H1153" s="83" t="str">
        <f t="shared" si="17"/>
        <v/>
      </c>
      <c r="I1153" s="1">
        <v>900340234</v>
      </c>
    </row>
    <row r="1154" spans="1:9" x14ac:dyDescent="0.25">
      <c r="A1154" s="3">
        <v>900347025</v>
      </c>
      <c r="B1154" s="81" t="s">
        <v>1390</v>
      </c>
      <c r="C1154" s="82">
        <v>4935</v>
      </c>
      <c r="D1154" s="1" t="s">
        <v>220</v>
      </c>
      <c r="E1154" s="75" t="s">
        <v>231</v>
      </c>
      <c r="F1154" s="83"/>
      <c r="G1154" s="83"/>
      <c r="H1154" s="83" t="str">
        <f t="shared" si="17"/>
        <v/>
      </c>
      <c r="I1154" s="1">
        <v>900347025</v>
      </c>
    </row>
    <row r="1155" spans="1:9" x14ac:dyDescent="0.25">
      <c r="A1155" s="3">
        <v>900353895</v>
      </c>
      <c r="B1155" s="81" t="s">
        <v>1391</v>
      </c>
      <c r="C1155" s="82">
        <v>4935</v>
      </c>
      <c r="D1155" s="1" t="s">
        <v>220</v>
      </c>
      <c r="E1155" s="75" t="s">
        <v>231</v>
      </c>
      <c r="F1155" s="83"/>
      <c r="G1155" s="83"/>
      <c r="H1155" s="83" t="str">
        <f t="shared" ref="H1155:H1218" si="18">+IF(F1155&gt;0,F1155,IF(G1155&gt;0,G1155,""))</f>
        <v/>
      </c>
      <c r="I1155" s="1">
        <v>900353895</v>
      </c>
    </row>
    <row r="1156" spans="1:9" x14ac:dyDescent="0.25">
      <c r="A1156" s="3">
        <v>900360782</v>
      </c>
      <c r="B1156" s="81" t="s">
        <v>1392</v>
      </c>
      <c r="C1156" s="82">
        <v>100000000</v>
      </c>
      <c r="D1156" s="1" t="s">
        <v>220</v>
      </c>
      <c r="E1156" s="1" t="s">
        <v>233</v>
      </c>
      <c r="F1156" s="83"/>
      <c r="G1156" s="83"/>
      <c r="H1156" s="83" t="str">
        <f t="shared" si="18"/>
        <v/>
      </c>
      <c r="I1156" s="1">
        <v>900360782</v>
      </c>
    </row>
    <row r="1157" spans="1:9" x14ac:dyDescent="0.25">
      <c r="A1157" s="3">
        <v>900363161</v>
      </c>
      <c r="B1157" s="81" t="s">
        <v>1393</v>
      </c>
      <c r="C1157" s="82">
        <v>820</v>
      </c>
      <c r="D1157" s="1" t="s">
        <v>220</v>
      </c>
      <c r="E1157" s="1" t="s">
        <v>218</v>
      </c>
      <c r="F1157" s="83"/>
      <c r="G1157" s="83"/>
      <c r="H1157" s="83" t="str">
        <f t="shared" si="18"/>
        <v/>
      </c>
      <c r="I1157" s="1">
        <v>900363161</v>
      </c>
    </row>
    <row r="1158" spans="1:9" x14ac:dyDescent="0.25">
      <c r="A1158" s="3">
        <v>900365433</v>
      </c>
      <c r="B1158" s="81" t="s">
        <v>1394</v>
      </c>
      <c r="C1158" s="82">
        <v>24676</v>
      </c>
      <c r="D1158" s="1" t="s">
        <v>420</v>
      </c>
      <c r="E1158" s="1" t="s">
        <v>218</v>
      </c>
      <c r="F1158" s="83"/>
      <c r="G1158" s="83"/>
      <c r="H1158" s="83" t="str">
        <f t="shared" si="18"/>
        <v/>
      </c>
      <c r="I1158" s="1">
        <v>900365433</v>
      </c>
    </row>
    <row r="1159" spans="1:9" x14ac:dyDescent="0.25">
      <c r="A1159" s="3">
        <v>900365588</v>
      </c>
      <c r="B1159" s="81" t="s">
        <v>1395</v>
      </c>
      <c r="C1159" s="82">
        <v>100000000</v>
      </c>
      <c r="D1159" s="1" t="s">
        <v>220</v>
      </c>
      <c r="E1159" s="1" t="s">
        <v>218</v>
      </c>
      <c r="F1159" s="83"/>
      <c r="G1159" s="83">
        <v>43809</v>
      </c>
      <c r="H1159" s="83">
        <f t="shared" si="18"/>
        <v>43809</v>
      </c>
      <c r="I1159" s="1">
        <v>900365588</v>
      </c>
    </row>
    <row r="1160" spans="1:9" x14ac:dyDescent="0.25">
      <c r="A1160" s="3">
        <v>900368816</v>
      </c>
      <c r="B1160" s="81" t="s">
        <v>1396</v>
      </c>
      <c r="C1160" s="82">
        <v>100000000</v>
      </c>
      <c r="D1160" s="1" t="s">
        <v>220</v>
      </c>
      <c r="E1160" s="1" t="s">
        <v>218</v>
      </c>
      <c r="F1160" s="83"/>
      <c r="G1160" s="83"/>
      <c r="H1160" s="83" t="str">
        <f t="shared" si="18"/>
        <v/>
      </c>
      <c r="I1160" s="1">
        <v>900368816</v>
      </c>
    </row>
    <row r="1161" spans="1:9" x14ac:dyDescent="0.25">
      <c r="A1161" s="3">
        <v>900369121</v>
      </c>
      <c r="B1161" s="81" t="s">
        <v>1397</v>
      </c>
      <c r="C1161" s="82">
        <v>4935</v>
      </c>
      <c r="D1161" s="1" t="s">
        <v>220</v>
      </c>
      <c r="E1161" s="75" t="s">
        <v>231</v>
      </c>
      <c r="F1161" s="83"/>
      <c r="G1161" s="83"/>
      <c r="H1161" s="83" t="str">
        <f t="shared" si="18"/>
        <v/>
      </c>
      <c r="I1161" s="1">
        <v>900369121</v>
      </c>
    </row>
    <row r="1162" spans="1:9" x14ac:dyDescent="0.25">
      <c r="A1162" s="3">
        <v>900372095</v>
      </c>
      <c r="B1162" s="81" t="s">
        <v>1398</v>
      </c>
      <c r="C1162" s="82">
        <v>100000000</v>
      </c>
      <c r="D1162" s="1" t="s">
        <v>220</v>
      </c>
      <c r="E1162" s="75" t="s">
        <v>231</v>
      </c>
      <c r="F1162" s="83"/>
      <c r="G1162" s="83"/>
      <c r="H1162" s="83" t="str">
        <f t="shared" si="18"/>
        <v/>
      </c>
      <c r="I1162" s="1">
        <v>900372095</v>
      </c>
    </row>
    <row r="1163" spans="1:9" x14ac:dyDescent="0.25">
      <c r="A1163" s="3">
        <v>900374573</v>
      </c>
      <c r="B1163" s="81" t="s">
        <v>1399</v>
      </c>
      <c r="C1163" s="82">
        <v>1640</v>
      </c>
      <c r="D1163" s="1" t="s">
        <v>220</v>
      </c>
      <c r="E1163" s="1" t="s">
        <v>218</v>
      </c>
      <c r="F1163" s="83"/>
      <c r="G1163" s="83"/>
      <c r="H1163" s="83" t="str">
        <f t="shared" si="18"/>
        <v/>
      </c>
      <c r="I1163" s="1">
        <v>900374573</v>
      </c>
    </row>
    <row r="1164" spans="1:9" x14ac:dyDescent="0.25">
      <c r="A1164" s="3">
        <v>900380395</v>
      </c>
      <c r="B1164" s="81" t="s">
        <v>1400</v>
      </c>
      <c r="C1164" s="82">
        <v>100000000</v>
      </c>
      <c r="D1164" s="1" t="s">
        <v>220</v>
      </c>
      <c r="E1164" s="1" t="s">
        <v>233</v>
      </c>
      <c r="F1164" s="83"/>
      <c r="G1164" s="83"/>
      <c r="H1164" s="83" t="str">
        <f t="shared" si="18"/>
        <v/>
      </c>
      <c r="I1164" s="1">
        <v>900380395</v>
      </c>
    </row>
    <row r="1165" spans="1:9" x14ac:dyDescent="0.25">
      <c r="A1165" s="3">
        <v>900386603</v>
      </c>
      <c r="B1165" s="81" t="s">
        <v>1401</v>
      </c>
      <c r="C1165" s="82">
        <v>24676</v>
      </c>
      <c r="D1165" s="1" t="s">
        <v>257</v>
      </c>
      <c r="E1165" s="1" t="s">
        <v>218</v>
      </c>
      <c r="F1165" s="83"/>
      <c r="G1165" s="83"/>
      <c r="H1165" s="83" t="str">
        <f t="shared" si="18"/>
        <v/>
      </c>
      <c r="I1165" s="1">
        <v>900386603</v>
      </c>
    </row>
    <row r="1166" spans="1:9" x14ac:dyDescent="0.25">
      <c r="A1166" s="3">
        <v>900390203</v>
      </c>
      <c r="B1166" s="81" t="s">
        <v>1402</v>
      </c>
      <c r="C1166" s="82">
        <v>820</v>
      </c>
      <c r="D1166" s="1" t="s">
        <v>217</v>
      </c>
      <c r="E1166" s="1" t="s">
        <v>218</v>
      </c>
      <c r="F1166" s="83"/>
      <c r="G1166" s="83"/>
      <c r="H1166" s="83" t="str">
        <f t="shared" si="18"/>
        <v/>
      </c>
      <c r="I1166" s="1">
        <v>900390203</v>
      </c>
    </row>
    <row r="1167" spans="1:9" x14ac:dyDescent="0.25">
      <c r="A1167" s="3">
        <v>900391885</v>
      </c>
      <c r="B1167" s="81" t="s">
        <v>1403</v>
      </c>
      <c r="C1167" s="82">
        <v>820</v>
      </c>
      <c r="D1167" s="1" t="s">
        <v>217</v>
      </c>
      <c r="E1167" s="1" t="s">
        <v>233</v>
      </c>
      <c r="F1167" s="83"/>
      <c r="G1167" s="83"/>
      <c r="H1167" s="83" t="str">
        <f t="shared" si="18"/>
        <v/>
      </c>
      <c r="I1167" s="1">
        <v>900391885</v>
      </c>
    </row>
    <row r="1168" spans="1:9" x14ac:dyDescent="0.25">
      <c r="A1168" s="3">
        <v>900394860</v>
      </c>
      <c r="B1168" s="81" t="s">
        <v>1404</v>
      </c>
      <c r="C1168" s="82">
        <v>100000000</v>
      </c>
      <c r="D1168" s="1" t="s">
        <v>220</v>
      </c>
      <c r="E1168" s="1" t="s">
        <v>233</v>
      </c>
      <c r="F1168" s="83"/>
      <c r="G1168" s="83"/>
      <c r="H1168" s="83" t="str">
        <f t="shared" si="18"/>
        <v/>
      </c>
      <c r="I1168" s="1">
        <v>900394860</v>
      </c>
    </row>
    <row r="1169" spans="1:9" x14ac:dyDescent="0.25">
      <c r="A1169" s="3">
        <v>900395907</v>
      </c>
      <c r="B1169" s="81" t="s">
        <v>1405</v>
      </c>
      <c r="C1169" s="82">
        <v>24676</v>
      </c>
      <c r="D1169" s="1" t="s">
        <v>220</v>
      </c>
      <c r="E1169" s="75" t="s">
        <v>231</v>
      </c>
      <c r="F1169" s="83"/>
      <c r="G1169" s="83"/>
      <c r="H1169" s="83" t="str">
        <f t="shared" si="18"/>
        <v/>
      </c>
      <c r="I1169" s="1">
        <v>900395907</v>
      </c>
    </row>
    <row r="1170" spans="1:9" x14ac:dyDescent="0.25">
      <c r="A1170" s="3">
        <v>900402579</v>
      </c>
      <c r="B1170" s="81" t="s">
        <v>1406</v>
      </c>
      <c r="C1170" s="82">
        <v>24676</v>
      </c>
      <c r="D1170" s="1" t="s">
        <v>220</v>
      </c>
      <c r="E1170" s="75" t="s">
        <v>231</v>
      </c>
      <c r="F1170" s="83"/>
      <c r="G1170" s="83"/>
      <c r="H1170" s="83" t="str">
        <f t="shared" si="18"/>
        <v/>
      </c>
      <c r="I1170" s="1">
        <v>900402579</v>
      </c>
    </row>
    <row r="1171" spans="1:9" x14ac:dyDescent="0.25">
      <c r="A1171" s="3">
        <v>900404035</v>
      </c>
      <c r="B1171" s="81" t="s">
        <v>1407</v>
      </c>
      <c r="C1171" s="82">
        <v>820</v>
      </c>
      <c r="D1171" s="1" t="s">
        <v>217</v>
      </c>
      <c r="E1171" s="1" t="s">
        <v>218</v>
      </c>
      <c r="F1171" s="83"/>
      <c r="G1171" s="83"/>
      <c r="H1171" s="83" t="str">
        <f t="shared" si="18"/>
        <v/>
      </c>
      <c r="I1171" s="1">
        <v>900404035</v>
      </c>
    </row>
    <row r="1172" spans="1:9" x14ac:dyDescent="0.25">
      <c r="A1172" s="3">
        <v>900404141</v>
      </c>
      <c r="B1172" s="81" t="s">
        <v>1408</v>
      </c>
      <c r="C1172" s="82">
        <v>820</v>
      </c>
      <c r="D1172" s="1" t="s">
        <v>217</v>
      </c>
      <c r="E1172" s="1" t="s">
        <v>218</v>
      </c>
      <c r="F1172" s="83"/>
      <c r="G1172" s="83"/>
      <c r="H1172" s="83" t="str">
        <f t="shared" si="18"/>
        <v/>
      </c>
      <c r="I1172" s="1">
        <v>900404141</v>
      </c>
    </row>
    <row r="1173" spans="1:9" x14ac:dyDescent="0.25">
      <c r="A1173" s="3">
        <v>900405117</v>
      </c>
      <c r="B1173" s="81" t="s">
        <v>1409</v>
      </c>
      <c r="C1173" s="82">
        <v>24676</v>
      </c>
      <c r="D1173" s="1" t="s">
        <v>217</v>
      </c>
      <c r="E1173" s="1" t="s">
        <v>218</v>
      </c>
      <c r="F1173" s="83"/>
      <c r="G1173" s="83"/>
      <c r="H1173" s="83" t="str">
        <f t="shared" si="18"/>
        <v/>
      </c>
      <c r="I1173" s="1">
        <v>900405117</v>
      </c>
    </row>
    <row r="1174" spans="1:9" x14ac:dyDescent="0.25">
      <c r="A1174" s="3">
        <v>900406972</v>
      </c>
      <c r="B1174" s="81" t="s">
        <v>1410</v>
      </c>
      <c r="C1174" s="82">
        <v>24676</v>
      </c>
      <c r="D1174" s="1" t="s">
        <v>220</v>
      </c>
      <c r="E1174" s="1" t="s">
        <v>233</v>
      </c>
      <c r="F1174" s="83"/>
      <c r="G1174" s="83"/>
      <c r="H1174" s="83" t="str">
        <f t="shared" si="18"/>
        <v/>
      </c>
      <c r="I1174" s="1">
        <v>900406972</v>
      </c>
    </row>
    <row r="1175" spans="1:9" x14ac:dyDescent="0.25">
      <c r="A1175" s="3">
        <v>900407911</v>
      </c>
      <c r="B1175" s="81" t="s">
        <v>1411</v>
      </c>
      <c r="C1175" s="82">
        <v>24676</v>
      </c>
      <c r="D1175" s="1" t="s">
        <v>420</v>
      </c>
      <c r="E1175" s="1" t="s">
        <v>218</v>
      </c>
      <c r="F1175" s="83"/>
      <c r="G1175" s="83"/>
      <c r="H1175" s="83" t="str">
        <f t="shared" si="18"/>
        <v/>
      </c>
      <c r="I1175" s="1">
        <v>900407911</v>
      </c>
    </row>
    <row r="1176" spans="1:9" x14ac:dyDescent="0.25">
      <c r="A1176" s="3">
        <v>900408031</v>
      </c>
      <c r="B1176" s="81" t="s">
        <v>1412</v>
      </c>
      <c r="C1176" s="82">
        <v>24676</v>
      </c>
      <c r="D1176" s="1" t="s">
        <v>220</v>
      </c>
      <c r="E1176" s="1" t="s">
        <v>218</v>
      </c>
      <c r="F1176" s="83"/>
      <c r="G1176" s="83"/>
      <c r="H1176" s="83" t="str">
        <f t="shared" si="18"/>
        <v/>
      </c>
      <c r="I1176" s="1">
        <v>900408031</v>
      </c>
    </row>
    <row r="1177" spans="1:9" x14ac:dyDescent="0.25">
      <c r="A1177" s="3">
        <v>900411811</v>
      </c>
      <c r="B1177" s="81" t="s">
        <v>1413</v>
      </c>
      <c r="C1177" s="82">
        <v>4935</v>
      </c>
      <c r="D1177" s="1" t="s">
        <v>220</v>
      </c>
      <c r="E1177" s="75" t="s">
        <v>231</v>
      </c>
      <c r="F1177" s="83"/>
      <c r="G1177" s="83"/>
      <c r="H1177" s="83" t="str">
        <f t="shared" si="18"/>
        <v/>
      </c>
      <c r="I1177" s="1">
        <v>900411811</v>
      </c>
    </row>
    <row r="1178" spans="1:9" x14ac:dyDescent="0.25">
      <c r="A1178" s="3">
        <v>900413418</v>
      </c>
      <c r="B1178" s="81" t="s">
        <v>1414</v>
      </c>
      <c r="C1178" s="82">
        <v>100000000</v>
      </c>
      <c r="D1178" s="1" t="s">
        <v>220</v>
      </c>
      <c r="E1178" s="75" t="s">
        <v>231</v>
      </c>
      <c r="F1178" s="83"/>
      <c r="G1178" s="83"/>
      <c r="H1178" s="83" t="str">
        <f t="shared" si="18"/>
        <v/>
      </c>
      <c r="I1178" s="1">
        <v>900413418</v>
      </c>
    </row>
    <row r="1179" spans="1:9" x14ac:dyDescent="0.25">
      <c r="A1179" s="3">
        <v>900414120</v>
      </c>
      <c r="B1179" s="81" t="s">
        <v>1415</v>
      </c>
      <c r="C1179" s="82">
        <v>100000000</v>
      </c>
      <c r="D1179" s="1" t="s">
        <v>220</v>
      </c>
      <c r="E1179" s="75" t="s">
        <v>231</v>
      </c>
      <c r="F1179" s="83"/>
      <c r="G1179" s="83"/>
      <c r="H1179" s="83" t="str">
        <f t="shared" si="18"/>
        <v/>
      </c>
      <c r="I1179" s="1">
        <v>900414120</v>
      </c>
    </row>
    <row r="1180" spans="1:9" x14ac:dyDescent="0.25">
      <c r="A1180" s="3">
        <v>900419957</v>
      </c>
      <c r="B1180" s="81" t="s">
        <v>1416</v>
      </c>
      <c r="C1180" s="82">
        <v>24676</v>
      </c>
      <c r="D1180" s="1" t="s">
        <v>420</v>
      </c>
      <c r="E1180" s="1" t="s">
        <v>218</v>
      </c>
      <c r="F1180" s="83"/>
      <c r="G1180" s="83"/>
      <c r="H1180" s="83" t="str">
        <f t="shared" si="18"/>
        <v/>
      </c>
      <c r="I1180" s="1">
        <v>900419957</v>
      </c>
    </row>
    <row r="1181" spans="1:9" x14ac:dyDescent="0.25">
      <c r="A1181" s="3">
        <v>900422366</v>
      </c>
      <c r="B1181" s="81" t="s">
        <v>1417</v>
      </c>
      <c r="C1181" s="82">
        <v>24676</v>
      </c>
      <c r="D1181" s="1" t="s">
        <v>220</v>
      </c>
      <c r="E1181" s="1" t="s">
        <v>218</v>
      </c>
      <c r="F1181" s="83"/>
      <c r="G1181" s="83"/>
      <c r="H1181" s="83" t="str">
        <f t="shared" si="18"/>
        <v/>
      </c>
      <c r="I1181" s="1">
        <v>900422366</v>
      </c>
    </row>
    <row r="1182" spans="1:9" x14ac:dyDescent="0.25">
      <c r="A1182" s="3">
        <v>900425101</v>
      </c>
      <c r="B1182" s="81" t="s">
        <v>1418</v>
      </c>
      <c r="C1182" s="82">
        <v>24676</v>
      </c>
      <c r="D1182" s="1" t="s">
        <v>220</v>
      </c>
      <c r="E1182" s="1" t="s">
        <v>218</v>
      </c>
      <c r="F1182" s="83"/>
      <c r="G1182" s="83"/>
      <c r="H1182" s="83" t="str">
        <f t="shared" si="18"/>
        <v/>
      </c>
      <c r="I1182" s="1">
        <v>900425101</v>
      </c>
    </row>
    <row r="1183" spans="1:9" x14ac:dyDescent="0.25">
      <c r="A1183" s="3">
        <v>900427921</v>
      </c>
      <c r="B1183" s="81" t="s">
        <v>1419</v>
      </c>
      <c r="C1183" s="82">
        <v>24676</v>
      </c>
      <c r="D1183" s="1" t="s">
        <v>420</v>
      </c>
      <c r="E1183" s="1" t="s">
        <v>218</v>
      </c>
      <c r="F1183" s="83"/>
      <c r="G1183" s="83"/>
      <c r="H1183" s="83" t="str">
        <f t="shared" si="18"/>
        <v/>
      </c>
      <c r="I1183" s="1">
        <v>900427921</v>
      </c>
    </row>
    <row r="1184" spans="1:9" x14ac:dyDescent="0.25">
      <c r="A1184" s="3">
        <v>900439034</v>
      </c>
      <c r="B1184" s="81" t="s">
        <v>1420</v>
      </c>
      <c r="C1184" s="82">
        <v>820</v>
      </c>
      <c r="D1184" s="1" t="s">
        <v>220</v>
      </c>
      <c r="E1184" s="1" t="s">
        <v>218</v>
      </c>
      <c r="F1184" s="83"/>
      <c r="G1184" s="83"/>
      <c r="H1184" s="83" t="str">
        <f t="shared" si="18"/>
        <v/>
      </c>
      <c r="I1184" s="1">
        <v>900439034</v>
      </c>
    </row>
    <row r="1185" spans="1:9" x14ac:dyDescent="0.25">
      <c r="A1185" s="3">
        <v>900448092</v>
      </c>
      <c r="B1185" s="81" t="s">
        <v>1421</v>
      </c>
      <c r="C1185" s="82">
        <v>820</v>
      </c>
      <c r="D1185" s="1" t="s">
        <v>220</v>
      </c>
      <c r="E1185" s="75" t="s">
        <v>231</v>
      </c>
      <c r="F1185" s="83"/>
      <c r="G1185" s="83"/>
      <c r="H1185" s="83" t="str">
        <f t="shared" si="18"/>
        <v/>
      </c>
      <c r="I1185" s="1">
        <v>900448092</v>
      </c>
    </row>
    <row r="1186" spans="1:9" x14ac:dyDescent="0.25">
      <c r="A1186" s="3">
        <v>900453971</v>
      </c>
      <c r="B1186" s="81" t="s">
        <v>1422</v>
      </c>
      <c r="C1186" s="82">
        <v>24676</v>
      </c>
      <c r="D1186" s="1" t="s">
        <v>420</v>
      </c>
      <c r="E1186" s="1" t="s">
        <v>218</v>
      </c>
      <c r="F1186" s="83"/>
      <c r="G1186" s="83"/>
      <c r="H1186" s="83" t="str">
        <f t="shared" si="18"/>
        <v/>
      </c>
      <c r="I1186" s="1">
        <v>900453971</v>
      </c>
    </row>
    <row r="1187" spans="1:9" x14ac:dyDescent="0.25">
      <c r="A1187" s="3">
        <v>900457831</v>
      </c>
      <c r="B1187" s="81" t="s">
        <v>1423</v>
      </c>
      <c r="C1187" s="82">
        <v>100000000</v>
      </c>
      <c r="D1187" s="1" t="s">
        <v>420</v>
      </c>
      <c r="E1187" s="1" t="s">
        <v>218</v>
      </c>
      <c r="F1187" s="83"/>
      <c r="G1187" s="83"/>
      <c r="H1187" s="83" t="str">
        <f t="shared" si="18"/>
        <v/>
      </c>
      <c r="I1187" s="1">
        <v>900457831</v>
      </c>
    </row>
    <row r="1188" spans="1:9" x14ac:dyDescent="0.25">
      <c r="A1188" s="3">
        <v>900458959</v>
      </c>
      <c r="B1188" s="81" t="s">
        <v>1424</v>
      </c>
      <c r="C1188" s="82">
        <v>24676</v>
      </c>
      <c r="D1188" s="1" t="s">
        <v>217</v>
      </c>
      <c r="E1188" s="1" t="s">
        <v>218</v>
      </c>
      <c r="F1188" s="83"/>
      <c r="G1188" s="83"/>
      <c r="H1188" s="83" t="str">
        <f t="shared" si="18"/>
        <v/>
      </c>
      <c r="I1188" s="1">
        <v>900458959</v>
      </c>
    </row>
    <row r="1189" spans="1:9" x14ac:dyDescent="0.25">
      <c r="A1189" s="3">
        <v>900463638</v>
      </c>
      <c r="B1189" s="81" t="s">
        <v>1425</v>
      </c>
      <c r="C1189" s="82">
        <v>820</v>
      </c>
      <c r="D1189" s="1" t="s">
        <v>220</v>
      </c>
      <c r="E1189" s="1" t="s">
        <v>218</v>
      </c>
      <c r="F1189" s="83"/>
      <c r="G1189" s="83">
        <v>43663</v>
      </c>
      <c r="H1189" s="83">
        <f t="shared" si="18"/>
        <v>43663</v>
      </c>
      <c r="I1189" s="1">
        <v>900463638</v>
      </c>
    </row>
    <row r="1190" spans="1:9" x14ac:dyDescent="0.25">
      <c r="A1190" s="3">
        <v>900468173</v>
      </c>
      <c r="B1190" s="81" t="s">
        <v>1426</v>
      </c>
      <c r="C1190" s="82">
        <v>1640</v>
      </c>
      <c r="D1190" s="1" t="s">
        <v>220</v>
      </c>
      <c r="E1190" s="75" t="s">
        <v>231</v>
      </c>
      <c r="F1190" s="83"/>
      <c r="G1190" s="83"/>
      <c r="H1190" s="83" t="str">
        <f t="shared" si="18"/>
        <v/>
      </c>
      <c r="I1190" s="1">
        <v>900468173</v>
      </c>
    </row>
    <row r="1191" spans="1:9" x14ac:dyDescent="0.25">
      <c r="A1191" s="3">
        <v>900469883</v>
      </c>
      <c r="B1191" s="81" t="s">
        <v>1427</v>
      </c>
      <c r="C1191" s="82">
        <v>100000000</v>
      </c>
      <c r="D1191" s="1" t="s">
        <v>220</v>
      </c>
      <c r="E1191" s="75" t="s">
        <v>231</v>
      </c>
      <c r="F1191" s="83"/>
      <c r="G1191" s="83">
        <v>43517</v>
      </c>
      <c r="H1191" s="83">
        <f t="shared" si="18"/>
        <v>43517</v>
      </c>
      <c r="I1191" s="1">
        <v>900469883</v>
      </c>
    </row>
    <row r="1192" spans="1:9" x14ac:dyDescent="0.25">
      <c r="A1192" s="3">
        <v>900473124</v>
      </c>
      <c r="B1192" s="81" t="s">
        <v>1428</v>
      </c>
      <c r="C1192" s="82">
        <v>820</v>
      </c>
      <c r="D1192" s="1" t="s">
        <v>217</v>
      </c>
      <c r="E1192" s="1" t="s">
        <v>218</v>
      </c>
      <c r="F1192" s="83"/>
      <c r="G1192" s="83"/>
      <c r="H1192" s="83" t="str">
        <f t="shared" si="18"/>
        <v/>
      </c>
      <c r="I1192" s="1">
        <v>900473124</v>
      </c>
    </row>
    <row r="1193" spans="1:9" x14ac:dyDescent="0.25">
      <c r="A1193" s="3">
        <v>900475907</v>
      </c>
      <c r="B1193" s="81" t="s">
        <v>1429</v>
      </c>
      <c r="C1193" s="82">
        <v>24676</v>
      </c>
      <c r="D1193" s="1" t="s">
        <v>220</v>
      </c>
      <c r="E1193" s="75" t="s">
        <v>231</v>
      </c>
      <c r="F1193" s="83"/>
      <c r="G1193" s="83"/>
      <c r="H1193" s="83" t="str">
        <f t="shared" si="18"/>
        <v/>
      </c>
      <c r="I1193" s="1">
        <v>900475907</v>
      </c>
    </row>
    <row r="1194" spans="1:9" x14ac:dyDescent="0.25">
      <c r="A1194" s="3">
        <v>900479920</v>
      </c>
      <c r="B1194" s="81" t="s">
        <v>1430</v>
      </c>
      <c r="C1194" s="82">
        <v>4935</v>
      </c>
      <c r="D1194" s="1" t="s">
        <v>220</v>
      </c>
      <c r="E1194" s="75" t="s">
        <v>231</v>
      </c>
      <c r="F1194" s="83"/>
      <c r="G1194" s="83"/>
      <c r="H1194" s="83" t="str">
        <f t="shared" si="18"/>
        <v/>
      </c>
      <c r="I1194" s="1">
        <v>900479920</v>
      </c>
    </row>
    <row r="1195" spans="1:9" x14ac:dyDescent="0.25">
      <c r="A1195" s="3">
        <v>900480271</v>
      </c>
      <c r="B1195" s="81" t="s">
        <v>1431</v>
      </c>
      <c r="C1195" s="82">
        <v>4935</v>
      </c>
      <c r="D1195" s="1" t="s">
        <v>420</v>
      </c>
      <c r="E1195" s="1" t="s">
        <v>218</v>
      </c>
      <c r="F1195" s="83"/>
      <c r="G1195" s="83"/>
      <c r="H1195" s="83" t="str">
        <f t="shared" si="18"/>
        <v/>
      </c>
      <c r="I1195" s="1">
        <v>900480271</v>
      </c>
    </row>
    <row r="1196" spans="1:9" x14ac:dyDescent="0.25">
      <c r="A1196" s="3">
        <v>900482496</v>
      </c>
      <c r="B1196" s="81" t="s">
        <v>1432</v>
      </c>
      <c r="C1196" s="82">
        <v>4935</v>
      </c>
      <c r="D1196" s="1" t="s">
        <v>223</v>
      </c>
      <c r="E1196" s="75" t="s">
        <v>231</v>
      </c>
      <c r="F1196" s="83"/>
      <c r="G1196" s="83"/>
      <c r="H1196" s="83" t="str">
        <f t="shared" si="18"/>
        <v/>
      </c>
      <c r="I1196" s="1">
        <v>900482496</v>
      </c>
    </row>
    <row r="1197" spans="1:9" x14ac:dyDescent="0.25">
      <c r="A1197" s="3">
        <v>900483946</v>
      </c>
      <c r="B1197" s="81" t="s">
        <v>1433</v>
      </c>
      <c r="C1197" s="82">
        <v>1640</v>
      </c>
      <c r="D1197" s="1" t="s">
        <v>220</v>
      </c>
      <c r="E1197" s="1" t="s">
        <v>218</v>
      </c>
      <c r="F1197" s="83"/>
      <c r="G1197" s="83"/>
      <c r="H1197" s="83" t="str">
        <f t="shared" si="18"/>
        <v/>
      </c>
      <c r="I1197" s="1">
        <v>900483946</v>
      </c>
    </row>
    <row r="1198" spans="1:9" x14ac:dyDescent="0.25">
      <c r="A1198" s="3">
        <v>900485309</v>
      </c>
      <c r="B1198" s="81" t="s">
        <v>1434</v>
      </c>
      <c r="C1198" s="82">
        <v>4935</v>
      </c>
      <c r="D1198" s="1" t="s">
        <v>420</v>
      </c>
      <c r="E1198" s="1" t="s">
        <v>218</v>
      </c>
      <c r="F1198" s="83"/>
      <c r="G1198" s="83"/>
      <c r="H1198" s="83" t="str">
        <f t="shared" si="18"/>
        <v/>
      </c>
      <c r="I1198" s="1">
        <v>900485309</v>
      </c>
    </row>
    <row r="1199" spans="1:9" x14ac:dyDescent="0.25">
      <c r="A1199" s="3">
        <v>900486473</v>
      </c>
      <c r="B1199" s="81" t="s">
        <v>1435</v>
      </c>
      <c r="C1199" s="82">
        <v>4935</v>
      </c>
      <c r="D1199" s="1" t="s">
        <v>220</v>
      </c>
      <c r="E1199" s="75" t="s">
        <v>231</v>
      </c>
      <c r="F1199" s="83"/>
      <c r="G1199" s="83"/>
      <c r="H1199" s="83" t="str">
        <f t="shared" si="18"/>
        <v/>
      </c>
      <c r="I1199" s="1">
        <v>900486473</v>
      </c>
    </row>
    <row r="1200" spans="1:9" x14ac:dyDescent="0.25">
      <c r="A1200" s="3">
        <v>900503160</v>
      </c>
      <c r="B1200" s="81" t="s">
        <v>1436</v>
      </c>
      <c r="C1200" s="82">
        <v>100000000</v>
      </c>
      <c r="D1200" s="1" t="s">
        <v>220</v>
      </c>
      <c r="E1200" s="75" t="s">
        <v>231</v>
      </c>
      <c r="F1200" s="83"/>
      <c r="G1200" s="83"/>
      <c r="H1200" s="83" t="str">
        <f t="shared" si="18"/>
        <v/>
      </c>
      <c r="I1200" s="1">
        <v>900503160</v>
      </c>
    </row>
    <row r="1201" spans="1:9" x14ac:dyDescent="0.25">
      <c r="A1201" s="3">
        <v>900503441</v>
      </c>
      <c r="B1201" s="81" t="s">
        <v>1437</v>
      </c>
      <c r="C1201" s="82">
        <v>24676</v>
      </c>
      <c r="D1201" s="1" t="s">
        <v>217</v>
      </c>
      <c r="E1201" s="1" t="s">
        <v>218</v>
      </c>
      <c r="F1201" s="83"/>
      <c r="G1201" s="83"/>
      <c r="H1201" s="83" t="str">
        <f t="shared" si="18"/>
        <v/>
      </c>
      <c r="I1201" s="1">
        <v>900503441</v>
      </c>
    </row>
    <row r="1202" spans="1:9" x14ac:dyDescent="0.25">
      <c r="A1202" s="3">
        <v>900503919</v>
      </c>
      <c r="B1202" s="81" t="s">
        <v>1438</v>
      </c>
      <c r="C1202" s="82">
        <v>24676</v>
      </c>
      <c r="D1202" s="1" t="s">
        <v>217</v>
      </c>
      <c r="E1202" s="75" t="s">
        <v>231</v>
      </c>
      <c r="F1202" s="83"/>
      <c r="G1202" s="83"/>
      <c r="H1202" s="83" t="str">
        <f t="shared" si="18"/>
        <v/>
      </c>
      <c r="I1202" s="1">
        <v>900503919</v>
      </c>
    </row>
    <row r="1203" spans="1:9" x14ac:dyDescent="0.25">
      <c r="A1203" s="3">
        <v>900503974</v>
      </c>
      <c r="B1203" s="81" t="s">
        <v>1439</v>
      </c>
      <c r="C1203" s="82">
        <v>24676</v>
      </c>
      <c r="D1203" s="1" t="s">
        <v>217</v>
      </c>
      <c r="E1203" s="1" t="s">
        <v>218</v>
      </c>
      <c r="F1203" s="83"/>
      <c r="G1203" s="83"/>
      <c r="H1203" s="83" t="str">
        <f t="shared" si="18"/>
        <v/>
      </c>
      <c r="I1203" s="1">
        <v>900503974</v>
      </c>
    </row>
    <row r="1204" spans="1:9" x14ac:dyDescent="0.25">
      <c r="A1204" s="3">
        <v>900504806</v>
      </c>
      <c r="B1204" s="81" t="s">
        <v>1440</v>
      </c>
      <c r="C1204" s="82">
        <v>100000000</v>
      </c>
      <c r="D1204" s="1" t="s">
        <v>217</v>
      </c>
      <c r="E1204" s="75" t="s">
        <v>231</v>
      </c>
      <c r="F1204" s="83"/>
      <c r="G1204" s="83"/>
      <c r="H1204" s="83" t="str">
        <f t="shared" si="18"/>
        <v/>
      </c>
      <c r="I1204" s="1">
        <v>900504806</v>
      </c>
    </row>
    <row r="1205" spans="1:9" x14ac:dyDescent="0.25">
      <c r="A1205" s="3">
        <v>900509527</v>
      </c>
      <c r="B1205" s="81" t="s">
        <v>1441</v>
      </c>
      <c r="C1205" s="82">
        <v>100000000</v>
      </c>
      <c r="D1205" s="1" t="s">
        <v>217</v>
      </c>
      <c r="E1205" s="1" t="s">
        <v>218</v>
      </c>
      <c r="F1205" s="83"/>
      <c r="G1205" s="83"/>
      <c r="H1205" s="83" t="str">
        <f t="shared" si="18"/>
        <v/>
      </c>
      <c r="I1205" s="1">
        <v>900509527</v>
      </c>
    </row>
    <row r="1206" spans="1:9" x14ac:dyDescent="0.25">
      <c r="A1206" s="3">
        <v>900517757</v>
      </c>
      <c r="B1206" s="81" t="s">
        <v>1442</v>
      </c>
      <c r="C1206" s="82">
        <v>24676</v>
      </c>
      <c r="D1206" s="1" t="s">
        <v>420</v>
      </c>
      <c r="E1206" s="75" t="s">
        <v>231</v>
      </c>
      <c r="F1206" s="83"/>
      <c r="G1206" s="83"/>
      <c r="H1206" s="83" t="str">
        <f t="shared" si="18"/>
        <v/>
      </c>
      <c r="I1206" s="1">
        <v>900517757</v>
      </c>
    </row>
    <row r="1207" spans="1:9" x14ac:dyDescent="0.25">
      <c r="A1207" s="3">
        <v>900527327</v>
      </c>
      <c r="B1207" s="81" t="s">
        <v>1443</v>
      </c>
      <c r="C1207" s="82">
        <v>100000000</v>
      </c>
      <c r="D1207" s="1" t="s">
        <v>220</v>
      </c>
      <c r="E1207" s="1" t="s">
        <v>218</v>
      </c>
      <c r="F1207" s="83"/>
      <c r="G1207" s="83"/>
      <c r="H1207" s="83" t="str">
        <f t="shared" si="18"/>
        <v/>
      </c>
      <c r="I1207" s="1">
        <v>900527327</v>
      </c>
    </row>
    <row r="1208" spans="1:9" x14ac:dyDescent="0.25">
      <c r="A1208" s="3">
        <v>900527749</v>
      </c>
      <c r="B1208" s="81" t="s">
        <v>1444</v>
      </c>
      <c r="C1208" s="82">
        <v>820</v>
      </c>
      <c r="D1208" s="1" t="s">
        <v>217</v>
      </c>
      <c r="E1208" s="75" t="s">
        <v>231</v>
      </c>
      <c r="F1208" s="83"/>
      <c r="G1208" s="83"/>
      <c r="H1208" s="83" t="str">
        <f t="shared" si="18"/>
        <v/>
      </c>
      <c r="I1208" s="1">
        <v>900527749</v>
      </c>
    </row>
    <row r="1209" spans="1:9" x14ac:dyDescent="0.25">
      <c r="A1209" s="3">
        <v>900543567</v>
      </c>
      <c r="B1209" s="81" t="s">
        <v>1445</v>
      </c>
      <c r="C1209" s="82">
        <v>4935</v>
      </c>
      <c r="D1209" s="1" t="s">
        <v>420</v>
      </c>
      <c r="E1209" s="75" t="s">
        <v>231</v>
      </c>
      <c r="F1209" s="83"/>
      <c r="G1209" s="83"/>
      <c r="H1209" s="83" t="str">
        <f t="shared" si="18"/>
        <v/>
      </c>
      <c r="I1209" s="1">
        <v>900543567</v>
      </c>
    </row>
    <row r="1210" spans="1:9" x14ac:dyDescent="0.25">
      <c r="A1210" s="3">
        <v>900545238</v>
      </c>
      <c r="B1210" s="81" t="s">
        <v>1446</v>
      </c>
      <c r="C1210" s="82">
        <v>24676</v>
      </c>
      <c r="D1210" s="1" t="s">
        <v>420</v>
      </c>
      <c r="E1210" s="1" t="s">
        <v>231</v>
      </c>
      <c r="F1210" s="83"/>
      <c r="G1210" s="83"/>
      <c r="H1210" s="83" t="str">
        <f t="shared" si="18"/>
        <v/>
      </c>
      <c r="I1210" s="1">
        <v>900545238</v>
      </c>
    </row>
    <row r="1211" spans="1:9" x14ac:dyDescent="0.25">
      <c r="A1211" s="3">
        <v>900546240</v>
      </c>
      <c r="B1211" s="81" t="s">
        <v>1447</v>
      </c>
      <c r="C1211" s="82">
        <v>24676</v>
      </c>
      <c r="D1211" s="1" t="s">
        <v>220</v>
      </c>
      <c r="E1211" s="1" t="s">
        <v>218</v>
      </c>
      <c r="F1211" s="83"/>
      <c r="G1211" s="83"/>
      <c r="H1211" s="83" t="str">
        <f t="shared" si="18"/>
        <v/>
      </c>
      <c r="I1211" s="1">
        <v>900546240</v>
      </c>
    </row>
    <row r="1212" spans="1:9" x14ac:dyDescent="0.25">
      <c r="A1212" s="3">
        <v>900550757</v>
      </c>
      <c r="B1212" s="81" t="s">
        <v>1448</v>
      </c>
      <c r="C1212" s="82">
        <v>24676</v>
      </c>
      <c r="D1212" s="1" t="s">
        <v>220</v>
      </c>
      <c r="E1212" s="1" t="s">
        <v>218</v>
      </c>
      <c r="F1212" s="83"/>
      <c r="G1212" s="83"/>
      <c r="H1212" s="83" t="str">
        <f t="shared" si="18"/>
        <v/>
      </c>
      <c r="I1212" s="1">
        <v>900550757</v>
      </c>
    </row>
    <row r="1213" spans="1:9" x14ac:dyDescent="0.25">
      <c r="A1213" s="3">
        <v>900566827</v>
      </c>
      <c r="B1213" s="81" t="s">
        <v>1449</v>
      </c>
      <c r="C1213" s="82">
        <v>100000000</v>
      </c>
      <c r="D1213" s="1" t="s">
        <v>220</v>
      </c>
      <c r="E1213" s="1" t="s">
        <v>218</v>
      </c>
      <c r="F1213" s="83"/>
      <c r="G1213" s="83"/>
      <c r="H1213" s="83" t="str">
        <f t="shared" si="18"/>
        <v/>
      </c>
      <c r="I1213" s="1">
        <v>900566827</v>
      </c>
    </row>
    <row r="1214" spans="1:9" x14ac:dyDescent="0.25">
      <c r="A1214" s="3">
        <v>900567440</v>
      </c>
      <c r="B1214" s="81" t="s">
        <v>1450</v>
      </c>
      <c r="C1214" s="82">
        <v>24676</v>
      </c>
      <c r="D1214" s="1" t="s">
        <v>217</v>
      </c>
      <c r="E1214" s="75" t="s">
        <v>231</v>
      </c>
      <c r="F1214" s="83"/>
      <c r="G1214" s="83"/>
      <c r="H1214" s="83" t="str">
        <f t="shared" si="18"/>
        <v/>
      </c>
      <c r="I1214" s="1">
        <v>900567440</v>
      </c>
    </row>
    <row r="1215" spans="1:9" x14ac:dyDescent="0.25">
      <c r="A1215" s="3">
        <v>900567989</v>
      </c>
      <c r="B1215" s="81" t="s">
        <v>1451</v>
      </c>
      <c r="C1215" s="82">
        <v>100000000</v>
      </c>
      <c r="D1215" s="1" t="s">
        <v>217</v>
      </c>
      <c r="E1215" s="1" t="s">
        <v>218</v>
      </c>
      <c r="F1215" s="83"/>
      <c r="G1215" s="83"/>
      <c r="H1215" s="83" t="str">
        <f t="shared" si="18"/>
        <v/>
      </c>
      <c r="I1215" s="1">
        <v>900567989</v>
      </c>
    </row>
    <row r="1216" spans="1:9" x14ac:dyDescent="0.25">
      <c r="A1216" s="3">
        <v>900568567</v>
      </c>
      <c r="B1216" s="81" t="s">
        <v>1452</v>
      </c>
      <c r="C1216" s="82">
        <v>820</v>
      </c>
      <c r="D1216" s="1" t="s">
        <v>217</v>
      </c>
      <c r="E1216" s="1" t="s">
        <v>218</v>
      </c>
      <c r="F1216" s="83"/>
      <c r="G1216" s="83"/>
      <c r="H1216" s="83" t="str">
        <f t="shared" si="18"/>
        <v/>
      </c>
      <c r="I1216" s="1">
        <v>900568567</v>
      </c>
    </row>
    <row r="1217" spans="1:9" x14ac:dyDescent="0.25">
      <c r="A1217" s="3">
        <v>900573093</v>
      </c>
      <c r="B1217" s="81" t="s">
        <v>1453</v>
      </c>
      <c r="C1217" s="82">
        <v>24676</v>
      </c>
      <c r="D1217" s="1" t="s">
        <v>220</v>
      </c>
      <c r="E1217" s="1" t="s">
        <v>218</v>
      </c>
      <c r="F1217" s="83"/>
      <c r="G1217" s="83"/>
      <c r="H1217" s="83" t="str">
        <f t="shared" si="18"/>
        <v/>
      </c>
      <c r="I1217" s="1">
        <v>900573093</v>
      </c>
    </row>
    <row r="1218" spans="1:9" x14ac:dyDescent="0.25">
      <c r="A1218" s="3">
        <v>900575552</v>
      </c>
      <c r="B1218" s="81" t="s">
        <v>1454</v>
      </c>
      <c r="C1218" s="82">
        <v>24676</v>
      </c>
      <c r="D1218" s="1" t="s">
        <v>217</v>
      </c>
      <c r="E1218" s="75" t="s">
        <v>231</v>
      </c>
      <c r="F1218" s="83"/>
      <c r="G1218" s="83">
        <v>43453</v>
      </c>
      <c r="H1218" s="83">
        <f t="shared" si="18"/>
        <v>43453</v>
      </c>
      <c r="I1218" s="1">
        <v>900575552</v>
      </c>
    </row>
    <row r="1219" spans="1:9" x14ac:dyDescent="0.25">
      <c r="A1219" s="3">
        <v>900576662</v>
      </c>
      <c r="B1219" s="81" t="s">
        <v>1455</v>
      </c>
      <c r="C1219" s="82">
        <v>24676</v>
      </c>
      <c r="D1219" s="1" t="s">
        <v>220</v>
      </c>
      <c r="E1219" s="75" t="s">
        <v>231</v>
      </c>
      <c r="F1219" s="83"/>
      <c r="G1219" s="83"/>
      <c r="H1219" s="83" t="str">
        <f t="shared" ref="H1219:H1282" si="19">+IF(F1219&gt;0,F1219,IF(G1219&gt;0,G1219,""))</f>
        <v/>
      </c>
      <c r="I1219" s="1">
        <v>900576662</v>
      </c>
    </row>
    <row r="1220" spans="1:9" x14ac:dyDescent="0.25">
      <c r="A1220" s="3">
        <v>900586248</v>
      </c>
      <c r="B1220" s="81" t="s">
        <v>1456</v>
      </c>
      <c r="C1220" s="82">
        <v>100000000</v>
      </c>
      <c r="D1220" s="1" t="s">
        <v>217</v>
      </c>
      <c r="E1220" s="1" t="s">
        <v>231</v>
      </c>
      <c r="F1220" s="83"/>
      <c r="G1220" s="83"/>
      <c r="H1220" s="83" t="str">
        <f t="shared" si="19"/>
        <v/>
      </c>
      <c r="I1220" s="1">
        <v>900586248</v>
      </c>
    </row>
    <row r="1221" spans="1:9" x14ac:dyDescent="0.25">
      <c r="A1221" s="3">
        <v>900588471</v>
      </c>
      <c r="B1221" s="81" t="s">
        <v>1457</v>
      </c>
      <c r="C1221" s="82">
        <v>24676</v>
      </c>
      <c r="D1221" s="1" t="s">
        <v>220</v>
      </c>
      <c r="E1221" s="75" t="s">
        <v>231</v>
      </c>
      <c r="F1221" s="83"/>
      <c r="G1221" s="83"/>
      <c r="H1221" s="83" t="str">
        <f t="shared" si="19"/>
        <v/>
      </c>
      <c r="I1221" s="1">
        <v>900588471</v>
      </c>
    </row>
    <row r="1222" spans="1:9" x14ac:dyDescent="0.25">
      <c r="A1222" s="3">
        <v>900593622</v>
      </c>
      <c r="B1222" s="81" t="s">
        <v>1458</v>
      </c>
      <c r="C1222" s="82">
        <v>24676</v>
      </c>
      <c r="D1222" s="1" t="s">
        <v>220</v>
      </c>
      <c r="E1222" s="1" t="s">
        <v>218</v>
      </c>
      <c r="F1222" s="83"/>
      <c r="G1222" s="83"/>
      <c r="H1222" s="83" t="str">
        <f t="shared" si="19"/>
        <v/>
      </c>
      <c r="I1222" s="1">
        <v>900593622</v>
      </c>
    </row>
    <row r="1223" spans="1:9" x14ac:dyDescent="0.25">
      <c r="A1223" s="3">
        <v>900597666</v>
      </c>
      <c r="B1223" s="81" t="s">
        <v>1459</v>
      </c>
      <c r="C1223" s="82">
        <v>24676</v>
      </c>
      <c r="D1223" s="1" t="s">
        <v>420</v>
      </c>
      <c r="E1223" s="75" t="s">
        <v>231</v>
      </c>
      <c r="F1223" s="83"/>
      <c r="G1223" s="83"/>
      <c r="H1223" s="83" t="str">
        <f t="shared" si="19"/>
        <v/>
      </c>
      <c r="I1223" s="1">
        <v>900597666</v>
      </c>
    </row>
    <row r="1224" spans="1:9" x14ac:dyDescent="0.25">
      <c r="A1224" s="3">
        <v>900610827</v>
      </c>
      <c r="B1224" s="81" t="s">
        <v>1460</v>
      </c>
      <c r="C1224" s="82">
        <v>100000000</v>
      </c>
      <c r="D1224" s="1" t="s">
        <v>217</v>
      </c>
      <c r="E1224" s="75" t="s">
        <v>231</v>
      </c>
      <c r="F1224" s="83"/>
      <c r="G1224" s="83"/>
      <c r="H1224" s="83" t="str">
        <f t="shared" si="19"/>
        <v/>
      </c>
      <c r="I1224" s="1">
        <v>900610827</v>
      </c>
    </row>
    <row r="1225" spans="1:9" x14ac:dyDescent="0.25">
      <c r="A1225" s="3">
        <v>900612066</v>
      </c>
      <c r="B1225" s="81" t="s">
        <v>1461</v>
      </c>
      <c r="C1225" s="82">
        <v>24676</v>
      </c>
      <c r="D1225" s="1" t="s">
        <v>217</v>
      </c>
      <c r="E1225" s="75" t="s">
        <v>231</v>
      </c>
      <c r="F1225" s="83"/>
      <c r="G1225" s="83"/>
      <c r="H1225" s="83" t="str">
        <f t="shared" si="19"/>
        <v/>
      </c>
      <c r="I1225" s="1">
        <v>900612066</v>
      </c>
    </row>
    <row r="1226" spans="1:9" x14ac:dyDescent="0.25">
      <c r="A1226" s="3">
        <v>900621294</v>
      </c>
      <c r="B1226" s="81" t="s">
        <v>1462</v>
      </c>
      <c r="C1226" s="82">
        <v>24676</v>
      </c>
      <c r="D1226" s="1" t="s">
        <v>220</v>
      </c>
      <c r="E1226" s="1" t="s">
        <v>218</v>
      </c>
      <c r="F1226" s="83"/>
      <c r="G1226" s="83"/>
      <c r="H1226" s="83" t="str">
        <f t="shared" si="19"/>
        <v/>
      </c>
      <c r="I1226" s="1">
        <v>900621294</v>
      </c>
    </row>
    <row r="1227" spans="1:9" x14ac:dyDescent="0.25">
      <c r="A1227" s="3">
        <v>900621505</v>
      </c>
      <c r="B1227" s="81" t="s">
        <v>1463</v>
      </c>
      <c r="C1227" s="82">
        <v>4935</v>
      </c>
      <c r="D1227" s="1" t="s">
        <v>220</v>
      </c>
      <c r="E1227" s="1" t="s">
        <v>218</v>
      </c>
      <c r="F1227" s="83"/>
      <c r="G1227" s="83"/>
      <c r="H1227" s="83" t="str">
        <f t="shared" si="19"/>
        <v/>
      </c>
      <c r="I1227" s="1">
        <v>900621505</v>
      </c>
    </row>
    <row r="1228" spans="1:9" x14ac:dyDescent="0.25">
      <c r="A1228" s="3">
        <v>900628842</v>
      </c>
      <c r="B1228" s="81" t="s">
        <v>1464</v>
      </c>
      <c r="C1228" s="82">
        <v>4935</v>
      </c>
      <c r="D1228" s="1" t="s">
        <v>220</v>
      </c>
      <c r="E1228" s="1" t="s">
        <v>218</v>
      </c>
      <c r="F1228" s="83"/>
      <c r="G1228" s="83"/>
      <c r="H1228" s="83" t="str">
        <f t="shared" si="19"/>
        <v/>
      </c>
      <c r="I1228" s="1">
        <v>900628842</v>
      </c>
    </row>
    <row r="1229" spans="1:9" x14ac:dyDescent="0.25">
      <c r="A1229" s="3">
        <v>900629451</v>
      </c>
      <c r="B1229" s="81" t="s">
        <v>1465</v>
      </c>
      <c r="C1229" s="82">
        <v>100000000</v>
      </c>
      <c r="D1229" s="1" t="s">
        <v>220</v>
      </c>
      <c r="E1229" s="1" t="s">
        <v>218</v>
      </c>
      <c r="F1229" s="83"/>
      <c r="G1229" s="83"/>
      <c r="H1229" s="83" t="str">
        <f t="shared" si="19"/>
        <v/>
      </c>
      <c r="I1229" s="1">
        <v>900629451</v>
      </c>
    </row>
    <row r="1230" spans="1:9" x14ac:dyDescent="0.25">
      <c r="A1230" s="3">
        <v>900631358</v>
      </c>
      <c r="B1230" s="81" t="s">
        <v>1466</v>
      </c>
      <c r="C1230" s="82">
        <v>100000000</v>
      </c>
      <c r="D1230" s="1" t="s">
        <v>220</v>
      </c>
      <c r="E1230" s="1" t="s">
        <v>218</v>
      </c>
      <c r="F1230" s="83"/>
      <c r="G1230" s="83"/>
      <c r="H1230" s="83" t="str">
        <f t="shared" si="19"/>
        <v/>
      </c>
      <c r="I1230" s="1">
        <v>900631358</v>
      </c>
    </row>
    <row r="1231" spans="1:9" x14ac:dyDescent="0.25">
      <c r="A1231" s="3">
        <v>900631920</v>
      </c>
      <c r="B1231" s="81" t="s">
        <v>1467</v>
      </c>
      <c r="C1231" s="82">
        <v>100000000</v>
      </c>
      <c r="D1231" s="1" t="s">
        <v>220</v>
      </c>
      <c r="E1231" s="1" t="s">
        <v>218</v>
      </c>
      <c r="F1231" s="83"/>
      <c r="G1231" s="83"/>
      <c r="H1231" s="83" t="str">
        <f t="shared" si="19"/>
        <v/>
      </c>
      <c r="I1231" s="1">
        <v>900631920</v>
      </c>
    </row>
    <row r="1232" spans="1:9" x14ac:dyDescent="0.25">
      <c r="A1232" s="3">
        <v>900631966</v>
      </c>
      <c r="B1232" s="81" t="s">
        <v>1468</v>
      </c>
      <c r="C1232" s="82">
        <v>24676</v>
      </c>
      <c r="D1232" s="1" t="s">
        <v>220</v>
      </c>
      <c r="E1232" s="1" t="s">
        <v>218</v>
      </c>
      <c r="F1232" s="83"/>
      <c r="G1232" s="83"/>
      <c r="H1232" s="83" t="str">
        <f t="shared" si="19"/>
        <v/>
      </c>
      <c r="I1232" s="1">
        <v>900631966</v>
      </c>
    </row>
    <row r="1233" spans="1:9" x14ac:dyDescent="0.25">
      <c r="A1233" s="3">
        <v>900632920</v>
      </c>
      <c r="B1233" s="81" t="s">
        <v>1469</v>
      </c>
      <c r="C1233" s="82">
        <v>4935</v>
      </c>
      <c r="D1233" s="1" t="s">
        <v>220</v>
      </c>
      <c r="E1233" s="1" t="s">
        <v>218</v>
      </c>
      <c r="F1233" s="83"/>
      <c r="G1233" s="83"/>
      <c r="H1233" s="83" t="str">
        <f t="shared" si="19"/>
        <v/>
      </c>
      <c r="I1233" s="1">
        <v>900632920</v>
      </c>
    </row>
    <row r="1234" spans="1:9" x14ac:dyDescent="0.25">
      <c r="A1234" s="3">
        <v>900632928</v>
      </c>
      <c r="B1234" s="81" t="s">
        <v>1470</v>
      </c>
      <c r="C1234" s="82">
        <v>24676</v>
      </c>
      <c r="D1234" s="1" t="s">
        <v>220</v>
      </c>
      <c r="E1234" s="1" t="s">
        <v>218</v>
      </c>
      <c r="F1234" s="83"/>
      <c r="G1234" s="83"/>
      <c r="H1234" s="83" t="str">
        <f t="shared" si="19"/>
        <v/>
      </c>
      <c r="I1234" s="1">
        <v>900632928</v>
      </c>
    </row>
    <row r="1235" spans="1:9" x14ac:dyDescent="0.25">
      <c r="A1235" s="3">
        <v>900633536</v>
      </c>
      <c r="B1235" s="81" t="s">
        <v>1471</v>
      </c>
      <c r="C1235" s="82">
        <v>4935</v>
      </c>
      <c r="D1235" s="1" t="s">
        <v>220</v>
      </c>
      <c r="E1235" s="1" t="s">
        <v>218</v>
      </c>
      <c r="F1235" s="83"/>
      <c r="G1235" s="83"/>
      <c r="H1235" s="83" t="str">
        <f t="shared" si="19"/>
        <v/>
      </c>
      <c r="I1235" s="1">
        <v>900633536</v>
      </c>
    </row>
    <row r="1236" spans="1:9" x14ac:dyDescent="0.25">
      <c r="A1236" s="3">
        <v>900637250</v>
      </c>
      <c r="B1236" s="81" t="s">
        <v>1472</v>
      </c>
      <c r="C1236" s="82">
        <v>24676</v>
      </c>
      <c r="D1236" s="1" t="s">
        <v>217</v>
      </c>
      <c r="E1236" s="75" t="s">
        <v>231</v>
      </c>
      <c r="F1236" s="83"/>
      <c r="G1236" s="83"/>
      <c r="H1236" s="83" t="str">
        <f t="shared" si="19"/>
        <v/>
      </c>
      <c r="I1236" s="1">
        <v>900637250</v>
      </c>
    </row>
    <row r="1237" spans="1:9" x14ac:dyDescent="0.25">
      <c r="A1237" s="3">
        <v>900638582</v>
      </c>
      <c r="B1237" s="81" t="s">
        <v>1473</v>
      </c>
      <c r="C1237" s="82">
        <v>4935</v>
      </c>
      <c r="D1237" s="1" t="s">
        <v>220</v>
      </c>
      <c r="E1237" s="1" t="s">
        <v>218</v>
      </c>
      <c r="F1237" s="83"/>
      <c r="G1237" s="83"/>
      <c r="H1237" s="83" t="str">
        <f t="shared" si="19"/>
        <v/>
      </c>
      <c r="I1237" s="1">
        <v>900638582</v>
      </c>
    </row>
    <row r="1238" spans="1:9" x14ac:dyDescent="0.25">
      <c r="A1238" s="3">
        <v>900640221</v>
      </c>
      <c r="B1238" s="81" t="s">
        <v>1474</v>
      </c>
      <c r="C1238" s="82">
        <v>24676</v>
      </c>
      <c r="D1238" s="1" t="s">
        <v>220</v>
      </c>
      <c r="E1238" s="75" t="s">
        <v>231</v>
      </c>
      <c r="F1238" s="83"/>
      <c r="G1238" s="83"/>
      <c r="H1238" s="83" t="str">
        <f t="shared" si="19"/>
        <v/>
      </c>
      <c r="I1238" s="1">
        <v>900640221</v>
      </c>
    </row>
    <row r="1239" spans="1:9" x14ac:dyDescent="0.25">
      <c r="A1239" s="3">
        <v>900642207</v>
      </c>
      <c r="B1239" s="81" t="s">
        <v>1475</v>
      </c>
      <c r="C1239" s="82">
        <v>24676</v>
      </c>
      <c r="D1239" s="1" t="s">
        <v>220</v>
      </c>
      <c r="E1239" s="1" t="s">
        <v>218</v>
      </c>
      <c r="F1239" s="83"/>
      <c r="G1239" s="83"/>
      <c r="H1239" s="83" t="str">
        <f t="shared" si="19"/>
        <v/>
      </c>
      <c r="I1239" s="1">
        <v>900642207</v>
      </c>
    </row>
    <row r="1240" spans="1:9" x14ac:dyDescent="0.25">
      <c r="A1240" s="3">
        <v>900642214</v>
      </c>
      <c r="B1240" s="81" t="s">
        <v>1476</v>
      </c>
      <c r="C1240" s="82">
        <v>24676</v>
      </c>
      <c r="D1240" s="1" t="s">
        <v>220</v>
      </c>
      <c r="E1240" s="75" t="s">
        <v>231</v>
      </c>
      <c r="F1240" s="83"/>
      <c r="G1240" s="83">
        <v>43360</v>
      </c>
      <c r="H1240" s="83">
        <f t="shared" si="19"/>
        <v>43360</v>
      </c>
      <c r="I1240" s="1">
        <v>900642214</v>
      </c>
    </row>
    <row r="1241" spans="1:9" x14ac:dyDescent="0.25">
      <c r="A1241" s="3">
        <v>900645422</v>
      </c>
      <c r="B1241" s="81" t="s">
        <v>1477</v>
      </c>
      <c r="C1241" s="82">
        <v>4935</v>
      </c>
      <c r="D1241" s="1" t="s">
        <v>220</v>
      </c>
      <c r="E1241" s="1" t="s">
        <v>218</v>
      </c>
      <c r="F1241" s="83"/>
      <c r="G1241" s="83"/>
      <c r="H1241" s="83" t="str">
        <f t="shared" si="19"/>
        <v/>
      </c>
      <c r="I1241" s="1">
        <v>900645422</v>
      </c>
    </row>
    <row r="1242" spans="1:9" x14ac:dyDescent="0.25">
      <c r="A1242" s="3">
        <v>900647346</v>
      </c>
      <c r="B1242" s="81" t="s">
        <v>1478</v>
      </c>
      <c r="C1242" s="82">
        <v>24676</v>
      </c>
      <c r="D1242" s="1" t="s">
        <v>217</v>
      </c>
      <c r="E1242" s="1" t="s">
        <v>218</v>
      </c>
      <c r="F1242" s="83"/>
      <c r="G1242" s="83"/>
      <c r="H1242" s="83" t="str">
        <f t="shared" si="19"/>
        <v/>
      </c>
      <c r="I1242" s="1">
        <v>900647346</v>
      </c>
    </row>
    <row r="1243" spans="1:9" x14ac:dyDescent="0.25">
      <c r="A1243" s="3">
        <v>900647900</v>
      </c>
      <c r="B1243" s="81" t="s">
        <v>1479</v>
      </c>
      <c r="C1243" s="82">
        <v>100000000</v>
      </c>
      <c r="D1243" s="1" t="s">
        <v>220</v>
      </c>
      <c r="E1243" s="75" t="s">
        <v>231</v>
      </c>
      <c r="F1243" s="83">
        <v>43528</v>
      </c>
      <c r="G1243" s="83"/>
      <c r="H1243" s="83">
        <f t="shared" si="19"/>
        <v>43528</v>
      </c>
      <c r="I1243" s="1">
        <v>900647900</v>
      </c>
    </row>
    <row r="1244" spans="1:9" x14ac:dyDescent="0.25">
      <c r="A1244" s="3">
        <v>900655545</v>
      </c>
      <c r="B1244" s="81" t="s">
        <v>1480</v>
      </c>
      <c r="C1244" s="82">
        <v>24676</v>
      </c>
      <c r="D1244" s="1" t="s">
        <v>220</v>
      </c>
      <c r="E1244" s="1" t="s">
        <v>218</v>
      </c>
      <c r="F1244" s="83"/>
      <c r="G1244" s="83"/>
      <c r="H1244" s="83" t="str">
        <f t="shared" si="19"/>
        <v/>
      </c>
      <c r="I1244" s="1">
        <v>900655545</v>
      </c>
    </row>
    <row r="1245" spans="1:9" x14ac:dyDescent="0.25">
      <c r="A1245" s="3">
        <v>900656694</v>
      </c>
      <c r="B1245" s="81" t="s">
        <v>1481</v>
      </c>
      <c r="C1245" s="82">
        <v>820</v>
      </c>
      <c r="D1245" s="1" t="s">
        <v>220</v>
      </c>
      <c r="E1245" s="75" t="s">
        <v>231</v>
      </c>
      <c r="F1245" s="83"/>
      <c r="G1245" s="83"/>
      <c r="H1245" s="83" t="str">
        <f t="shared" si="19"/>
        <v/>
      </c>
      <c r="I1245" s="1">
        <v>900656694</v>
      </c>
    </row>
    <row r="1246" spans="1:9" x14ac:dyDescent="0.25">
      <c r="A1246" s="3">
        <v>900656736</v>
      </c>
      <c r="B1246" s="81" t="s">
        <v>1482</v>
      </c>
      <c r="C1246" s="82">
        <v>24676</v>
      </c>
      <c r="D1246" s="1" t="s">
        <v>220</v>
      </c>
      <c r="E1246" s="1" t="s">
        <v>218</v>
      </c>
      <c r="F1246" s="83"/>
      <c r="G1246" s="83"/>
      <c r="H1246" s="83" t="str">
        <f t="shared" si="19"/>
        <v/>
      </c>
      <c r="I1246" s="1">
        <v>900656736</v>
      </c>
    </row>
    <row r="1247" spans="1:9" x14ac:dyDescent="0.25">
      <c r="A1247" s="3">
        <v>900658479</v>
      </c>
      <c r="B1247" s="81" t="s">
        <v>1483</v>
      </c>
      <c r="C1247" s="82">
        <v>24676</v>
      </c>
      <c r="D1247" s="1" t="s">
        <v>220</v>
      </c>
      <c r="E1247" s="75" t="s">
        <v>231</v>
      </c>
      <c r="F1247" s="83"/>
      <c r="G1247" s="83"/>
      <c r="H1247" s="83" t="str">
        <f t="shared" si="19"/>
        <v/>
      </c>
      <c r="I1247" s="1">
        <v>900658479</v>
      </c>
    </row>
    <row r="1248" spans="1:9" x14ac:dyDescent="0.25">
      <c r="A1248" s="3">
        <v>900660064</v>
      </c>
      <c r="B1248" s="81" t="s">
        <v>1484</v>
      </c>
      <c r="C1248" s="82">
        <v>1640</v>
      </c>
      <c r="D1248" s="1" t="s">
        <v>220</v>
      </c>
      <c r="E1248" s="1" t="s">
        <v>218</v>
      </c>
      <c r="F1248" s="83"/>
      <c r="G1248" s="83"/>
      <c r="H1248" s="83" t="str">
        <f t="shared" si="19"/>
        <v/>
      </c>
      <c r="I1248" s="1">
        <v>900660064</v>
      </c>
    </row>
    <row r="1249" spans="1:9" x14ac:dyDescent="0.25">
      <c r="A1249" s="3">
        <v>900660136</v>
      </c>
      <c r="B1249" s="81" t="s">
        <v>1485</v>
      </c>
      <c r="C1249" s="82">
        <v>1640</v>
      </c>
      <c r="D1249" s="1" t="s">
        <v>220</v>
      </c>
      <c r="E1249" s="75" t="s">
        <v>231</v>
      </c>
      <c r="F1249" s="83"/>
      <c r="G1249" s="83"/>
      <c r="H1249" s="83" t="str">
        <f t="shared" si="19"/>
        <v/>
      </c>
      <c r="I1249" s="1">
        <v>900660136</v>
      </c>
    </row>
    <row r="1250" spans="1:9" x14ac:dyDescent="0.25">
      <c r="A1250" s="3">
        <v>900661644</v>
      </c>
      <c r="B1250" s="81" t="s">
        <v>1486</v>
      </c>
      <c r="C1250" s="82">
        <v>100000000</v>
      </c>
      <c r="D1250" s="1" t="s">
        <v>220</v>
      </c>
      <c r="E1250" s="1" t="s">
        <v>218</v>
      </c>
      <c r="F1250" s="83"/>
      <c r="G1250" s="83"/>
      <c r="H1250" s="83" t="str">
        <f t="shared" si="19"/>
        <v/>
      </c>
      <c r="I1250" s="1">
        <v>900661644</v>
      </c>
    </row>
    <row r="1251" spans="1:9" x14ac:dyDescent="0.25">
      <c r="A1251" s="3">
        <v>900666427</v>
      </c>
      <c r="B1251" s="81" t="s">
        <v>1487</v>
      </c>
      <c r="C1251" s="82">
        <v>4935</v>
      </c>
      <c r="D1251" s="1" t="s">
        <v>220</v>
      </c>
      <c r="E1251" s="75" t="s">
        <v>231</v>
      </c>
      <c r="F1251" s="83"/>
      <c r="G1251" s="83"/>
      <c r="H1251" s="83" t="str">
        <f t="shared" si="19"/>
        <v/>
      </c>
      <c r="I1251" s="1">
        <v>900666427</v>
      </c>
    </row>
    <row r="1252" spans="1:9" x14ac:dyDescent="0.25">
      <c r="A1252" s="3">
        <v>900675025</v>
      </c>
      <c r="B1252" s="81" t="s">
        <v>1488</v>
      </c>
      <c r="C1252" s="82">
        <v>4935</v>
      </c>
      <c r="D1252" s="1" t="s">
        <v>387</v>
      </c>
      <c r="E1252" s="1" t="s">
        <v>233</v>
      </c>
      <c r="F1252" s="83"/>
      <c r="G1252" s="83"/>
      <c r="H1252" s="83" t="str">
        <f t="shared" si="19"/>
        <v/>
      </c>
      <c r="I1252" s="1">
        <v>900675025</v>
      </c>
    </row>
    <row r="1253" spans="1:9" x14ac:dyDescent="0.25">
      <c r="A1253" s="3">
        <v>900675422</v>
      </c>
      <c r="B1253" s="81" t="s">
        <v>1489</v>
      </c>
      <c r="C1253" s="82">
        <v>820</v>
      </c>
      <c r="D1253" s="1" t="s">
        <v>420</v>
      </c>
      <c r="E1253" s="75" t="s">
        <v>231</v>
      </c>
      <c r="F1253" s="83"/>
      <c r="G1253" s="83"/>
      <c r="H1253" s="83" t="str">
        <f t="shared" si="19"/>
        <v/>
      </c>
      <c r="I1253" s="1">
        <v>900675422</v>
      </c>
    </row>
    <row r="1254" spans="1:9" x14ac:dyDescent="0.25">
      <c r="A1254" s="3">
        <v>900675669</v>
      </c>
      <c r="B1254" s="81" t="s">
        <v>1490</v>
      </c>
      <c r="C1254" s="82">
        <v>24676</v>
      </c>
      <c r="D1254" s="1" t="s">
        <v>220</v>
      </c>
      <c r="E1254" s="75" t="s">
        <v>231</v>
      </c>
      <c r="F1254" s="83"/>
      <c r="G1254" s="83"/>
      <c r="H1254" s="83" t="str">
        <f t="shared" si="19"/>
        <v/>
      </c>
      <c r="I1254" s="1">
        <v>900675669</v>
      </c>
    </row>
    <row r="1255" spans="1:9" x14ac:dyDescent="0.25">
      <c r="A1255" s="3">
        <v>900689352</v>
      </c>
      <c r="B1255" s="81" t="s">
        <v>1491</v>
      </c>
      <c r="C1255" s="82">
        <v>24676</v>
      </c>
      <c r="D1255" s="1" t="s">
        <v>220</v>
      </c>
      <c r="E1255" s="75" t="s">
        <v>231</v>
      </c>
      <c r="F1255" s="83"/>
      <c r="G1255" s="83"/>
      <c r="H1255" s="83" t="str">
        <f t="shared" si="19"/>
        <v/>
      </c>
      <c r="I1255" s="1">
        <v>900689352</v>
      </c>
    </row>
    <row r="1256" spans="1:9" x14ac:dyDescent="0.25">
      <c r="A1256" s="3">
        <v>900696442</v>
      </c>
      <c r="B1256" s="81" t="s">
        <v>1492</v>
      </c>
      <c r="C1256" s="82">
        <v>4935</v>
      </c>
      <c r="D1256" s="1" t="s">
        <v>217</v>
      </c>
      <c r="E1256" s="1" t="s">
        <v>218</v>
      </c>
      <c r="F1256" s="83"/>
      <c r="G1256" s="83"/>
      <c r="H1256" s="83" t="str">
        <f t="shared" si="19"/>
        <v/>
      </c>
      <c r="I1256" s="1">
        <v>900696442</v>
      </c>
    </row>
    <row r="1257" spans="1:9" x14ac:dyDescent="0.25">
      <c r="A1257" s="3">
        <v>900696969</v>
      </c>
      <c r="B1257" s="81" t="s">
        <v>1493</v>
      </c>
      <c r="C1257" s="82">
        <v>100000000</v>
      </c>
      <c r="D1257" s="1" t="s">
        <v>220</v>
      </c>
      <c r="E1257" s="1" t="s">
        <v>218</v>
      </c>
      <c r="F1257" s="83"/>
      <c r="G1257" s="83"/>
      <c r="H1257" s="83" t="str">
        <f t="shared" si="19"/>
        <v/>
      </c>
      <c r="I1257" s="1">
        <v>900696969</v>
      </c>
    </row>
    <row r="1258" spans="1:9" x14ac:dyDescent="0.25">
      <c r="A1258" s="3">
        <v>900699025</v>
      </c>
      <c r="B1258" s="81" t="s">
        <v>1494</v>
      </c>
      <c r="C1258" s="82">
        <v>24676</v>
      </c>
      <c r="D1258" s="1" t="s">
        <v>217</v>
      </c>
      <c r="E1258" s="1" t="s">
        <v>233</v>
      </c>
      <c r="F1258" s="83"/>
      <c r="G1258" s="83"/>
      <c r="H1258" s="83" t="str">
        <f t="shared" si="19"/>
        <v/>
      </c>
      <c r="I1258" s="1">
        <v>900699025</v>
      </c>
    </row>
    <row r="1259" spans="1:9" x14ac:dyDescent="0.25">
      <c r="A1259" s="3">
        <v>900699195</v>
      </c>
      <c r="B1259" s="81" t="s">
        <v>1495</v>
      </c>
      <c r="C1259" s="82">
        <v>820</v>
      </c>
      <c r="D1259" s="1" t="s">
        <v>420</v>
      </c>
      <c r="E1259" s="75" t="s">
        <v>231</v>
      </c>
      <c r="F1259" s="83"/>
      <c r="G1259" s="83"/>
      <c r="H1259" s="83" t="str">
        <f t="shared" si="19"/>
        <v/>
      </c>
      <c r="I1259" s="1">
        <v>900699195</v>
      </c>
    </row>
    <row r="1260" spans="1:9" x14ac:dyDescent="0.25">
      <c r="A1260" s="3">
        <v>900707173</v>
      </c>
      <c r="B1260" s="81" t="s">
        <v>1496</v>
      </c>
      <c r="C1260" s="82">
        <v>4935</v>
      </c>
      <c r="D1260" s="1" t="s">
        <v>220</v>
      </c>
      <c r="E1260" s="1" t="s">
        <v>218</v>
      </c>
      <c r="F1260" s="83"/>
      <c r="G1260" s="83"/>
      <c r="H1260" s="83" t="str">
        <f t="shared" si="19"/>
        <v/>
      </c>
      <c r="I1260" s="1">
        <v>900707173</v>
      </c>
    </row>
    <row r="1261" spans="1:9" x14ac:dyDescent="0.25">
      <c r="A1261" s="3">
        <v>900720926</v>
      </c>
      <c r="B1261" s="81" t="s">
        <v>1497</v>
      </c>
      <c r="C1261" s="82">
        <v>820</v>
      </c>
      <c r="D1261" s="1" t="s">
        <v>220</v>
      </c>
      <c r="E1261" s="75" t="s">
        <v>231</v>
      </c>
      <c r="F1261" s="83"/>
      <c r="G1261" s="83"/>
      <c r="H1261" s="83" t="str">
        <f t="shared" si="19"/>
        <v/>
      </c>
      <c r="I1261" s="1">
        <v>900720926</v>
      </c>
    </row>
    <row r="1262" spans="1:9" x14ac:dyDescent="0.25">
      <c r="A1262" s="3">
        <v>900729983</v>
      </c>
      <c r="B1262" s="81" t="s">
        <v>1498</v>
      </c>
      <c r="C1262" s="82">
        <v>100000000</v>
      </c>
      <c r="D1262" s="1" t="s">
        <v>220</v>
      </c>
      <c r="E1262" s="1" t="s">
        <v>233</v>
      </c>
      <c r="F1262" s="83"/>
      <c r="G1262" s="83"/>
      <c r="H1262" s="83" t="str">
        <f t="shared" si="19"/>
        <v/>
      </c>
      <c r="I1262" s="1">
        <v>900729983</v>
      </c>
    </row>
    <row r="1263" spans="1:9" x14ac:dyDescent="0.25">
      <c r="A1263" s="3">
        <v>900737466</v>
      </c>
      <c r="B1263" s="81" t="s">
        <v>1499</v>
      </c>
      <c r="C1263" s="82">
        <v>24676</v>
      </c>
      <c r="D1263" s="1" t="s">
        <v>220</v>
      </c>
      <c r="E1263" s="1" t="s">
        <v>218</v>
      </c>
      <c r="F1263" s="83"/>
      <c r="G1263" s="83"/>
      <c r="H1263" s="83" t="str">
        <f t="shared" si="19"/>
        <v/>
      </c>
      <c r="I1263" s="1">
        <v>900737466</v>
      </c>
    </row>
    <row r="1264" spans="1:9" x14ac:dyDescent="0.25">
      <c r="A1264" s="3">
        <v>900740992</v>
      </c>
      <c r="B1264" s="81" t="s">
        <v>1500</v>
      </c>
      <c r="C1264" s="82">
        <v>24676</v>
      </c>
      <c r="D1264" s="1" t="s">
        <v>217</v>
      </c>
      <c r="E1264" s="75" t="s">
        <v>231</v>
      </c>
      <c r="F1264" s="83"/>
      <c r="G1264" s="83"/>
      <c r="H1264" s="83" t="str">
        <f t="shared" si="19"/>
        <v/>
      </c>
      <c r="I1264" s="1">
        <v>900740992</v>
      </c>
    </row>
    <row r="1265" spans="1:9" x14ac:dyDescent="0.25">
      <c r="A1265" s="3">
        <v>900744123</v>
      </c>
      <c r="B1265" s="81" t="s">
        <v>1501</v>
      </c>
      <c r="C1265" s="82">
        <v>100000000</v>
      </c>
      <c r="D1265" s="1" t="s">
        <v>220</v>
      </c>
      <c r="E1265" s="1" t="s">
        <v>218</v>
      </c>
      <c r="F1265" s="83"/>
      <c r="G1265" s="83"/>
      <c r="H1265" s="83" t="str">
        <f t="shared" si="19"/>
        <v/>
      </c>
      <c r="I1265" s="1">
        <v>900744123</v>
      </c>
    </row>
    <row r="1266" spans="1:9" x14ac:dyDescent="0.25">
      <c r="A1266" s="3">
        <v>900748884</v>
      </c>
      <c r="B1266" s="81" t="s">
        <v>1502</v>
      </c>
      <c r="C1266" s="82">
        <v>4935</v>
      </c>
      <c r="D1266" s="1" t="s">
        <v>220</v>
      </c>
      <c r="E1266" s="1" t="s">
        <v>218</v>
      </c>
      <c r="F1266" s="83"/>
      <c r="G1266" s="83"/>
      <c r="H1266" s="83" t="str">
        <f t="shared" si="19"/>
        <v/>
      </c>
      <c r="I1266" s="1">
        <v>900748884</v>
      </c>
    </row>
    <row r="1267" spans="1:9" x14ac:dyDescent="0.25">
      <c r="A1267" s="3">
        <v>900758026</v>
      </c>
      <c r="B1267" s="81" t="s">
        <v>1503</v>
      </c>
      <c r="C1267" s="82">
        <v>24676</v>
      </c>
      <c r="D1267" s="1" t="s">
        <v>220</v>
      </c>
      <c r="E1267" s="1" t="s">
        <v>218</v>
      </c>
      <c r="F1267" s="83"/>
      <c r="G1267" s="83"/>
      <c r="H1267" s="83" t="str">
        <f t="shared" si="19"/>
        <v/>
      </c>
      <c r="I1267" s="1">
        <v>900758026</v>
      </c>
    </row>
    <row r="1268" spans="1:9" x14ac:dyDescent="0.25">
      <c r="A1268" s="3">
        <v>900761468</v>
      </c>
      <c r="B1268" s="81" t="s">
        <v>1504</v>
      </c>
      <c r="C1268" s="82">
        <v>24676</v>
      </c>
      <c r="D1268" s="1" t="s">
        <v>217</v>
      </c>
      <c r="E1268" s="1" t="s">
        <v>218</v>
      </c>
      <c r="F1268" s="83"/>
      <c r="G1268" s="83"/>
      <c r="H1268" s="83" t="str">
        <f t="shared" si="19"/>
        <v/>
      </c>
      <c r="I1268" s="1">
        <v>900761468</v>
      </c>
    </row>
    <row r="1269" spans="1:9" x14ac:dyDescent="0.25">
      <c r="A1269" s="3">
        <v>900762346</v>
      </c>
      <c r="B1269" s="81" t="s">
        <v>1505</v>
      </c>
      <c r="C1269" s="82">
        <v>4935</v>
      </c>
      <c r="D1269" s="1" t="s">
        <v>420</v>
      </c>
      <c r="E1269" s="75" t="s">
        <v>231</v>
      </c>
      <c r="F1269" s="83"/>
      <c r="G1269" s="83"/>
      <c r="H1269" s="83" t="str">
        <f t="shared" si="19"/>
        <v/>
      </c>
      <c r="I1269" s="1">
        <v>900762346</v>
      </c>
    </row>
    <row r="1270" spans="1:9" x14ac:dyDescent="0.25">
      <c r="A1270" s="3">
        <v>900764738</v>
      </c>
      <c r="B1270" s="81" t="s">
        <v>1506</v>
      </c>
      <c r="C1270" s="82">
        <v>24676</v>
      </c>
      <c r="D1270" s="1" t="s">
        <v>420</v>
      </c>
      <c r="E1270" s="1" t="s">
        <v>218</v>
      </c>
      <c r="F1270" s="83"/>
      <c r="G1270" s="83"/>
      <c r="H1270" s="83" t="str">
        <f t="shared" si="19"/>
        <v/>
      </c>
      <c r="I1270" s="1">
        <v>900764738</v>
      </c>
    </row>
    <row r="1271" spans="1:9" x14ac:dyDescent="0.25">
      <c r="A1271" s="3">
        <v>900771149</v>
      </c>
      <c r="B1271" s="81" t="s">
        <v>1507</v>
      </c>
      <c r="C1271" s="82">
        <v>24676</v>
      </c>
      <c r="D1271" s="1" t="s">
        <v>220</v>
      </c>
      <c r="E1271" s="75" t="s">
        <v>231</v>
      </c>
      <c r="F1271" s="83"/>
      <c r="G1271" s="83"/>
      <c r="H1271" s="83" t="str">
        <f t="shared" si="19"/>
        <v/>
      </c>
      <c r="I1271" s="1">
        <v>900771149</v>
      </c>
    </row>
    <row r="1272" spans="1:9" x14ac:dyDescent="0.25">
      <c r="A1272" s="3">
        <v>900774178</v>
      </c>
      <c r="B1272" s="81" t="s">
        <v>1508</v>
      </c>
      <c r="C1272" s="82">
        <v>24676</v>
      </c>
      <c r="D1272" s="1" t="s">
        <v>220</v>
      </c>
      <c r="E1272" s="75" t="s">
        <v>231</v>
      </c>
      <c r="F1272" s="83"/>
      <c r="G1272" s="83">
        <v>43717</v>
      </c>
      <c r="H1272" s="83">
        <f t="shared" si="19"/>
        <v>43717</v>
      </c>
      <c r="I1272" s="1">
        <v>900774178</v>
      </c>
    </row>
    <row r="1273" spans="1:9" x14ac:dyDescent="0.25">
      <c r="A1273" s="3">
        <v>900775645</v>
      </c>
      <c r="B1273" s="81" t="s">
        <v>1509</v>
      </c>
      <c r="C1273" s="82">
        <v>4935</v>
      </c>
      <c r="D1273" s="1" t="s">
        <v>220</v>
      </c>
      <c r="E1273" s="75" t="s">
        <v>231</v>
      </c>
      <c r="F1273" s="83"/>
      <c r="G1273" s="83"/>
      <c r="H1273" s="83" t="str">
        <f t="shared" si="19"/>
        <v/>
      </c>
      <c r="I1273" s="1">
        <v>900775645</v>
      </c>
    </row>
    <row r="1274" spans="1:9" x14ac:dyDescent="0.25">
      <c r="A1274" s="3">
        <v>900782188</v>
      </c>
      <c r="B1274" s="81" t="s">
        <v>1510</v>
      </c>
      <c r="C1274" s="82">
        <v>4935</v>
      </c>
      <c r="D1274" s="1" t="s">
        <v>220</v>
      </c>
      <c r="E1274" s="75" t="s">
        <v>231</v>
      </c>
      <c r="F1274" s="83"/>
      <c r="G1274" s="83"/>
      <c r="H1274" s="83" t="str">
        <f t="shared" si="19"/>
        <v/>
      </c>
      <c r="I1274" s="1">
        <v>900782188</v>
      </c>
    </row>
    <row r="1275" spans="1:9" x14ac:dyDescent="0.25">
      <c r="A1275" s="3">
        <v>900782439</v>
      </c>
      <c r="B1275" s="81" t="s">
        <v>1511</v>
      </c>
      <c r="C1275" s="82">
        <v>4935</v>
      </c>
      <c r="D1275" s="1" t="s">
        <v>220</v>
      </c>
      <c r="E1275" s="75" t="s">
        <v>231</v>
      </c>
      <c r="F1275" s="83"/>
      <c r="G1275" s="83"/>
      <c r="H1275" s="83" t="str">
        <f t="shared" si="19"/>
        <v/>
      </c>
      <c r="I1275" s="1">
        <v>900782439</v>
      </c>
    </row>
    <row r="1276" spans="1:9" x14ac:dyDescent="0.25">
      <c r="A1276" s="3">
        <v>900789090</v>
      </c>
      <c r="B1276" s="81" t="s">
        <v>1512</v>
      </c>
      <c r="C1276" s="82">
        <v>100000000</v>
      </c>
      <c r="D1276" s="1" t="s">
        <v>220</v>
      </c>
      <c r="E1276" s="1" t="s">
        <v>218</v>
      </c>
      <c r="F1276" s="83"/>
      <c r="G1276" s="83"/>
      <c r="H1276" s="83" t="str">
        <f t="shared" si="19"/>
        <v/>
      </c>
      <c r="I1276" s="1">
        <v>900789090</v>
      </c>
    </row>
    <row r="1277" spans="1:9" x14ac:dyDescent="0.25">
      <c r="A1277" s="3">
        <v>900802602</v>
      </c>
      <c r="B1277" s="81" t="s">
        <v>1513</v>
      </c>
      <c r="C1277" s="82">
        <v>24676</v>
      </c>
      <c r="D1277" s="1" t="s">
        <v>220</v>
      </c>
      <c r="E1277" s="1" t="s">
        <v>238</v>
      </c>
      <c r="F1277" s="83"/>
      <c r="G1277" s="83"/>
      <c r="H1277" s="83" t="str">
        <f t="shared" si="19"/>
        <v/>
      </c>
      <c r="I1277" s="1">
        <v>900802602</v>
      </c>
    </row>
    <row r="1278" spans="1:9" x14ac:dyDescent="0.25">
      <c r="A1278" s="3">
        <v>900812373</v>
      </c>
      <c r="B1278" s="81" t="s">
        <v>1514</v>
      </c>
      <c r="C1278" s="82">
        <v>24676</v>
      </c>
      <c r="D1278" s="1" t="s">
        <v>217</v>
      </c>
      <c r="E1278" s="1" t="s">
        <v>233</v>
      </c>
      <c r="F1278" s="83"/>
      <c r="G1278" s="83"/>
      <c r="H1278" s="83" t="str">
        <f t="shared" si="19"/>
        <v/>
      </c>
      <c r="I1278" s="1">
        <v>900812373</v>
      </c>
    </row>
    <row r="1279" spans="1:9" x14ac:dyDescent="0.25">
      <c r="A1279" s="3">
        <v>900837011</v>
      </c>
      <c r="B1279" s="81" t="s">
        <v>1515</v>
      </c>
      <c r="C1279" s="82">
        <v>820</v>
      </c>
      <c r="D1279" s="1" t="s">
        <v>220</v>
      </c>
      <c r="E1279" s="75" t="s">
        <v>231</v>
      </c>
      <c r="F1279" s="83"/>
      <c r="G1279" s="83"/>
      <c r="H1279" s="83" t="str">
        <f t="shared" si="19"/>
        <v/>
      </c>
      <c r="I1279" s="1">
        <v>900837011</v>
      </c>
    </row>
    <row r="1280" spans="1:9" x14ac:dyDescent="0.25">
      <c r="A1280" s="3">
        <v>900841246</v>
      </c>
      <c r="B1280" s="81" t="s">
        <v>1516</v>
      </c>
      <c r="C1280" s="82">
        <v>4935</v>
      </c>
      <c r="D1280" s="1" t="s">
        <v>220</v>
      </c>
      <c r="E1280" s="75" t="s">
        <v>231</v>
      </c>
      <c r="F1280" s="83"/>
      <c r="G1280" s="83"/>
      <c r="H1280" s="83" t="str">
        <f t="shared" si="19"/>
        <v/>
      </c>
      <c r="I1280" s="1">
        <v>900841246</v>
      </c>
    </row>
    <row r="1281" spans="1:9" x14ac:dyDescent="0.25">
      <c r="A1281" s="3">
        <v>900850590</v>
      </c>
      <c r="B1281" s="81" t="s">
        <v>1517</v>
      </c>
      <c r="C1281" s="82">
        <v>100000000</v>
      </c>
      <c r="D1281" s="1" t="s">
        <v>220</v>
      </c>
      <c r="E1281" s="75" t="s">
        <v>231</v>
      </c>
      <c r="F1281" s="83"/>
      <c r="G1281" s="83"/>
      <c r="H1281" s="83" t="str">
        <f t="shared" si="19"/>
        <v/>
      </c>
      <c r="I1281" s="1">
        <v>900850590</v>
      </c>
    </row>
    <row r="1282" spans="1:9" x14ac:dyDescent="0.25">
      <c r="A1282" s="3">
        <v>900855789</v>
      </c>
      <c r="B1282" s="81" t="s">
        <v>1518</v>
      </c>
      <c r="C1282" s="82">
        <v>24676</v>
      </c>
      <c r="D1282" s="1" t="s">
        <v>220</v>
      </c>
      <c r="E1282" s="75" t="s">
        <v>231</v>
      </c>
      <c r="F1282" s="83"/>
      <c r="G1282" s="83"/>
      <c r="H1282" s="83" t="str">
        <f t="shared" si="19"/>
        <v/>
      </c>
      <c r="I1282" s="1">
        <v>900855789</v>
      </c>
    </row>
    <row r="1283" spans="1:9" x14ac:dyDescent="0.25">
      <c r="A1283" s="3">
        <v>900869649</v>
      </c>
      <c r="B1283" s="81" t="s">
        <v>1519</v>
      </c>
      <c r="C1283" s="82">
        <v>24676</v>
      </c>
      <c r="D1283" s="1" t="s">
        <v>220</v>
      </c>
      <c r="E1283" s="75" t="s">
        <v>231</v>
      </c>
      <c r="F1283" s="83"/>
      <c r="G1283" s="83"/>
      <c r="H1283" s="83" t="str">
        <f t="shared" ref="H1283:H1346" si="20">+IF(F1283&gt;0,F1283,IF(G1283&gt;0,G1283,""))</f>
        <v/>
      </c>
      <c r="I1283" s="1">
        <v>900869649</v>
      </c>
    </row>
    <row r="1284" spans="1:9" x14ac:dyDescent="0.25">
      <c r="A1284" s="3">
        <v>900880738</v>
      </c>
      <c r="B1284" s="81" t="s">
        <v>1520</v>
      </c>
      <c r="C1284" s="82">
        <v>4935</v>
      </c>
      <c r="D1284" s="1" t="s">
        <v>220</v>
      </c>
      <c r="E1284" s="1" t="s">
        <v>218</v>
      </c>
      <c r="F1284" s="83"/>
      <c r="G1284" s="83"/>
      <c r="H1284" s="83" t="str">
        <f t="shared" si="20"/>
        <v/>
      </c>
      <c r="I1284" s="1">
        <v>900880738</v>
      </c>
    </row>
    <row r="1285" spans="1:9" x14ac:dyDescent="0.25">
      <c r="A1285" s="3">
        <v>900884482</v>
      </c>
      <c r="B1285" s="81" t="s">
        <v>1521</v>
      </c>
      <c r="C1285" s="82">
        <v>24676</v>
      </c>
      <c r="D1285" s="1" t="s">
        <v>220</v>
      </c>
      <c r="E1285" s="1" t="s">
        <v>218</v>
      </c>
      <c r="F1285" s="83">
        <v>43670</v>
      </c>
      <c r="G1285" s="83"/>
      <c r="H1285" s="83">
        <f t="shared" si="20"/>
        <v>43670</v>
      </c>
      <c r="I1285" s="1">
        <v>900884482</v>
      </c>
    </row>
    <row r="1286" spans="1:9" x14ac:dyDescent="0.25">
      <c r="A1286" s="3">
        <v>900886573</v>
      </c>
      <c r="B1286" s="81" t="s">
        <v>1522</v>
      </c>
      <c r="C1286" s="82">
        <v>4935</v>
      </c>
      <c r="D1286" s="1" t="s">
        <v>220</v>
      </c>
      <c r="E1286" s="1" t="s">
        <v>218</v>
      </c>
      <c r="F1286" s="83"/>
      <c r="G1286" s="83"/>
      <c r="H1286" s="83" t="str">
        <f t="shared" si="20"/>
        <v/>
      </c>
      <c r="I1286" s="1">
        <v>900886573</v>
      </c>
    </row>
    <row r="1287" spans="1:9" x14ac:dyDescent="0.25">
      <c r="A1287" s="3">
        <v>900886981</v>
      </c>
      <c r="B1287" s="81" t="s">
        <v>1523</v>
      </c>
      <c r="C1287" s="82">
        <v>4935</v>
      </c>
      <c r="D1287" s="1" t="s">
        <v>220</v>
      </c>
      <c r="E1287" s="75" t="s">
        <v>231</v>
      </c>
      <c r="F1287" s="83"/>
      <c r="G1287" s="83"/>
      <c r="H1287" s="83" t="str">
        <f t="shared" si="20"/>
        <v/>
      </c>
      <c r="I1287" s="1">
        <v>900886981</v>
      </c>
    </row>
    <row r="1288" spans="1:9" x14ac:dyDescent="0.25">
      <c r="A1288" s="3">
        <v>900896160</v>
      </c>
      <c r="B1288" s="81" t="s">
        <v>1524</v>
      </c>
      <c r="C1288" s="82">
        <v>24676</v>
      </c>
      <c r="D1288" s="1" t="s">
        <v>220</v>
      </c>
      <c r="E1288" s="75" t="s">
        <v>231</v>
      </c>
      <c r="F1288" s="83"/>
      <c r="G1288" s="83">
        <v>44039</v>
      </c>
      <c r="H1288" s="83">
        <f t="shared" si="20"/>
        <v>44039</v>
      </c>
      <c r="I1288" s="1">
        <v>900896160</v>
      </c>
    </row>
    <row r="1289" spans="1:9" x14ac:dyDescent="0.25">
      <c r="A1289" s="3">
        <v>900897161</v>
      </c>
      <c r="B1289" s="81" t="s">
        <v>1525</v>
      </c>
      <c r="C1289" s="82">
        <v>1640</v>
      </c>
      <c r="D1289" s="1" t="s">
        <v>420</v>
      </c>
      <c r="E1289" s="75" t="s">
        <v>231</v>
      </c>
      <c r="F1289" s="83"/>
      <c r="G1289" s="83"/>
      <c r="H1289" s="83" t="str">
        <f t="shared" si="20"/>
        <v/>
      </c>
      <c r="I1289" s="1">
        <v>900897161</v>
      </c>
    </row>
    <row r="1290" spans="1:9" x14ac:dyDescent="0.25">
      <c r="A1290" s="3">
        <v>900899047</v>
      </c>
      <c r="B1290" s="81" t="s">
        <v>1526</v>
      </c>
      <c r="C1290" s="82">
        <v>820</v>
      </c>
      <c r="D1290" s="1" t="s">
        <v>217</v>
      </c>
      <c r="E1290" s="1" t="s">
        <v>218</v>
      </c>
      <c r="F1290" s="83"/>
      <c r="G1290" s="83"/>
      <c r="H1290" s="83" t="str">
        <f t="shared" si="20"/>
        <v/>
      </c>
      <c r="I1290" s="1">
        <v>900899047</v>
      </c>
    </row>
    <row r="1291" spans="1:9" x14ac:dyDescent="0.25">
      <c r="A1291" s="3">
        <v>900903297</v>
      </c>
      <c r="B1291" s="81" t="s">
        <v>1527</v>
      </c>
      <c r="C1291" s="82">
        <v>4935</v>
      </c>
      <c r="D1291" s="1" t="s">
        <v>420</v>
      </c>
      <c r="E1291" s="1" t="s">
        <v>218</v>
      </c>
      <c r="F1291" s="83"/>
      <c r="G1291" s="83"/>
      <c r="H1291" s="83" t="str">
        <f t="shared" si="20"/>
        <v/>
      </c>
      <c r="I1291" s="1">
        <v>900903297</v>
      </c>
    </row>
    <row r="1292" spans="1:9" x14ac:dyDescent="0.25">
      <c r="A1292" s="3">
        <v>900910993</v>
      </c>
      <c r="B1292" s="81" t="s">
        <v>1528</v>
      </c>
      <c r="C1292" s="82">
        <v>820</v>
      </c>
      <c r="D1292" s="1" t="s">
        <v>217</v>
      </c>
      <c r="E1292" s="1" t="s">
        <v>218</v>
      </c>
      <c r="F1292" s="83"/>
      <c r="G1292" s="83"/>
      <c r="H1292" s="83" t="str">
        <f t="shared" si="20"/>
        <v/>
      </c>
      <c r="I1292" s="1">
        <v>900910993</v>
      </c>
    </row>
    <row r="1293" spans="1:9" x14ac:dyDescent="0.25">
      <c r="A1293" s="3">
        <v>900916233</v>
      </c>
      <c r="B1293" s="81" t="s">
        <v>1529</v>
      </c>
      <c r="C1293" s="82">
        <v>24676</v>
      </c>
      <c r="D1293" s="1" t="s">
        <v>220</v>
      </c>
      <c r="E1293" s="1" t="s">
        <v>218</v>
      </c>
      <c r="F1293" s="83"/>
      <c r="G1293" s="83"/>
      <c r="H1293" s="83" t="str">
        <f t="shared" si="20"/>
        <v/>
      </c>
      <c r="I1293" s="1">
        <v>900916233</v>
      </c>
    </row>
    <row r="1294" spans="1:9" x14ac:dyDescent="0.25">
      <c r="A1294" s="3">
        <v>900916566</v>
      </c>
      <c r="B1294" s="81" t="s">
        <v>1530</v>
      </c>
      <c r="C1294" s="82">
        <v>24676</v>
      </c>
      <c r="D1294" s="1" t="s">
        <v>220</v>
      </c>
      <c r="E1294" s="1" t="s">
        <v>218</v>
      </c>
      <c r="F1294" s="83"/>
      <c r="G1294" s="83"/>
      <c r="H1294" s="83" t="str">
        <f t="shared" si="20"/>
        <v/>
      </c>
      <c r="I1294" s="1">
        <v>900916566</v>
      </c>
    </row>
    <row r="1295" spans="1:9" x14ac:dyDescent="0.25">
      <c r="A1295" s="3">
        <v>900922079</v>
      </c>
      <c r="B1295" s="81" t="s">
        <v>1531</v>
      </c>
      <c r="C1295" s="82">
        <v>100000000</v>
      </c>
      <c r="D1295" s="1" t="s">
        <v>220</v>
      </c>
      <c r="E1295" s="75" t="s">
        <v>231</v>
      </c>
      <c r="F1295" s="83"/>
      <c r="G1295" s="83"/>
      <c r="H1295" s="83" t="str">
        <f t="shared" si="20"/>
        <v/>
      </c>
      <c r="I1295" s="1">
        <v>900922079</v>
      </c>
    </row>
    <row r="1296" spans="1:9" x14ac:dyDescent="0.25">
      <c r="A1296" s="3">
        <v>900926094</v>
      </c>
      <c r="B1296" s="81" t="s">
        <v>1532</v>
      </c>
      <c r="C1296" s="82">
        <v>100000000</v>
      </c>
      <c r="D1296" s="1" t="s">
        <v>420</v>
      </c>
      <c r="E1296" s="75" t="s">
        <v>231</v>
      </c>
      <c r="F1296" s="83"/>
      <c r="G1296" s="83"/>
      <c r="H1296" s="83" t="str">
        <f t="shared" si="20"/>
        <v/>
      </c>
      <c r="I1296" s="1">
        <v>900926094</v>
      </c>
    </row>
    <row r="1297" spans="1:9" x14ac:dyDescent="0.25">
      <c r="A1297" s="3">
        <v>900927971</v>
      </c>
      <c r="B1297" s="81" t="s">
        <v>1533</v>
      </c>
      <c r="C1297" s="82">
        <v>24676</v>
      </c>
      <c r="D1297" s="1" t="s">
        <v>220</v>
      </c>
      <c r="E1297" s="75" t="s">
        <v>231</v>
      </c>
      <c r="F1297" s="83"/>
      <c r="G1297" s="83"/>
      <c r="H1297" s="83" t="str">
        <f t="shared" si="20"/>
        <v/>
      </c>
      <c r="I1297" s="1">
        <v>900927971</v>
      </c>
    </row>
    <row r="1298" spans="1:9" x14ac:dyDescent="0.25">
      <c r="A1298" s="3">
        <v>900937553</v>
      </c>
      <c r="B1298" s="81" t="s">
        <v>1534</v>
      </c>
      <c r="C1298" s="82">
        <v>820</v>
      </c>
      <c r="D1298" s="1" t="s">
        <v>220</v>
      </c>
      <c r="E1298" s="1" t="s">
        <v>218</v>
      </c>
      <c r="F1298" s="83"/>
      <c r="G1298" s="83"/>
      <c r="H1298" s="83" t="str">
        <f t="shared" si="20"/>
        <v/>
      </c>
      <c r="I1298" s="1">
        <v>900937553</v>
      </c>
    </row>
    <row r="1299" spans="1:9" x14ac:dyDescent="0.25">
      <c r="A1299" s="3">
        <v>900937890</v>
      </c>
      <c r="B1299" s="81" t="s">
        <v>1535</v>
      </c>
      <c r="C1299" s="82">
        <v>24676</v>
      </c>
      <c r="D1299" s="1" t="s">
        <v>220</v>
      </c>
      <c r="E1299" s="1" t="s">
        <v>218</v>
      </c>
      <c r="F1299" s="83"/>
      <c r="G1299" s="83"/>
      <c r="H1299" s="83" t="str">
        <f t="shared" si="20"/>
        <v/>
      </c>
      <c r="I1299" s="1">
        <v>900937890</v>
      </c>
    </row>
    <row r="1300" spans="1:9" x14ac:dyDescent="0.25">
      <c r="A1300" s="3">
        <v>900942256</v>
      </c>
      <c r="B1300" s="81" t="s">
        <v>1536</v>
      </c>
      <c r="C1300" s="82">
        <v>820</v>
      </c>
      <c r="D1300" s="1" t="s">
        <v>217</v>
      </c>
      <c r="E1300" s="1" t="s">
        <v>233</v>
      </c>
      <c r="F1300" s="83"/>
      <c r="G1300" s="83"/>
      <c r="H1300" s="83" t="str">
        <f t="shared" si="20"/>
        <v/>
      </c>
      <c r="I1300" s="1">
        <v>900942256</v>
      </c>
    </row>
    <row r="1301" spans="1:9" x14ac:dyDescent="0.25">
      <c r="A1301" s="3">
        <v>900943875</v>
      </c>
      <c r="B1301" s="81" t="s">
        <v>1537</v>
      </c>
      <c r="C1301" s="82">
        <v>4935</v>
      </c>
      <c r="D1301" s="1" t="s">
        <v>220</v>
      </c>
      <c r="E1301" s="1" t="s">
        <v>218</v>
      </c>
      <c r="F1301" s="83"/>
      <c r="G1301" s="83"/>
      <c r="H1301" s="83" t="str">
        <f t="shared" si="20"/>
        <v/>
      </c>
      <c r="I1301" s="1">
        <v>900943875</v>
      </c>
    </row>
    <row r="1302" spans="1:9" x14ac:dyDescent="0.25">
      <c r="A1302" s="3">
        <v>900949110</v>
      </c>
      <c r="B1302" s="81" t="s">
        <v>1538</v>
      </c>
      <c r="C1302" s="82">
        <v>24676</v>
      </c>
      <c r="D1302" s="1" t="s">
        <v>220</v>
      </c>
      <c r="E1302" s="1" t="s">
        <v>218</v>
      </c>
      <c r="F1302" s="83"/>
      <c r="G1302" s="83"/>
      <c r="H1302" s="83" t="str">
        <f t="shared" si="20"/>
        <v/>
      </c>
      <c r="I1302" s="1">
        <v>900949110</v>
      </c>
    </row>
    <row r="1303" spans="1:9" x14ac:dyDescent="0.25">
      <c r="A1303" s="3">
        <v>900954833</v>
      </c>
      <c r="B1303" s="81" t="s">
        <v>1539</v>
      </c>
      <c r="C1303" s="82">
        <v>24676</v>
      </c>
      <c r="D1303" s="1" t="s">
        <v>220</v>
      </c>
      <c r="E1303" s="1" t="s">
        <v>218</v>
      </c>
      <c r="F1303" s="83"/>
      <c r="G1303" s="83"/>
      <c r="H1303" s="83" t="str">
        <f t="shared" si="20"/>
        <v/>
      </c>
      <c r="I1303" s="1">
        <v>900954833</v>
      </c>
    </row>
    <row r="1304" spans="1:9" x14ac:dyDescent="0.25">
      <c r="A1304" s="3">
        <v>900962337</v>
      </c>
      <c r="B1304" s="81" t="s">
        <v>1540</v>
      </c>
      <c r="C1304" s="82">
        <v>1640</v>
      </c>
      <c r="D1304" s="1" t="s">
        <v>220</v>
      </c>
      <c r="E1304" s="75" t="s">
        <v>231</v>
      </c>
      <c r="F1304" s="83"/>
      <c r="G1304" s="83"/>
      <c r="H1304" s="83" t="str">
        <f t="shared" si="20"/>
        <v/>
      </c>
      <c r="I1304" s="1">
        <v>900962337</v>
      </c>
    </row>
    <row r="1305" spans="1:9" x14ac:dyDescent="0.25">
      <c r="A1305" s="3">
        <v>900968008</v>
      </c>
      <c r="B1305" s="81" t="s">
        <v>1541</v>
      </c>
      <c r="C1305" s="82">
        <v>100000000</v>
      </c>
      <c r="D1305" s="1" t="s">
        <v>420</v>
      </c>
      <c r="E1305" s="1" t="s">
        <v>218</v>
      </c>
      <c r="F1305" s="83"/>
      <c r="G1305" s="83"/>
      <c r="H1305" s="83" t="str">
        <f t="shared" si="20"/>
        <v/>
      </c>
      <c r="I1305" s="1">
        <v>900968008</v>
      </c>
    </row>
    <row r="1306" spans="1:9" x14ac:dyDescent="0.25">
      <c r="A1306" s="3">
        <v>900968332</v>
      </c>
      <c r="B1306" s="81" t="s">
        <v>1542</v>
      </c>
      <c r="C1306" s="82">
        <v>4935</v>
      </c>
      <c r="D1306" s="1" t="s">
        <v>220</v>
      </c>
      <c r="E1306" s="1" t="s">
        <v>218</v>
      </c>
      <c r="F1306" s="83"/>
      <c r="G1306" s="83"/>
      <c r="H1306" s="83" t="str">
        <f t="shared" si="20"/>
        <v/>
      </c>
      <c r="I1306" s="1">
        <v>900968332</v>
      </c>
    </row>
    <row r="1307" spans="1:9" x14ac:dyDescent="0.25">
      <c r="A1307" s="3">
        <v>900980753</v>
      </c>
      <c r="B1307" s="81" t="s">
        <v>1543</v>
      </c>
      <c r="C1307" s="82">
        <v>24676</v>
      </c>
      <c r="D1307" s="1" t="s">
        <v>220</v>
      </c>
      <c r="E1307" s="1" t="s">
        <v>218</v>
      </c>
      <c r="F1307" s="83"/>
      <c r="G1307" s="83"/>
      <c r="H1307" s="83" t="str">
        <f t="shared" si="20"/>
        <v/>
      </c>
      <c r="I1307" s="1">
        <v>900980753</v>
      </c>
    </row>
    <row r="1308" spans="1:9" x14ac:dyDescent="0.25">
      <c r="A1308" s="3">
        <v>901000150</v>
      </c>
      <c r="B1308" s="81" t="s">
        <v>1544</v>
      </c>
      <c r="C1308" s="82">
        <v>24676</v>
      </c>
      <c r="D1308" s="1" t="s">
        <v>220</v>
      </c>
      <c r="E1308" s="1" t="s">
        <v>218</v>
      </c>
      <c r="F1308" s="83"/>
      <c r="G1308" s="83"/>
      <c r="H1308" s="83" t="str">
        <f t="shared" si="20"/>
        <v/>
      </c>
      <c r="I1308" s="1">
        <v>901000150</v>
      </c>
    </row>
    <row r="1309" spans="1:9" x14ac:dyDescent="0.25">
      <c r="A1309" s="3">
        <v>901011280</v>
      </c>
      <c r="B1309" s="81" t="s">
        <v>1545</v>
      </c>
      <c r="C1309" s="82">
        <v>820</v>
      </c>
      <c r="D1309" s="1" t="s">
        <v>217</v>
      </c>
      <c r="E1309" s="1" t="s">
        <v>218</v>
      </c>
      <c r="F1309" s="83"/>
      <c r="G1309" s="83"/>
      <c r="H1309" s="83" t="str">
        <f t="shared" si="20"/>
        <v/>
      </c>
      <c r="I1309" s="1">
        <v>901011280</v>
      </c>
    </row>
    <row r="1310" spans="1:9" x14ac:dyDescent="0.25">
      <c r="A1310" s="3">
        <v>901012656</v>
      </c>
      <c r="B1310" s="81" t="s">
        <v>1546</v>
      </c>
      <c r="C1310" s="82">
        <v>4935</v>
      </c>
      <c r="D1310" s="1" t="s">
        <v>220</v>
      </c>
      <c r="E1310" s="75" t="s">
        <v>231</v>
      </c>
      <c r="F1310" s="83"/>
      <c r="G1310" s="83"/>
      <c r="H1310" s="83" t="str">
        <f t="shared" si="20"/>
        <v/>
      </c>
      <c r="I1310" s="1">
        <v>901012656</v>
      </c>
    </row>
    <row r="1311" spans="1:9" x14ac:dyDescent="0.25">
      <c r="A1311" s="3">
        <v>901017199</v>
      </c>
      <c r="B1311" s="81" t="s">
        <v>1547</v>
      </c>
      <c r="C1311" s="82">
        <v>820</v>
      </c>
      <c r="D1311" s="1" t="s">
        <v>217</v>
      </c>
      <c r="E1311" s="1" t="s">
        <v>233</v>
      </c>
      <c r="F1311" s="83"/>
      <c r="G1311" s="83"/>
      <c r="H1311" s="83" t="str">
        <f t="shared" si="20"/>
        <v/>
      </c>
      <c r="I1311" s="1">
        <v>901017199</v>
      </c>
    </row>
    <row r="1312" spans="1:9" x14ac:dyDescent="0.25">
      <c r="A1312" s="3">
        <v>901018058</v>
      </c>
      <c r="B1312" s="81" t="s">
        <v>1548</v>
      </c>
      <c r="C1312" s="82">
        <v>820</v>
      </c>
      <c r="D1312" s="1" t="s">
        <v>217</v>
      </c>
      <c r="E1312" s="1" t="s">
        <v>218</v>
      </c>
      <c r="F1312" s="83"/>
      <c r="G1312" s="83"/>
      <c r="H1312" s="83" t="str">
        <f t="shared" si="20"/>
        <v/>
      </c>
      <c r="I1312" s="1">
        <v>901018058</v>
      </c>
    </row>
    <row r="1313" spans="1:9" x14ac:dyDescent="0.25">
      <c r="A1313" s="3">
        <v>901029783</v>
      </c>
      <c r="B1313" s="81" t="s">
        <v>1549</v>
      </c>
      <c r="C1313" s="82">
        <v>100000000</v>
      </c>
      <c r="D1313" s="1" t="s">
        <v>420</v>
      </c>
      <c r="E1313" s="1" t="s">
        <v>233</v>
      </c>
      <c r="F1313" s="83"/>
      <c r="G1313" s="83"/>
      <c r="H1313" s="83" t="str">
        <f t="shared" si="20"/>
        <v/>
      </c>
      <c r="I1313" s="1">
        <v>901029783</v>
      </c>
    </row>
    <row r="1314" spans="1:9" x14ac:dyDescent="0.25">
      <c r="A1314" s="3">
        <v>901035102</v>
      </c>
      <c r="B1314" s="81" t="s">
        <v>1550</v>
      </c>
      <c r="C1314" s="82">
        <v>4935</v>
      </c>
      <c r="D1314" s="1" t="s">
        <v>217</v>
      </c>
      <c r="E1314" s="1" t="s">
        <v>218</v>
      </c>
      <c r="F1314" s="83"/>
      <c r="G1314" s="83"/>
      <c r="H1314" s="83" t="str">
        <f t="shared" si="20"/>
        <v/>
      </c>
      <c r="I1314" s="1">
        <v>901035102</v>
      </c>
    </row>
    <row r="1315" spans="1:9" x14ac:dyDescent="0.25">
      <c r="A1315" s="3">
        <v>901063321</v>
      </c>
      <c r="B1315" s="81" t="s">
        <v>1551</v>
      </c>
      <c r="C1315" s="82">
        <v>4935</v>
      </c>
      <c r="D1315" s="1" t="s">
        <v>220</v>
      </c>
      <c r="E1315" s="75" t="s">
        <v>231</v>
      </c>
      <c r="F1315" s="83"/>
      <c r="G1315" s="83"/>
      <c r="H1315" s="83" t="str">
        <f t="shared" si="20"/>
        <v/>
      </c>
      <c r="I1315" s="1">
        <v>901063321</v>
      </c>
    </row>
    <row r="1316" spans="1:9" x14ac:dyDescent="0.25">
      <c r="A1316" s="3">
        <v>901086083</v>
      </c>
      <c r="B1316" s="81" t="s">
        <v>1552</v>
      </c>
      <c r="C1316" s="82">
        <v>24676</v>
      </c>
      <c r="D1316" s="1" t="s">
        <v>220</v>
      </c>
      <c r="E1316" s="1" t="s">
        <v>218</v>
      </c>
      <c r="F1316" s="83"/>
      <c r="G1316" s="83"/>
      <c r="H1316" s="83" t="str">
        <f t="shared" si="20"/>
        <v/>
      </c>
      <c r="I1316" s="1">
        <v>901086083</v>
      </c>
    </row>
    <row r="1317" spans="1:9" x14ac:dyDescent="0.25">
      <c r="A1317" s="3">
        <v>901089607</v>
      </c>
      <c r="B1317" s="81" t="s">
        <v>1553</v>
      </c>
      <c r="C1317" s="82">
        <v>4935</v>
      </c>
      <c r="D1317" s="1" t="s">
        <v>220</v>
      </c>
      <c r="E1317" s="1" t="s">
        <v>218</v>
      </c>
      <c r="F1317" s="83"/>
      <c r="G1317" s="83"/>
      <c r="H1317" s="83" t="str">
        <f t="shared" si="20"/>
        <v/>
      </c>
      <c r="I1317" s="1">
        <v>901089607</v>
      </c>
    </row>
    <row r="1318" spans="1:9" x14ac:dyDescent="0.25">
      <c r="A1318" s="3">
        <v>901092473</v>
      </c>
      <c r="B1318" s="81" t="s">
        <v>1554</v>
      </c>
      <c r="C1318" s="82">
        <v>24676</v>
      </c>
      <c r="D1318" s="1" t="s">
        <v>220</v>
      </c>
      <c r="E1318" s="75" t="s">
        <v>231</v>
      </c>
      <c r="F1318" s="83"/>
      <c r="G1318" s="83"/>
      <c r="H1318" s="83" t="str">
        <f t="shared" si="20"/>
        <v/>
      </c>
      <c r="I1318" s="1">
        <v>901092473</v>
      </c>
    </row>
    <row r="1319" spans="1:9" x14ac:dyDescent="0.25">
      <c r="A1319" s="3">
        <v>901130020</v>
      </c>
      <c r="B1319" s="81" t="s">
        <v>1555</v>
      </c>
      <c r="C1319" s="82">
        <v>1640</v>
      </c>
      <c r="D1319" s="1" t="s">
        <v>420</v>
      </c>
      <c r="E1319" s="75" t="s">
        <v>231</v>
      </c>
      <c r="F1319" s="83"/>
      <c r="G1319" s="83"/>
      <c r="H1319" s="83" t="str">
        <f t="shared" si="20"/>
        <v/>
      </c>
      <c r="I1319" s="1">
        <v>901130020</v>
      </c>
    </row>
    <row r="1320" spans="1:9" x14ac:dyDescent="0.25">
      <c r="A1320" s="3">
        <v>901138915</v>
      </c>
      <c r="B1320" s="81" t="s">
        <v>1556</v>
      </c>
      <c r="C1320" s="82">
        <v>24676</v>
      </c>
      <c r="D1320" s="1" t="s">
        <v>217</v>
      </c>
      <c r="E1320" s="1" t="s">
        <v>218</v>
      </c>
      <c r="F1320" s="83"/>
      <c r="G1320" s="83"/>
      <c r="H1320" s="83" t="str">
        <f t="shared" si="20"/>
        <v/>
      </c>
      <c r="I1320" s="1">
        <v>901138915</v>
      </c>
    </row>
    <row r="1321" spans="1:9" x14ac:dyDescent="0.25">
      <c r="A1321" s="3">
        <v>901170621</v>
      </c>
      <c r="B1321" s="81" t="s">
        <v>1557</v>
      </c>
      <c r="C1321" s="82">
        <v>4935</v>
      </c>
      <c r="D1321" s="1" t="s">
        <v>220</v>
      </c>
      <c r="E1321" s="75" t="s">
        <v>231</v>
      </c>
      <c r="F1321" s="83"/>
      <c r="G1321" s="83"/>
      <c r="H1321" s="83" t="str">
        <f t="shared" si="20"/>
        <v/>
      </c>
      <c r="I1321" s="1">
        <v>901170621</v>
      </c>
    </row>
    <row r="1322" spans="1:9" x14ac:dyDescent="0.25">
      <c r="A1322" s="3">
        <v>901187011</v>
      </c>
      <c r="B1322" s="81" t="s">
        <v>1558</v>
      </c>
      <c r="C1322" s="82">
        <v>820</v>
      </c>
      <c r="D1322" s="1" t="s">
        <v>220</v>
      </c>
      <c r="E1322" s="75" t="s">
        <v>231</v>
      </c>
      <c r="F1322" s="83"/>
      <c r="G1322" s="83"/>
      <c r="H1322" s="83" t="str">
        <f t="shared" si="20"/>
        <v/>
      </c>
      <c r="I1322" s="1">
        <v>901187011</v>
      </c>
    </row>
    <row r="1323" spans="1:9" x14ac:dyDescent="0.25">
      <c r="A1323" s="3">
        <v>901196276</v>
      </c>
      <c r="B1323" s="81" t="s">
        <v>1559</v>
      </c>
      <c r="C1323" s="82">
        <v>1640</v>
      </c>
      <c r="D1323" s="1" t="s">
        <v>217</v>
      </c>
      <c r="E1323" s="75" t="s">
        <v>231</v>
      </c>
      <c r="F1323" s="83"/>
      <c r="G1323" s="83"/>
      <c r="H1323" s="83" t="str">
        <f t="shared" si="20"/>
        <v/>
      </c>
      <c r="I1323" s="1">
        <v>901196276</v>
      </c>
    </row>
    <row r="1324" spans="1:9" x14ac:dyDescent="0.25">
      <c r="A1324" s="3">
        <v>901197145</v>
      </c>
      <c r="B1324" s="81" t="s">
        <v>1560</v>
      </c>
      <c r="C1324" s="82">
        <v>820</v>
      </c>
      <c r="D1324" s="1" t="s">
        <v>220</v>
      </c>
      <c r="E1324" s="75" t="s">
        <v>231</v>
      </c>
      <c r="F1324" s="83"/>
      <c r="G1324" s="83"/>
      <c r="H1324" s="83" t="str">
        <f t="shared" si="20"/>
        <v/>
      </c>
      <c r="I1324" s="1">
        <v>901197145</v>
      </c>
    </row>
    <row r="1325" spans="1:9" x14ac:dyDescent="0.25">
      <c r="A1325" s="3">
        <v>901206147</v>
      </c>
      <c r="B1325" s="81" t="s">
        <v>1561</v>
      </c>
      <c r="C1325" s="82">
        <v>100000000</v>
      </c>
      <c r="D1325" s="1" t="s">
        <v>220</v>
      </c>
      <c r="E1325" s="1" t="s">
        <v>218</v>
      </c>
      <c r="F1325" s="83"/>
      <c r="G1325" s="83"/>
      <c r="H1325" s="83" t="str">
        <f t="shared" si="20"/>
        <v/>
      </c>
      <c r="I1325" s="1">
        <v>901206147</v>
      </c>
    </row>
    <row r="1326" spans="1:9" x14ac:dyDescent="0.25">
      <c r="A1326" s="3">
        <v>901211742</v>
      </c>
      <c r="B1326" s="81" t="s">
        <v>1562</v>
      </c>
      <c r="C1326" s="82">
        <v>24676</v>
      </c>
      <c r="D1326" s="1" t="s">
        <v>420</v>
      </c>
      <c r="E1326" s="75" t="s">
        <v>231</v>
      </c>
      <c r="F1326" s="83"/>
      <c r="G1326" s="83"/>
      <c r="H1326" s="83" t="str">
        <f t="shared" si="20"/>
        <v/>
      </c>
      <c r="I1326" s="1">
        <v>901211742</v>
      </c>
    </row>
    <row r="1327" spans="1:9" x14ac:dyDescent="0.25">
      <c r="A1327" s="3">
        <v>901223062</v>
      </c>
      <c r="B1327" s="81" t="s">
        <v>1563</v>
      </c>
      <c r="C1327" s="82">
        <v>100000000</v>
      </c>
      <c r="D1327" s="1" t="s">
        <v>217</v>
      </c>
      <c r="E1327" s="75" t="s">
        <v>231</v>
      </c>
      <c r="F1327" s="83"/>
      <c r="G1327" s="83"/>
      <c r="H1327" s="83" t="str">
        <f t="shared" si="20"/>
        <v/>
      </c>
      <c r="I1327" s="1">
        <v>901223062</v>
      </c>
    </row>
    <row r="1328" spans="1:9" x14ac:dyDescent="0.25">
      <c r="A1328" s="3">
        <v>901287646</v>
      </c>
      <c r="B1328" s="81" t="s">
        <v>1564</v>
      </c>
      <c r="C1328" s="82">
        <v>1640</v>
      </c>
      <c r="D1328" s="1" t="s">
        <v>220</v>
      </c>
      <c r="E1328" s="75" t="s">
        <v>231</v>
      </c>
      <c r="F1328" s="83"/>
      <c r="G1328" s="83"/>
      <c r="H1328" s="83" t="str">
        <f t="shared" si="20"/>
        <v/>
      </c>
      <c r="I1328" s="1">
        <v>901287646</v>
      </c>
    </row>
    <row r="1329" spans="1:9" x14ac:dyDescent="0.25">
      <c r="A1329" s="3">
        <v>901290731</v>
      </c>
      <c r="B1329" s="81" t="s">
        <v>1565</v>
      </c>
      <c r="C1329" s="82">
        <v>1640</v>
      </c>
      <c r="D1329" s="1" t="s">
        <v>220</v>
      </c>
      <c r="E1329" s="1" t="s">
        <v>233</v>
      </c>
      <c r="F1329" s="83"/>
      <c r="G1329" s="83"/>
      <c r="H1329" s="83" t="str">
        <f t="shared" si="20"/>
        <v/>
      </c>
      <c r="I1329" s="1">
        <v>901290731</v>
      </c>
    </row>
    <row r="1330" spans="1:9" x14ac:dyDescent="0.25">
      <c r="A1330" s="3">
        <v>901295701</v>
      </c>
      <c r="B1330" s="81" t="s">
        <v>1566</v>
      </c>
      <c r="C1330" s="82">
        <v>24676</v>
      </c>
      <c r="D1330" s="1" t="s">
        <v>220</v>
      </c>
      <c r="E1330" s="1" t="s">
        <v>238</v>
      </c>
      <c r="F1330" s="83"/>
      <c r="G1330" s="83"/>
      <c r="H1330" s="83" t="str">
        <f t="shared" si="20"/>
        <v/>
      </c>
      <c r="I1330" s="1">
        <v>901295701</v>
      </c>
    </row>
    <row r="1331" spans="1:9" x14ac:dyDescent="0.25">
      <c r="A1331" s="3">
        <v>901298444</v>
      </c>
      <c r="B1331" s="81" t="s">
        <v>1567</v>
      </c>
      <c r="C1331" s="82">
        <v>4935</v>
      </c>
      <c r="D1331" s="1" t="s">
        <v>420</v>
      </c>
      <c r="E1331" s="75" t="s">
        <v>231</v>
      </c>
      <c r="F1331" s="83"/>
      <c r="G1331" s="83"/>
      <c r="H1331" s="83" t="str">
        <f t="shared" si="20"/>
        <v/>
      </c>
      <c r="I1331" s="1">
        <v>901298444</v>
      </c>
    </row>
    <row r="1332" spans="1:9" x14ac:dyDescent="0.25">
      <c r="A1332" s="3">
        <v>901303049</v>
      </c>
      <c r="B1332" s="81" t="s">
        <v>1568</v>
      </c>
      <c r="C1332" s="82">
        <v>820</v>
      </c>
      <c r="D1332" s="1" t="s">
        <v>220</v>
      </c>
      <c r="E1332" s="75" t="s">
        <v>231</v>
      </c>
      <c r="F1332" s="83"/>
      <c r="G1332" s="83"/>
      <c r="H1332" s="83" t="str">
        <f t="shared" si="20"/>
        <v/>
      </c>
      <c r="I1332" s="1">
        <v>901303049</v>
      </c>
    </row>
    <row r="1333" spans="1:9" x14ac:dyDescent="0.25">
      <c r="A1333" s="3">
        <v>901307625</v>
      </c>
      <c r="B1333" s="81" t="s">
        <v>1569</v>
      </c>
      <c r="C1333" s="82">
        <v>4935</v>
      </c>
      <c r="D1333" s="1" t="s">
        <v>220</v>
      </c>
      <c r="E1333" s="75" t="s">
        <v>231</v>
      </c>
      <c r="F1333" s="83"/>
      <c r="G1333" s="83"/>
      <c r="H1333" s="83" t="str">
        <f t="shared" si="20"/>
        <v/>
      </c>
      <c r="I1333" s="1">
        <v>901307625</v>
      </c>
    </row>
    <row r="1334" spans="1:9" x14ac:dyDescent="0.25">
      <c r="A1334" s="3">
        <v>901307764</v>
      </c>
      <c r="B1334" s="81" t="s">
        <v>1570</v>
      </c>
      <c r="C1334" s="82">
        <v>1640</v>
      </c>
      <c r="D1334" s="1" t="s">
        <v>220</v>
      </c>
      <c r="E1334" s="75" t="s">
        <v>231</v>
      </c>
      <c r="F1334" s="83"/>
      <c r="G1334" s="83"/>
      <c r="H1334" s="83" t="str">
        <f t="shared" si="20"/>
        <v/>
      </c>
      <c r="I1334" s="1">
        <v>901307764</v>
      </c>
    </row>
    <row r="1335" spans="1:9" x14ac:dyDescent="0.25">
      <c r="A1335" s="3">
        <v>901312959</v>
      </c>
      <c r="B1335" s="81" t="s">
        <v>1571</v>
      </c>
      <c r="C1335" s="82">
        <v>4935</v>
      </c>
      <c r="D1335" s="1" t="s">
        <v>420</v>
      </c>
      <c r="E1335" s="1" t="s">
        <v>218</v>
      </c>
      <c r="F1335" s="83"/>
      <c r="G1335" s="83"/>
      <c r="H1335" s="83" t="str">
        <f t="shared" si="20"/>
        <v/>
      </c>
      <c r="I1335" s="1">
        <v>901312959</v>
      </c>
    </row>
    <row r="1336" spans="1:9" x14ac:dyDescent="0.25">
      <c r="A1336" s="3">
        <v>901313164</v>
      </c>
      <c r="B1336" s="81" t="s">
        <v>1572</v>
      </c>
      <c r="C1336" s="82">
        <v>1640</v>
      </c>
      <c r="D1336" s="1" t="s">
        <v>220</v>
      </c>
      <c r="E1336" s="1" t="s">
        <v>218</v>
      </c>
      <c r="F1336" s="83"/>
      <c r="G1336" s="83"/>
      <c r="H1336" s="83" t="str">
        <f t="shared" si="20"/>
        <v/>
      </c>
      <c r="I1336" s="1">
        <v>901313164</v>
      </c>
    </row>
    <row r="1337" spans="1:9" x14ac:dyDescent="0.25">
      <c r="A1337" s="3">
        <v>901319127</v>
      </c>
      <c r="B1337" s="81" t="s">
        <v>1573</v>
      </c>
      <c r="C1337" s="82">
        <v>4935</v>
      </c>
      <c r="D1337" s="1" t="s">
        <v>220</v>
      </c>
      <c r="E1337" s="1" t="s">
        <v>218</v>
      </c>
      <c r="F1337" s="83"/>
      <c r="G1337" s="83"/>
      <c r="H1337" s="83" t="str">
        <f t="shared" si="20"/>
        <v/>
      </c>
      <c r="I1337" s="1">
        <v>901319127</v>
      </c>
    </row>
    <row r="1338" spans="1:9" x14ac:dyDescent="0.25">
      <c r="A1338" s="3">
        <v>901322513</v>
      </c>
      <c r="B1338" s="81" t="s">
        <v>1574</v>
      </c>
      <c r="C1338" s="82">
        <v>4935</v>
      </c>
      <c r="D1338" s="1" t="s">
        <v>220</v>
      </c>
      <c r="E1338" s="75" t="s">
        <v>231</v>
      </c>
      <c r="F1338" s="83"/>
      <c r="G1338" s="83"/>
      <c r="H1338" s="83" t="str">
        <f t="shared" si="20"/>
        <v/>
      </c>
      <c r="I1338" s="1">
        <v>901322513</v>
      </c>
    </row>
    <row r="1339" spans="1:9" x14ac:dyDescent="0.25">
      <c r="A1339" s="3">
        <v>901322817</v>
      </c>
      <c r="B1339" s="81" t="s">
        <v>1575</v>
      </c>
      <c r="C1339" s="82">
        <v>100000000</v>
      </c>
      <c r="D1339" s="1" t="s">
        <v>220</v>
      </c>
      <c r="E1339" s="75" t="s">
        <v>231</v>
      </c>
      <c r="F1339" s="83"/>
      <c r="G1339" s="83"/>
      <c r="H1339" s="83" t="str">
        <f t="shared" si="20"/>
        <v/>
      </c>
      <c r="I1339" s="1">
        <v>901322817</v>
      </c>
    </row>
    <row r="1340" spans="1:9" x14ac:dyDescent="0.25">
      <c r="A1340" s="3">
        <v>901330756</v>
      </c>
      <c r="B1340" s="81" t="s">
        <v>1576</v>
      </c>
      <c r="C1340" s="82">
        <v>100000000</v>
      </c>
      <c r="D1340" s="1" t="s">
        <v>220</v>
      </c>
      <c r="E1340" s="75" t="s">
        <v>231</v>
      </c>
      <c r="F1340" s="83"/>
      <c r="G1340" s="83"/>
      <c r="H1340" s="83" t="str">
        <f t="shared" si="20"/>
        <v/>
      </c>
      <c r="I1340" s="1">
        <v>901330756</v>
      </c>
    </row>
    <row r="1341" spans="1:9" x14ac:dyDescent="0.25">
      <c r="A1341" s="3">
        <v>901331956</v>
      </c>
      <c r="B1341" s="81" t="s">
        <v>1577</v>
      </c>
      <c r="C1341" s="82">
        <v>820</v>
      </c>
      <c r="D1341" s="1" t="s">
        <v>217</v>
      </c>
      <c r="E1341" s="75" t="s">
        <v>231</v>
      </c>
      <c r="F1341" s="83"/>
      <c r="G1341" s="83"/>
      <c r="H1341" s="83" t="str">
        <f t="shared" si="20"/>
        <v/>
      </c>
      <c r="I1341" s="1">
        <v>901331956</v>
      </c>
    </row>
    <row r="1342" spans="1:9" x14ac:dyDescent="0.25">
      <c r="A1342" s="3">
        <v>901332365</v>
      </c>
      <c r="B1342" s="81" t="s">
        <v>1578</v>
      </c>
      <c r="C1342" s="82">
        <v>820</v>
      </c>
      <c r="D1342" s="1" t="s">
        <v>220</v>
      </c>
      <c r="E1342" s="75" t="s">
        <v>231</v>
      </c>
      <c r="F1342" s="83"/>
      <c r="G1342" s="83"/>
      <c r="H1342" s="83" t="str">
        <f t="shared" si="20"/>
        <v/>
      </c>
      <c r="I1342" s="1">
        <v>901332365</v>
      </c>
    </row>
    <row r="1343" spans="1:9" x14ac:dyDescent="0.25">
      <c r="A1343" s="3">
        <v>901332844</v>
      </c>
      <c r="B1343" s="81" t="s">
        <v>1579</v>
      </c>
      <c r="C1343" s="82">
        <v>820</v>
      </c>
      <c r="D1343" s="1" t="s">
        <v>220</v>
      </c>
      <c r="E1343" s="75" t="s">
        <v>231</v>
      </c>
      <c r="F1343" s="83"/>
      <c r="G1343" s="83"/>
      <c r="H1343" s="83" t="str">
        <f t="shared" si="20"/>
        <v/>
      </c>
      <c r="I1343" s="1">
        <v>901332844</v>
      </c>
    </row>
    <row r="1344" spans="1:9" x14ac:dyDescent="0.25">
      <c r="A1344" s="3">
        <v>901333323</v>
      </c>
      <c r="B1344" s="81" t="s">
        <v>1580</v>
      </c>
      <c r="C1344" s="82">
        <v>4935</v>
      </c>
      <c r="D1344" s="1" t="s">
        <v>420</v>
      </c>
      <c r="E1344" s="1" t="s">
        <v>233</v>
      </c>
      <c r="F1344" s="83"/>
      <c r="G1344" s="83"/>
      <c r="H1344" s="83" t="str">
        <f t="shared" si="20"/>
        <v/>
      </c>
      <c r="I1344" s="1">
        <v>901333323</v>
      </c>
    </row>
    <row r="1345" spans="1:9" x14ac:dyDescent="0.25">
      <c r="A1345" s="3">
        <v>901333459</v>
      </c>
      <c r="B1345" s="81" t="s">
        <v>1581</v>
      </c>
      <c r="C1345" s="82">
        <v>4935</v>
      </c>
      <c r="D1345" s="1" t="s">
        <v>220</v>
      </c>
      <c r="E1345" s="75" t="s">
        <v>231</v>
      </c>
      <c r="F1345" s="83"/>
      <c r="G1345" s="83"/>
      <c r="H1345" s="83" t="str">
        <f t="shared" si="20"/>
        <v/>
      </c>
      <c r="I1345" s="1">
        <v>901333459</v>
      </c>
    </row>
    <row r="1346" spans="1:9" x14ac:dyDescent="0.25">
      <c r="A1346" s="3">
        <v>901333803</v>
      </c>
      <c r="B1346" s="81" t="s">
        <v>1582</v>
      </c>
      <c r="C1346" s="82">
        <v>24676</v>
      </c>
      <c r="D1346" s="1" t="s">
        <v>220</v>
      </c>
      <c r="E1346" s="75" t="s">
        <v>231</v>
      </c>
      <c r="F1346" s="83"/>
      <c r="G1346" s="83"/>
      <c r="H1346" s="83" t="str">
        <f t="shared" si="20"/>
        <v/>
      </c>
      <c r="I1346" s="1">
        <v>901333803</v>
      </c>
    </row>
    <row r="1347" spans="1:9" x14ac:dyDescent="0.25">
      <c r="A1347" s="3">
        <v>901334330</v>
      </c>
      <c r="B1347" s="81" t="s">
        <v>1583</v>
      </c>
      <c r="C1347" s="82">
        <v>24676</v>
      </c>
      <c r="D1347" s="1" t="s">
        <v>220</v>
      </c>
      <c r="E1347" s="1" t="s">
        <v>218</v>
      </c>
      <c r="F1347" s="83"/>
      <c r="G1347" s="83"/>
      <c r="H1347" s="83" t="str">
        <f t="shared" ref="H1347:H1410" si="21">+IF(F1347&gt;0,F1347,IF(G1347&gt;0,G1347,""))</f>
        <v/>
      </c>
      <c r="I1347" s="1">
        <v>901334330</v>
      </c>
    </row>
    <row r="1348" spans="1:9" x14ac:dyDescent="0.25">
      <c r="A1348" s="3">
        <v>901334506</v>
      </c>
      <c r="B1348" s="81" t="s">
        <v>1584</v>
      </c>
      <c r="C1348" s="82">
        <v>24676</v>
      </c>
      <c r="D1348" s="1" t="s">
        <v>420</v>
      </c>
      <c r="E1348" s="1" t="s">
        <v>218</v>
      </c>
      <c r="F1348" s="83"/>
      <c r="G1348" s="83"/>
      <c r="H1348" s="83" t="str">
        <f t="shared" si="21"/>
        <v/>
      </c>
      <c r="I1348" s="1">
        <v>901334506</v>
      </c>
    </row>
    <row r="1349" spans="1:9" x14ac:dyDescent="0.25">
      <c r="A1349" s="3">
        <v>901337779</v>
      </c>
      <c r="B1349" s="81" t="s">
        <v>1585</v>
      </c>
      <c r="C1349" s="82">
        <v>100000000</v>
      </c>
      <c r="D1349" s="1" t="s">
        <v>420</v>
      </c>
      <c r="E1349" s="75" t="s">
        <v>231</v>
      </c>
      <c r="F1349" s="83"/>
      <c r="G1349" s="83"/>
      <c r="H1349" s="83" t="str">
        <f t="shared" si="21"/>
        <v/>
      </c>
      <c r="I1349" s="1">
        <v>901337779</v>
      </c>
    </row>
    <row r="1350" spans="1:9" x14ac:dyDescent="0.25">
      <c r="A1350" s="3">
        <v>901337967</v>
      </c>
      <c r="B1350" s="81" t="s">
        <v>1586</v>
      </c>
      <c r="C1350" s="82">
        <v>24676</v>
      </c>
      <c r="D1350" s="1" t="s">
        <v>220</v>
      </c>
      <c r="E1350" s="1" t="s">
        <v>246</v>
      </c>
      <c r="F1350" s="83"/>
      <c r="G1350" s="83"/>
      <c r="H1350" s="83" t="str">
        <f t="shared" si="21"/>
        <v/>
      </c>
      <c r="I1350" s="1">
        <v>901337967</v>
      </c>
    </row>
    <row r="1351" spans="1:9" x14ac:dyDescent="0.25">
      <c r="A1351" s="3">
        <v>901340441</v>
      </c>
      <c r="B1351" s="81" t="s">
        <v>1587</v>
      </c>
      <c r="C1351" s="82">
        <v>24676</v>
      </c>
      <c r="D1351" s="1" t="s">
        <v>220</v>
      </c>
      <c r="E1351" s="75" t="s">
        <v>231</v>
      </c>
      <c r="F1351" s="83"/>
      <c r="G1351" s="83"/>
      <c r="H1351" s="83" t="str">
        <f t="shared" si="21"/>
        <v/>
      </c>
      <c r="I1351" s="1">
        <v>901340441</v>
      </c>
    </row>
    <row r="1352" spans="1:9" x14ac:dyDescent="0.25">
      <c r="A1352" s="3">
        <v>901341992</v>
      </c>
      <c r="B1352" s="81" t="s">
        <v>1588</v>
      </c>
      <c r="C1352" s="82">
        <v>24676</v>
      </c>
      <c r="D1352" s="1" t="s">
        <v>217</v>
      </c>
      <c r="E1352" s="1" t="s">
        <v>218</v>
      </c>
      <c r="F1352" s="83"/>
      <c r="G1352" s="83"/>
      <c r="H1352" s="83" t="str">
        <f t="shared" si="21"/>
        <v/>
      </c>
      <c r="I1352" s="1">
        <v>901341992</v>
      </c>
    </row>
    <row r="1353" spans="1:9" x14ac:dyDescent="0.25">
      <c r="A1353" s="3">
        <v>901343128</v>
      </c>
      <c r="B1353" s="81" t="s">
        <v>1589</v>
      </c>
      <c r="C1353" s="82">
        <v>4935</v>
      </c>
      <c r="D1353" s="1" t="s">
        <v>220</v>
      </c>
      <c r="E1353" s="75" t="s">
        <v>231</v>
      </c>
      <c r="F1353" s="83"/>
      <c r="G1353" s="83"/>
      <c r="H1353" s="83" t="str">
        <f t="shared" si="21"/>
        <v/>
      </c>
      <c r="I1353" s="1">
        <v>901343128</v>
      </c>
    </row>
    <row r="1354" spans="1:9" x14ac:dyDescent="0.25">
      <c r="A1354" s="3">
        <v>901343659</v>
      </c>
      <c r="B1354" s="81" t="s">
        <v>1590</v>
      </c>
      <c r="C1354" s="82">
        <v>820</v>
      </c>
      <c r="D1354" s="1" t="s">
        <v>220</v>
      </c>
      <c r="E1354" s="75" t="s">
        <v>231</v>
      </c>
      <c r="F1354" s="83"/>
      <c r="G1354" s="83"/>
      <c r="H1354" s="83" t="str">
        <f t="shared" si="21"/>
        <v/>
      </c>
      <c r="I1354" s="1">
        <v>901343659</v>
      </c>
    </row>
    <row r="1355" spans="1:9" x14ac:dyDescent="0.25">
      <c r="A1355" s="3">
        <v>990659065</v>
      </c>
      <c r="B1355" s="81" t="s">
        <v>1591</v>
      </c>
      <c r="C1355" s="82">
        <v>24676</v>
      </c>
      <c r="D1355" s="1" t="s">
        <v>220</v>
      </c>
      <c r="E1355" s="75" t="s">
        <v>231</v>
      </c>
      <c r="F1355" s="83"/>
      <c r="G1355" s="83"/>
      <c r="H1355" s="83" t="str">
        <f t="shared" si="21"/>
        <v/>
      </c>
      <c r="I1355" s="1">
        <v>990659065</v>
      </c>
    </row>
    <row r="1356" spans="1:9" x14ac:dyDescent="0.25">
      <c r="A1356" s="3">
        <v>900404019</v>
      </c>
      <c r="B1356" s="81" t="s">
        <v>1592</v>
      </c>
      <c r="C1356" s="82">
        <v>820</v>
      </c>
      <c r="D1356" s="1" t="s">
        <v>217</v>
      </c>
      <c r="E1356" s="1" t="s">
        <v>218</v>
      </c>
      <c r="F1356" s="83"/>
      <c r="G1356" s="83"/>
      <c r="H1356" s="83" t="str">
        <f t="shared" si="21"/>
        <v/>
      </c>
      <c r="I1356" s="1">
        <v>900404019</v>
      </c>
    </row>
    <row r="1357" spans="1:9" x14ac:dyDescent="0.25">
      <c r="A1357" s="3">
        <v>800161832</v>
      </c>
      <c r="B1357" s="81" t="s">
        <v>1593</v>
      </c>
      <c r="C1357" s="82">
        <v>820</v>
      </c>
      <c r="D1357" s="1" t="s">
        <v>217</v>
      </c>
      <c r="E1357" s="1" t="s">
        <v>218</v>
      </c>
      <c r="F1357" s="83"/>
      <c r="G1357" s="83"/>
      <c r="H1357" s="83" t="str">
        <f t="shared" si="21"/>
        <v/>
      </c>
      <c r="I1357" s="1">
        <v>800161832</v>
      </c>
    </row>
    <row r="1358" spans="1:9" x14ac:dyDescent="0.25">
      <c r="A1358" s="3">
        <v>900548374</v>
      </c>
      <c r="B1358" s="81" t="s">
        <v>1594</v>
      </c>
      <c r="C1358" s="82">
        <v>100000000</v>
      </c>
      <c r="D1358" s="1" t="s">
        <v>220</v>
      </c>
      <c r="E1358" s="75" t="s">
        <v>231</v>
      </c>
      <c r="F1358" s="83"/>
      <c r="G1358" s="83"/>
      <c r="H1358" s="83" t="str">
        <f t="shared" si="21"/>
        <v/>
      </c>
      <c r="I1358" s="1">
        <v>900548374</v>
      </c>
    </row>
    <row r="1359" spans="1:9" x14ac:dyDescent="0.25">
      <c r="A1359" s="3">
        <v>900119083</v>
      </c>
      <c r="B1359" s="81" t="s">
        <v>1595</v>
      </c>
      <c r="C1359" s="82">
        <v>820</v>
      </c>
      <c r="D1359" s="1" t="s">
        <v>220</v>
      </c>
      <c r="E1359" s="75" t="s">
        <v>231</v>
      </c>
      <c r="F1359" s="83"/>
      <c r="G1359" s="83"/>
      <c r="H1359" s="83" t="str">
        <f t="shared" si="21"/>
        <v/>
      </c>
      <c r="I1359" s="1">
        <v>900119083</v>
      </c>
    </row>
    <row r="1360" spans="1:9" x14ac:dyDescent="0.25">
      <c r="A1360" s="3">
        <v>825002350</v>
      </c>
      <c r="B1360" s="81" t="s">
        <v>1596</v>
      </c>
      <c r="C1360" s="82">
        <v>4935</v>
      </c>
      <c r="D1360" s="1" t="s">
        <v>220</v>
      </c>
      <c r="E1360" s="1" t="s">
        <v>218</v>
      </c>
      <c r="F1360" s="83"/>
      <c r="G1360" s="83"/>
      <c r="H1360" s="83" t="str">
        <f t="shared" si="21"/>
        <v/>
      </c>
      <c r="I1360" s="1">
        <v>825002350</v>
      </c>
    </row>
    <row r="1361" spans="1:9" x14ac:dyDescent="0.25">
      <c r="A1361" s="3">
        <v>823003882</v>
      </c>
      <c r="B1361" s="81" t="s">
        <v>1597</v>
      </c>
      <c r="C1361" s="82">
        <v>24676</v>
      </c>
      <c r="D1361" s="1" t="s">
        <v>220</v>
      </c>
      <c r="E1361" s="1" t="s">
        <v>218</v>
      </c>
      <c r="F1361" s="83"/>
      <c r="G1361" s="83"/>
      <c r="H1361" s="83" t="str">
        <f t="shared" si="21"/>
        <v/>
      </c>
      <c r="I1361" s="1">
        <v>823003882</v>
      </c>
    </row>
    <row r="1362" spans="1:9" x14ac:dyDescent="0.25">
      <c r="A1362" s="3">
        <v>860018862</v>
      </c>
      <c r="B1362" s="81" t="s">
        <v>1598</v>
      </c>
      <c r="C1362" s="82">
        <v>100000000</v>
      </c>
      <c r="D1362" s="1" t="s">
        <v>217</v>
      </c>
      <c r="E1362" s="1" t="s">
        <v>218</v>
      </c>
      <c r="F1362" s="83"/>
      <c r="G1362" s="83"/>
      <c r="H1362" s="83" t="str">
        <f t="shared" si="21"/>
        <v/>
      </c>
      <c r="I1362" s="1">
        <v>860018862</v>
      </c>
    </row>
    <row r="1363" spans="1:9" x14ac:dyDescent="0.25">
      <c r="A1363" s="3">
        <v>800158061</v>
      </c>
      <c r="B1363" s="81" t="s">
        <v>1599</v>
      </c>
      <c r="C1363" s="82">
        <v>820</v>
      </c>
      <c r="D1363" s="1" t="s">
        <v>217</v>
      </c>
      <c r="E1363" s="1" t="s">
        <v>218</v>
      </c>
      <c r="F1363" s="83"/>
      <c r="G1363" s="83"/>
      <c r="H1363" s="83" t="str">
        <f t="shared" si="21"/>
        <v/>
      </c>
      <c r="I1363" s="1">
        <v>800158061</v>
      </c>
    </row>
    <row r="1364" spans="1:9" x14ac:dyDescent="0.25">
      <c r="A1364" s="3">
        <v>900890827</v>
      </c>
      <c r="B1364" s="81" t="s">
        <v>1600</v>
      </c>
      <c r="C1364" s="82">
        <v>820</v>
      </c>
      <c r="D1364" s="1" t="s">
        <v>420</v>
      </c>
      <c r="E1364" s="1" t="s">
        <v>218</v>
      </c>
      <c r="F1364" s="83"/>
      <c r="G1364" s="83"/>
      <c r="H1364" s="83" t="str">
        <f t="shared" si="21"/>
        <v/>
      </c>
      <c r="I1364" s="1">
        <v>900890827</v>
      </c>
    </row>
    <row r="1365" spans="1:9" x14ac:dyDescent="0.25">
      <c r="A1365" s="3">
        <v>830044501</v>
      </c>
      <c r="B1365" s="81" t="s">
        <v>1601</v>
      </c>
      <c r="C1365" s="82">
        <v>820</v>
      </c>
      <c r="D1365" s="1" t="s">
        <v>217</v>
      </c>
      <c r="E1365" s="1" t="s">
        <v>218</v>
      </c>
      <c r="F1365" s="83"/>
      <c r="G1365" s="83"/>
      <c r="H1365" s="83" t="str">
        <f t="shared" si="21"/>
        <v/>
      </c>
      <c r="I1365" s="1">
        <v>830044501</v>
      </c>
    </row>
    <row r="1366" spans="1:9" x14ac:dyDescent="0.25">
      <c r="A1366" s="3">
        <v>800239894</v>
      </c>
      <c r="B1366" s="81" t="s">
        <v>1602</v>
      </c>
      <c r="C1366" s="82">
        <v>4935</v>
      </c>
      <c r="D1366" s="1" t="s">
        <v>217</v>
      </c>
      <c r="E1366" s="1" t="s">
        <v>218</v>
      </c>
      <c r="F1366" s="83"/>
      <c r="G1366" s="83"/>
      <c r="H1366" s="83" t="str">
        <f t="shared" si="21"/>
        <v/>
      </c>
      <c r="I1366" s="1">
        <v>800239894</v>
      </c>
    </row>
    <row r="1367" spans="1:9" x14ac:dyDescent="0.25">
      <c r="A1367" s="3">
        <v>800044589</v>
      </c>
      <c r="B1367" s="81" t="s">
        <v>1603</v>
      </c>
      <c r="C1367" s="82">
        <v>820</v>
      </c>
      <c r="D1367" s="1" t="s">
        <v>217</v>
      </c>
      <c r="E1367" s="1" t="s">
        <v>218</v>
      </c>
      <c r="F1367" s="83"/>
      <c r="G1367" s="83"/>
      <c r="H1367" s="83" t="str">
        <f t="shared" si="21"/>
        <v/>
      </c>
      <c r="I1367" s="1">
        <v>800044589</v>
      </c>
    </row>
    <row r="1368" spans="1:9" x14ac:dyDescent="0.25">
      <c r="A1368" s="3">
        <v>900131241</v>
      </c>
      <c r="B1368" s="81" t="s">
        <v>1604</v>
      </c>
      <c r="C1368" s="82">
        <v>820</v>
      </c>
      <c r="D1368" s="1" t="s">
        <v>217</v>
      </c>
      <c r="E1368" s="1" t="s">
        <v>218</v>
      </c>
      <c r="F1368" s="83"/>
      <c r="G1368" s="83"/>
      <c r="H1368" s="83" t="str">
        <f t="shared" si="21"/>
        <v/>
      </c>
      <c r="I1368" s="1">
        <v>900131241</v>
      </c>
    </row>
    <row r="1369" spans="1:9" x14ac:dyDescent="0.25">
      <c r="A1369" s="3">
        <v>900915653</v>
      </c>
      <c r="B1369" s="81" t="s">
        <v>1605</v>
      </c>
      <c r="C1369" s="82">
        <v>4935</v>
      </c>
      <c r="D1369" s="1" t="s">
        <v>220</v>
      </c>
      <c r="E1369" s="1" t="s">
        <v>218</v>
      </c>
      <c r="F1369" s="83"/>
      <c r="G1369" s="83"/>
      <c r="H1369" s="83" t="str">
        <f t="shared" si="21"/>
        <v/>
      </c>
      <c r="I1369" s="1">
        <v>900915653</v>
      </c>
    </row>
    <row r="1370" spans="1:9" x14ac:dyDescent="0.25">
      <c r="A1370" s="3">
        <v>800156742</v>
      </c>
      <c r="B1370" s="81" t="s">
        <v>1606</v>
      </c>
      <c r="C1370" s="82">
        <v>820</v>
      </c>
      <c r="D1370" s="1" t="s">
        <v>217</v>
      </c>
      <c r="E1370" s="1" t="s">
        <v>218</v>
      </c>
      <c r="F1370" s="83"/>
      <c r="G1370" s="83"/>
      <c r="H1370" s="83" t="str">
        <f t="shared" si="21"/>
        <v/>
      </c>
      <c r="I1370" s="1">
        <v>800156742</v>
      </c>
    </row>
    <row r="1371" spans="1:9" x14ac:dyDescent="0.25">
      <c r="A1371" s="3">
        <v>891409065</v>
      </c>
      <c r="B1371" s="81" t="s">
        <v>1607</v>
      </c>
      <c r="C1371" s="82">
        <v>1640</v>
      </c>
      <c r="D1371" s="1" t="s">
        <v>217</v>
      </c>
      <c r="E1371" s="1" t="s">
        <v>218</v>
      </c>
      <c r="F1371" s="83"/>
      <c r="G1371" s="83"/>
      <c r="H1371" s="83" t="str">
        <f t="shared" si="21"/>
        <v/>
      </c>
      <c r="I1371" s="1">
        <v>891409065</v>
      </c>
    </row>
    <row r="1372" spans="1:9" x14ac:dyDescent="0.25">
      <c r="A1372" s="3">
        <v>891190195</v>
      </c>
      <c r="B1372" s="81" t="s">
        <v>1608</v>
      </c>
      <c r="C1372" s="82">
        <v>820</v>
      </c>
      <c r="D1372" s="1" t="s">
        <v>217</v>
      </c>
      <c r="E1372" s="1" t="s">
        <v>218</v>
      </c>
      <c r="F1372" s="83"/>
      <c r="G1372" s="83"/>
      <c r="H1372" s="83" t="str">
        <f t="shared" si="21"/>
        <v/>
      </c>
      <c r="I1372" s="1">
        <v>891190195</v>
      </c>
    </row>
    <row r="1373" spans="1:9" x14ac:dyDescent="0.25">
      <c r="A1373" s="3">
        <v>890805034</v>
      </c>
      <c r="B1373" s="81" t="s">
        <v>1609</v>
      </c>
      <c r="C1373" s="82">
        <v>820</v>
      </c>
      <c r="D1373" s="1" t="s">
        <v>228</v>
      </c>
      <c r="E1373" s="75" t="s">
        <v>231</v>
      </c>
      <c r="F1373" s="83"/>
      <c r="G1373" s="83"/>
      <c r="H1373" s="83" t="str">
        <f t="shared" si="21"/>
        <v/>
      </c>
      <c r="I1373" s="1">
        <v>890805034</v>
      </c>
    </row>
    <row r="1374" spans="1:9" x14ac:dyDescent="0.25">
      <c r="A1374" s="3">
        <v>900399581</v>
      </c>
      <c r="B1374" s="81" t="s">
        <v>1610</v>
      </c>
      <c r="C1374" s="82">
        <v>100000000</v>
      </c>
      <c r="D1374" s="1" t="s">
        <v>220</v>
      </c>
      <c r="E1374" s="75" t="s">
        <v>231</v>
      </c>
      <c r="F1374" s="83"/>
      <c r="G1374" s="83"/>
      <c r="H1374" s="83" t="str">
        <f t="shared" si="21"/>
        <v/>
      </c>
      <c r="I1374" s="1">
        <v>900399581</v>
      </c>
    </row>
    <row r="1375" spans="1:9" x14ac:dyDescent="0.25">
      <c r="A1375" s="3">
        <v>900486066</v>
      </c>
      <c r="B1375" s="81" t="s">
        <v>1611</v>
      </c>
      <c r="C1375" s="82">
        <v>4935</v>
      </c>
      <c r="D1375" s="1" t="s">
        <v>420</v>
      </c>
      <c r="E1375" s="1" t="s">
        <v>218</v>
      </c>
      <c r="F1375" s="83"/>
      <c r="G1375" s="83"/>
      <c r="H1375" s="83" t="str">
        <f t="shared" si="21"/>
        <v/>
      </c>
      <c r="I1375" s="1">
        <v>900486066</v>
      </c>
    </row>
    <row r="1376" spans="1:9" x14ac:dyDescent="0.25">
      <c r="A1376" s="3">
        <v>800220054</v>
      </c>
      <c r="B1376" s="81" t="s">
        <v>1612</v>
      </c>
      <c r="C1376" s="82">
        <v>100000000</v>
      </c>
      <c r="D1376" s="1" t="s">
        <v>220</v>
      </c>
      <c r="E1376" s="1" t="s">
        <v>218</v>
      </c>
      <c r="F1376" s="83"/>
      <c r="G1376" s="83"/>
      <c r="H1376" s="83" t="str">
        <f t="shared" si="21"/>
        <v/>
      </c>
      <c r="I1376" s="1">
        <v>800220054</v>
      </c>
    </row>
    <row r="1377" spans="1:9" x14ac:dyDescent="0.25">
      <c r="A1377" s="3">
        <v>800242730</v>
      </c>
      <c r="B1377" s="81" t="s">
        <v>1613</v>
      </c>
      <c r="C1377" s="82">
        <v>24676</v>
      </c>
      <c r="D1377" s="1" t="s">
        <v>420</v>
      </c>
      <c r="E1377" s="1" t="s">
        <v>233</v>
      </c>
      <c r="F1377" s="83"/>
      <c r="G1377" s="83"/>
      <c r="H1377" s="83" t="str">
        <f t="shared" si="21"/>
        <v/>
      </c>
      <c r="I1377" s="1">
        <v>800242730</v>
      </c>
    </row>
    <row r="1378" spans="1:9" x14ac:dyDescent="0.25">
      <c r="A1378" s="3">
        <v>900217372</v>
      </c>
      <c r="B1378" s="81" t="s">
        <v>1614</v>
      </c>
      <c r="C1378" s="82">
        <v>820</v>
      </c>
      <c r="D1378" s="1" t="s">
        <v>220</v>
      </c>
      <c r="E1378" s="75" t="s">
        <v>231</v>
      </c>
      <c r="F1378" s="83"/>
      <c r="G1378" s="83"/>
      <c r="H1378" s="83" t="str">
        <f t="shared" si="21"/>
        <v/>
      </c>
      <c r="I1378" s="1">
        <v>900217372</v>
      </c>
    </row>
    <row r="1379" spans="1:9" x14ac:dyDescent="0.25">
      <c r="A1379" s="3">
        <v>890706125</v>
      </c>
      <c r="B1379" s="81" t="s">
        <v>1615</v>
      </c>
      <c r="C1379" s="82">
        <v>820</v>
      </c>
      <c r="D1379" s="1" t="s">
        <v>217</v>
      </c>
      <c r="E1379" s="1" t="s">
        <v>218</v>
      </c>
      <c r="F1379" s="83"/>
      <c r="G1379" s="83"/>
      <c r="H1379" s="83" t="str">
        <f t="shared" si="21"/>
        <v/>
      </c>
      <c r="I1379" s="1">
        <v>890706125</v>
      </c>
    </row>
    <row r="1380" spans="1:9" x14ac:dyDescent="0.25">
      <c r="A1380" s="3">
        <v>800153890</v>
      </c>
      <c r="B1380" s="81" t="s">
        <v>1616</v>
      </c>
      <c r="C1380" s="82">
        <v>820</v>
      </c>
      <c r="D1380" s="1" t="s">
        <v>217</v>
      </c>
      <c r="E1380" s="1" t="s">
        <v>218</v>
      </c>
      <c r="F1380" s="83"/>
      <c r="G1380" s="83"/>
      <c r="H1380" s="83" t="str">
        <f t="shared" si="21"/>
        <v/>
      </c>
      <c r="I1380" s="1">
        <v>800153890</v>
      </c>
    </row>
    <row r="1381" spans="1:9" x14ac:dyDescent="0.25">
      <c r="A1381" s="3">
        <v>900386020</v>
      </c>
      <c r="B1381" s="81" t="s">
        <v>1617</v>
      </c>
      <c r="C1381" s="82">
        <v>4935</v>
      </c>
      <c r="D1381" s="1" t="s">
        <v>220</v>
      </c>
      <c r="E1381" s="75" t="s">
        <v>231</v>
      </c>
      <c r="F1381" s="83"/>
      <c r="G1381" s="83"/>
      <c r="H1381" s="83" t="str">
        <f t="shared" si="21"/>
        <v/>
      </c>
      <c r="I1381" s="1">
        <v>900386020</v>
      </c>
    </row>
    <row r="1382" spans="1:9" x14ac:dyDescent="0.25">
      <c r="A1382" s="3">
        <v>891500913</v>
      </c>
      <c r="B1382" s="81" t="s">
        <v>1618</v>
      </c>
      <c r="C1382" s="82">
        <v>24676</v>
      </c>
      <c r="D1382" s="1" t="s">
        <v>228</v>
      </c>
      <c r="E1382" s="1" t="s">
        <v>218</v>
      </c>
      <c r="F1382" s="83"/>
      <c r="G1382" s="83"/>
      <c r="H1382" s="83" t="str">
        <f t="shared" si="21"/>
        <v/>
      </c>
      <c r="I1382" s="1">
        <v>891500913</v>
      </c>
    </row>
    <row r="1383" spans="1:9" x14ac:dyDescent="0.25">
      <c r="A1383" s="3">
        <v>900284184</v>
      </c>
      <c r="B1383" s="81" t="s">
        <v>1619</v>
      </c>
      <c r="C1383" s="82">
        <v>24676</v>
      </c>
      <c r="D1383" s="1" t="s">
        <v>217</v>
      </c>
      <c r="E1383" s="1" t="s">
        <v>233</v>
      </c>
      <c r="F1383" s="83"/>
      <c r="G1383" s="83"/>
      <c r="H1383" s="83" t="str">
        <f t="shared" si="21"/>
        <v/>
      </c>
      <c r="I1383" s="1">
        <v>900284184</v>
      </c>
    </row>
    <row r="1384" spans="1:9" x14ac:dyDescent="0.25">
      <c r="A1384" s="3">
        <v>800200379</v>
      </c>
      <c r="B1384" s="81" t="s">
        <v>1620</v>
      </c>
      <c r="C1384" s="82">
        <v>820</v>
      </c>
      <c r="D1384" s="1" t="s">
        <v>217</v>
      </c>
      <c r="E1384" s="1" t="s">
        <v>218</v>
      </c>
      <c r="F1384" s="83"/>
      <c r="G1384" s="83"/>
      <c r="H1384" s="83" t="str">
        <f t="shared" si="21"/>
        <v/>
      </c>
      <c r="I1384" s="1">
        <v>800200379</v>
      </c>
    </row>
    <row r="1385" spans="1:9" x14ac:dyDescent="0.25">
      <c r="A1385" s="3">
        <v>809003662</v>
      </c>
      <c r="B1385" s="81" t="s">
        <v>1621</v>
      </c>
      <c r="C1385" s="82">
        <v>820</v>
      </c>
      <c r="D1385" s="1" t="s">
        <v>217</v>
      </c>
      <c r="E1385" s="1" t="s">
        <v>218</v>
      </c>
      <c r="F1385" s="83"/>
      <c r="G1385" s="83"/>
      <c r="H1385" s="83" t="str">
        <f t="shared" si="21"/>
        <v/>
      </c>
      <c r="I1385" s="1">
        <v>809003662</v>
      </c>
    </row>
    <row r="1386" spans="1:9" x14ac:dyDescent="0.25">
      <c r="A1386" s="3">
        <v>800228194</v>
      </c>
      <c r="B1386" s="81" t="s">
        <v>1622</v>
      </c>
      <c r="C1386" s="82">
        <v>820</v>
      </c>
      <c r="D1386" s="1" t="s">
        <v>217</v>
      </c>
      <c r="E1386" s="1" t="s">
        <v>218</v>
      </c>
      <c r="F1386" s="83"/>
      <c r="G1386" s="83"/>
      <c r="H1386" s="83" t="str">
        <f t="shared" si="21"/>
        <v/>
      </c>
      <c r="I1386" s="1">
        <v>800228194</v>
      </c>
    </row>
    <row r="1387" spans="1:9" x14ac:dyDescent="0.25">
      <c r="A1387" s="3">
        <v>800137682</v>
      </c>
      <c r="B1387" s="81" t="s">
        <v>1623</v>
      </c>
      <c r="C1387" s="82">
        <v>820</v>
      </c>
      <c r="D1387" s="1" t="s">
        <v>217</v>
      </c>
      <c r="E1387" s="1" t="s">
        <v>218</v>
      </c>
      <c r="F1387" s="83"/>
      <c r="G1387" s="83"/>
      <c r="H1387" s="83" t="str">
        <f t="shared" si="21"/>
        <v/>
      </c>
      <c r="I1387" s="1">
        <v>800137682</v>
      </c>
    </row>
    <row r="1388" spans="1:9" x14ac:dyDescent="0.25">
      <c r="A1388" s="3">
        <v>891190180</v>
      </c>
      <c r="B1388" s="81" t="s">
        <v>1624</v>
      </c>
      <c r="C1388" s="82">
        <v>820</v>
      </c>
      <c r="D1388" s="1" t="s">
        <v>217</v>
      </c>
      <c r="E1388" s="1" t="s">
        <v>218</v>
      </c>
      <c r="F1388" s="83"/>
      <c r="G1388" s="83"/>
      <c r="H1388" s="83" t="str">
        <f t="shared" si="21"/>
        <v/>
      </c>
      <c r="I1388" s="1">
        <v>891190180</v>
      </c>
    </row>
    <row r="1389" spans="1:9" x14ac:dyDescent="0.25">
      <c r="A1389" s="3">
        <v>800137979</v>
      </c>
      <c r="B1389" s="81" t="s">
        <v>1625</v>
      </c>
      <c r="C1389" s="82">
        <v>820</v>
      </c>
      <c r="D1389" s="1" t="s">
        <v>217</v>
      </c>
      <c r="E1389" s="1" t="s">
        <v>218</v>
      </c>
      <c r="F1389" s="83"/>
      <c r="G1389" s="83"/>
      <c r="H1389" s="83" t="str">
        <f t="shared" si="21"/>
        <v/>
      </c>
      <c r="I1389" s="1">
        <v>800137979</v>
      </c>
    </row>
    <row r="1390" spans="1:9" x14ac:dyDescent="0.25">
      <c r="A1390" s="3">
        <v>800055951</v>
      </c>
      <c r="B1390" s="81" t="s">
        <v>1626</v>
      </c>
      <c r="C1390" s="82">
        <v>820</v>
      </c>
      <c r="D1390" s="1" t="s">
        <v>217</v>
      </c>
      <c r="E1390" s="1" t="s">
        <v>218</v>
      </c>
      <c r="F1390" s="83"/>
      <c r="G1390" s="83"/>
      <c r="H1390" s="83" t="str">
        <f t="shared" si="21"/>
        <v/>
      </c>
      <c r="I1390" s="1">
        <v>800055951</v>
      </c>
    </row>
    <row r="1391" spans="1:9" x14ac:dyDescent="0.25">
      <c r="A1391" s="3">
        <v>800205898</v>
      </c>
      <c r="B1391" s="81" t="s">
        <v>1627</v>
      </c>
      <c r="C1391" s="82">
        <v>820</v>
      </c>
      <c r="D1391" s="1" t="s">
        <v>217</v>
      </c>
      <c r="E1391" s="1" t="s">
        <v>218</v>
      </c>
      <c r="F1391" s="83"/>
      <c r="G1391" s="83"/>
      <c r="H1391" s="83" t="str">
        <f t="shared" si="21"/>
        <v/>
      </c>
      <c r="I1391" s="1">
        <v>800205898</v>
      </c>
    </row>
    <row r="1392" spans="1:9" x14ac:dyDescent="0.25">
      <c r="A1392" s="3">
        <v>820002550</v>
      </c>
      <c r="B1392" s="81" t="s">
        <v>1628</v>
      </c>
      <c r="C1392" s="82">
        <v>820</v>
      </c>
      <c r="D1392" s="1" t="s">
        <v>217</v>
      </c>
      <c r="E1392" s="1" t="s">
        <v>218</v>
      </c>
      <c r="F1392" s="83"/>
      <c r="G1392" s="83"/>
      <c r="H1392" s="83" t="str">
        <f t="shared" si="21"/>
        <v/>
      </c>
      <c r="I1392" s="1">
        <v>820002550</v>
      </c>
    </row>
    <row r="1393" spans="1:9" x14ac:dyDescent="0.25">
      <c r="A1393" s="3">
        <v>806009116</v>
      </c>
      <c r="B1393" s="81" t="s">
        <v>1629</v>
      </c>
      <c r="C1393" s="82">
        <v>100000000</v>
      </c>
      <c r="D1393" s="1" t="s">
        <v>217</v>
      </c>
      <c r="E1393" s="1" t="s">
        <v>218</v>
      </c>
      <c r="F1393" s="83"/>
      <c r="G1393" s="83"/>
      <c r="H1393" s="83" t="str">
        <f t="shared" si="21"/>
        <v/>
      </c>
      <c r="I1393" s="1">
        <v>806009116</v>
      </c>
    </row>
    <row r="1394" spans="1:9" x14ac:dyDescent="0.25">
      <c r="A1394" s="3">
        <v>900192975</v>
      </c>
      <c r="B1394" s="81" t="s">
        <v>1630</v>
      </c>
      <c r="C1394" s="82">
        <v>820</v>
      </c>
      <c r="D1394" s="1" t="s">
        <v>217</v>
      </c>
      <c r="E1394" s="1" t="s">
        <v>218</v>
      </c>
      <c r="F1394" s="83"/>
      <c r="G1394" s="83"/>
      <c r="H1394" s="83" t="str">
        <f t="shared" si="21"/>
        <v/>
      </c>
      <c r="I1394" s="1">
        <v>900192975</v>
      </c>
    </row>
    <row r="1395" spans="1:9" x14ac:dyDescent="0.25">
      <c r="A1395" s="3">
        <v>800188651</v>
      </c>
      <c r="B1395" s="81" t="s">
        <v>1631</v>
      </c>
      <c r="C1395" s="82">
        <v>820</v>
      </c>
      <c r="D1395" s="1" t="s">
        <v>217</v>
      </c>
      <c r="E1395" s="1" t="s">
        <v>218</v>
      </c>
      <c r="F1395" s="83"/>
      <c r="G1395" s="83">
        <v>43203</v>
      </c>
      <c r="H1395" s="83">
        <f t="shared" si="21"/>
        <v>43203</v>
      </c>
      <c r="I1395" s="1">
        <v>800188651</v>
      </c>
    </row>
    <row r="1396" spans="1:9" x14ac:dyDescent="0.25">
      <c r="A1396" s="3">
        <v>812003965</v>
      </c>
      <c r="B1396" s="81" t="s">
        <v>1632</v>
      </c>
      <c r="C1396" s="82">
        <v>1640</v>
      </c>
      <c r="D1396" s="1" t="s">
        <v>257</v>
      </c>
      <c r="E1396" s="1" t="s">
        <v>233</v>
      </c>
      <c r="F1396" s="83"/>
      <c r="G1396" s="83"/>
      <c r="H1396" s="83" t="str">
        <f t="shared" si="21"/>
        <v/>
      </c>
      <c r="I1396" s="1">
        <v>812003965</v>
      </c>
    </row>
    <row r="1397" spans="1:9" x14ac:dyDescent="0.25">
      <c r="A1397" s="3">
        <v>900257499</v>
      </c>
      <c r="B1397" s="81" t="s">
        <v>1633</v>
      </c>
      <c r="C1397" s="82">
        <v>820</v>
      </c>
      <c r="D1397" s="1" t="s">
        <v>217</v>
      </c>
      <c r="E1397" s="1" t="s">
        <v>218</v>
      </c>
      <c r="F1397" s="83"/>
      <c r="G1397" s="83"/>
      <c r="H1397" s="83" t="str">
        <f t="shared" si="21"/>
        <v/>
      </c>
      <c r="I1397" s="1">
        <v>900257499</v>
      </c>
    </row>
    <row r="1398" spans="1:9" x14ac:dyDescent="0.25">
      <c r="A1398" s="3">
        <v>900149058</v>
      </c>
      <c r="B1398" s="81" t="s">
        <v>1634</v>
      </c>
      <c r="C1398" s="82">
        <v>24676</v>
      </c>
      <c r="D1398" s="1" t="s">
        <v>220</v>
      </c>
      <c r="E1398" s="75" t="s">
        <v>231</v>
      </c>
      <c r="F1398" s="83"/>
      <c r="G1398" s="83"/>
      <c r="H1398" s="83" t="str">
        <f t="shared" si="21"/>
        <v/>
      </c>
      <c r="I1398" s="1">
        <v>900149058</v>
      </c>
    </row>
    <row r="1399" spans="1:9" x14ac:dyDescent="0.25">
      <c r="A1399" s="3">
        <v>800226976</v>
      </c>
      <c r="B1399" s="81" t="s">
        <v>1635</v>
      </c>
      <c r="C1399" s="82">
        <v>100000000</v>
      </c>
      <c r="D1399" s="1" t="s">
        <v>217</v>
      </c>
      <c r="E1399" s="1" t="s">
        <v>233</v>
      </c>
      <c r="F1399" s="83"/>
      <c r="G1399" s="83"/>
      <c r="H1399" s="83" t="str">
        <f t="shared" si="21"/>
        <v/>
      </c>
      <c r="I1399" s="1">
        <v>800226976</v>
      </c>
    </row>
    <row r="1400" spans="1:9" x14ac:dyDescent="0.25">
      <c r="A1400" s="3">
        <v>800164497</v>
      </c>
      <c r="B1400" s="81" t="s">
        <v>1636</v>
      </c>
      <c r="C1400" s="82">
        <v>820</v>
      </c>
      <c r="D1400" s="1" t="s">
        <v>217</v>
      </c>
      <c r="E1400" s="1" t="s">
        <v>238</v>
      </c>
      <c r="F1400" s="83"/>
      <c r="G1400" s="83"/>
      <c r="H1400" s="83" t="str">
        <f t="shared" si="21"/>
        <v/>
      </c>
      <c r="I1400" s="1">
        <v>800164497</v>
      </c>
    </row>
    <row r="1401" spans="1:9" x14ac:dyDescent="0.25">
      <c r="A1401" s="3">
        <v>818002136</v>
      </c>
      <c r="B1401" s="81" t="s">
        <v>1637</v>
      </c>
      <c r="C1401" s="82">
        <v>24676</v>
      </c>
      <c r="D1401" s="1" t="s">
        <v>420</v>
      </c>
      <c r="E1401" s="75" t="s">
        <v>231</v>
      </c>
      <c r="F1401" s="83"/>
      <c r="G1401" s="83"/>
      <c r="H1401" s="83" t="str">
        <f t="shared" si="21"/>
        <v/>
      </c>
      <c r="I1401" s="1">
        <v>818002136</v>
      </c>
    </row>
    <row r="1402" spans="1:9" x14ac:dyDescent="0.25">
      <c r="A1402" s="3">
        <v>901245812</v>
      </c>
      <c r="B1402" s="81" t="s">
        <v>1638</v>
      </c>
      <c r="C1402" s="82">
        <v>4935</v>
      </c>
      <c r="D1402" s="1" t="s">
        <v>420</v>
      </c>
      <c r="E1402" s="75" t="s">
        <v>231</v>
      </c>
      <c r="F1402" s="83"/>
      <c r="G1402" s="83"/>
      <c r="H1402" s="83" t="str">
        <f t="shared" si="21"/>
        <v/>
      </c>
      <c r="I1402" s="1">
        <v>901245812</v>
      </c>
    </row>
    <row r="1403" spans="1:9" x14ac:dyDescent="0.25">
      <c r="A1403" s="3">
        <v>890314970</v>
      </c>
      <c r="B1403" s="81" t="s">
        <v>1639</v>
      </c>
      <c r="C1403" s="82">
        <v>100000000</v>
      </c>
      <c r="D1403" s="1" t="s">
        <v>220</v>
      </c>
      <c r="E1403" s="1" t="s">
        <v>218</v>
      </c>
      <c r="F1403" s="83"/>
      <c r="G1403" s="83"/>
      <c r="H1403" s="83" t="str">
        <f t="shared" si="21"/>
        <v/>
      </c>
      <c r="I1403" s="1">
        <v>890314970</v>
      </c>
    </row>
    <row r="1404" spans="1:9" x14ac:dyDescent="0.25">
      <c r="A1404" s="3">
        <v>900403098</v>
      </c>
      <c r="B1404" s="81" t="s">
        <v>1640</v>
      </c>
      <c r="C1404" s="82">
        <v>820</v>
      </c>
      <c r="D1404" s="1" t="s">
        <v>220</v>
      </c>
      <c r="E1404" s="1" t="s">
        <v>218</v>
      </c>
      <c r="F1404" s="83"/>
      <c r="G1404" s="83"/>
      <c r="H1404" s="83" t="str">
        <f t="shared" si="21"/>
        <v/>
      </c>
      <c r="I1404" s="1">
        <v>900403098</v>
      </c>
    </row>
    <row r="1405" spans="1:9" x14ac:dyDescent="0.25">
      <c r="A1405" s="3">
        <v>800240386</v>
      </c>
      <c r="B1405" s="81" t="s">
        <v>1641</v>
      </c>
      <c r="C1405" s="82">
        <v>24676</v>
      </c>
      <c r="D1405" s="1" t="s">
        <v>217</v>
      </c>
      <c r="E1405" s="1" t="s">
        <v>218</v>
      </c>
      <c r="F1405" s="83"/>
      <c r="G1405" s="83"/>
      <c r="H1405" s="83" t="str">
        <f t="shared" si="21"/>
        <v/>
      </c>
      <c r="I1405" s="1">
        <v>800240386</v>
      </c>
    </row>
    <row r="1406" spans="1:9" x14ac:dyDescent="0.25">
      <c r="A1406" s="3">
        <v>890115132</v>
      </c>
      <c r="B1406" s="81" t="s">
        <v>1642</v>
      </c>
      <c r="C1406" s="82">
        <v>820</v>
      </c>
      <c r="D1406" s="1" t="s">
        <v>217</v>
      </c>
      <c r="E1406" s="1" t="s">
        <v>218</v>
      </c>
      <c r="F1406" s="83"/>
      <c r="G1406" s="83"/>
      <c r="H1406" s="83" t="str">
        <f t="shared" si="21"/>
        <v/>
      </c>
      <c r="I1406" s="1">
        <v>890115132</v>
      </c>
    </row>
    <row r="1407" spans="1:9" x14ac:dyDescent="0.25">
      <c r="A1407" s="3">
        <v>811008200</v>
      </c>
      <c r="B1407" s="81" t="s">
        <v>1643</v>
      </c>
      <c r="C1407" s="82">
        <v>820</v>
      </c>
      <c r="D1407" s="1" t="s">
        <v>217</v>
      </c>
      <c r="E1407" s="1" t="s">
        <v>218</v>
      </c>
      <c r="F1407" s="83"/>
      <c r="G1407" s="83"/>
      <c r="H1407" s="83" t="str">
        <f t="shared" si="21"/>
        <v/>
      </c>
      <c r="I1407" s="1">
        <v>811008200</v>
      </c>
    </row>
    <row r="1408" spans="1:9" x14ac:dyDescent="0.25">
      <c r="A1408" s="3">
        <v>800136798</v>
      </c>
      <c r="B1408" s="81" t="s">
        <v>1644</v>
      </c>
      <c r="C1408" s="82">
        <v>820</v>
      </c>
      <c r="D1408" s="1" t="s">
        <v>217</v>
      </c>
      <c r="E1408" s="1" t="s">
        <v>218</v>
      </c>
      <c r="F1408" s="83"/>
      <c r="G1408" s="83"/>
      <c r="H1408" s="83" t="str">
        <f t="shared" si="21"/>
        <v/>
      </c>
      <c r="I1408" s="1">
        <v>800136798</v>
      </c>
    </row>
    <row r="1409" spans="1:9" x14ac:dyDescent="0.25">
      <c r="A1409" s="3">
        <v>800241242</v>
      </c>
      <c r="B1409" s="81" t="s">
        <v>1645</v>
      </c>
      <c r="C1409" s="82">
        <v>820</v>
      </c>
      <c r="D1409" s="1" t="s">
        <v>217</v>
      </c>
      <c r="E1409" s="1" t="s">
        <v>218</v>
      </c>
      <c r="F1409" s="83"/>
      <c r="G1409" s="83"/>
      <c r="H1409" s="83" t="str">
        <f t="shared" si="21"/>
        <v/>
      </c>
      <c r="I1409" s="1">
        <v>800241242</v>
      </c>
    </row>
    <row r="1410" spans="1:9" x14ac:dyDescent="0.25">
      <c r="A1410" s="3">
        <v>800197760</v>
      </c>
      <c r="B1410" s="81" t="s">
        <v>1646</v>
      </c>
      <c r="C1410" s="82">
        <v>24676</v>
      </c>
      <c r="D1410" s="1" t="s">
        <v>217</v>
      </c>
      <c r="E1410" s="75" t="s">
        <v>231</v>
      </c>
      <c r="F1410" s="83"/>
      <c r="G1410" s="83"/>
      <c r="H1410" s="83" t="str">
        <f t="shared" si="21"/>
        <v/>
      </c>
      <c r="I1410" s="1">
        <v>800197760</v>
      </c>
    </row>
    <row r="1411" spans="1:9" x14ac:dyDescent="0.25">
      <c r="A1411" s="3">
        <v>800137102</v>
      </c>
      <c r="B1411" s="81" t="s">
        <v>1647</v>
      </c>
      <c r="C1411" s="82">
        <v>4935</v>
      </c>
      <c r="D1411" s="1" t="s">
        <v>217</v>
      </c>
      <c r="E1411" s="1" t="s">
        <v>218</v>
      </c>
      <c r="F1411" s="83"/>
      <c r="G1411" s="83"/>
      <c r="H1411" s="83" t="str">
        <f t="shared" ref="H1411:H1427" si="22">+IF(F1411&gt;0,F1411,IF(G1411&gt;0,G1411,""))</f>
        <v/>
      </c>
      <c r="I1411" s="1">
        <v>800137102</v>
      </c>
    </row>
    <row r="1412" spans="1:9" x14ac:dyDescent="0.25">
      <c r="A1412" s="3">
        <v>800222395</v>
      </c>
      <c r="B1412" s="81" t="s">
        <v>1648</v>
      </c>
      <c r="C1412" s="82">
        <v>820</v>
      </c>
      <c r="D1412" s="1" t="s">
        <v>217</v>
      </c>
      <c r="E1412" s="1" t="s">
        <v>233</v>
      </c>
      <c r="F1412" s="83"/>
      <c r="G1412" s="83"/>
      <c r="H1412" s="83" t="str">
        <f t="shared" si="22"/>
        <v/>
      </c>
      <c r="I1412" s="1">
        <v>800222395</v>
      </c>
    </row>
    <row r="1413" spans="1:9" x14ac:dyDescent="0.25">
      <c r="A1413" s="3">
        <v>830125802</v>
      </c>
      <c r="B1413" s="81" t="s">
        <v>1649</v>
      </c>
      <c r="C1413" s="82">
        <v>100000000</v>
      </c>
      <c r="D1413" s="1" t="s">
        <v>220</v>
      </c>
      <c r="E1413" s="75" t="s">
        <v>231</v>
      </c>
      <c r="F1413" s="83"/>
      <c r="G1413" s="83"/>
      <c r="H1413" s="83" t="str">
        <f t="shared" si="22"/>
        <v/>
      </c>
      <c r="I1413" s="1">
        <v>830125802</v>
      </c>
    </row>
    <row r="1414" spans="1:9" x14ac:dyDescent="0.25">
      <c r="A1414" s="3">
        <v>800188645</v>
      </c>
      <c r="B1414" s="81" t="s">
        <v>1650</v>
      </c>
      <c r="C1414" s="82">
        <v>820</v>
      </c>
      <c r="D1414" s="1" t="s">
        <v>217</v>
      </c>
      <c r="E1414" s="1" t="s">
        <v>218</v>
      </c>
      <c r="F1414" s="83"/>
      <c r="G1414" s="83"/>
      <c r="H1414" s="83" t="str">
        <f t="shared" si="22"/>
        <v/>
      </c>
      <c r="I1414" s="1">
        <v>800188645</v>
      </c>
    </row>
    <row r="1415" spans="1:9" x14ac:dyDescent="0.25">
      <c r="A1415" s="3">
        <v>806006345</v>
      </c>
      <c r="B1415" s="81" t="s">
        <v>1651</v>
      </c>
      <c r="C1415" s="82">
        <v>1640</v>
      </c>
      <c r="D1415" s="1" t="s">
        <v>217</v>
      </c>
      <c r="E1415" s="1" t="s">
        <v>218</v>
      </c>
      <c r="F1415" s="83"/>
      <c r="G1415" s="83"/>
      <c r="H1415" s="83" t="str">
        <f t="shared" si="22"/>
        <v/>
      </c>
      <c r="I1415" s="1">
        <v>806006345</v>
      </c>
    </row>
    <row r="1416" spans="1:9" x14ac:dyDescent="0.25">
      <c r="A1416" s="3">
        <v>800186486</v>
      </c>
      <c r="B1416" s="81" t="s">
        <v>1652</v>
      </c>
      <c r="C1416" s="82">
        <v>820</v>
      </c>
      <c r="D1416" s="1" t="s">
        <v>217</v>
      </c>
      <c r="E1416" s="1" t="s">
        <v>218</v>
      </c>
      <c r="F1416" s="83"/>
      <c r="G1416" s="83"/>
      <c r="H1416" s="83" t="str">
        <f t="shared" si="22"/>
        <v/>
      </c>
      <c r="I1416" s="1">
        <v>800186486</v>
      </c>
    </row>
    <row r="1417" spans="1:9" x14ac:dyDescent="0.25">
      <c r="A1417" s="3">
        <v>800247708</v>
      </c>
      <c r="B1417" s="81" t="s">
        <v>1653</v>
      </c>
      <c r="C1417" s="82">
        <v>820</v>
      </c>
      <c r="D1417" s="1" t="s">
        <v>217</v>
      </c>
      <c r="E1417" s="1" t="s">
        <v>233</v>
      </c>
      <c r="F1417" s="83"/>
      <c r="G1417" s="83"/>
      <c r="H1417" s="83" t="str">
        <f t="shared" si="22"/>
        <v/>
      </c>
      <c r="I1417" s="1">
        <v>800247708</v>
      </c>
    </row>
    <row r="1418" spans="1:9" x14ac:dyDescent="0.25">
      <c r="A1418" s="3">
        <v>892099280</v>
      </c>
      <c r="B1418" s="81" t="s">
        <v>1654</v>
      </c>
      <c r="C1418" s="82">
        <v>1640</v>
      </c>
      <c r="D1418" s="1" t="s">
        <v>217</v>
      </c>
      <c r="E1418" s="1" t="s">
        <v>218</v>
      </c>
      <c r="F1418" s="83"/>
      <c r="G1418" s="83"/>
      <c r="H1418" s="83" t="str">
        <f t="shared" si="22"/>
        <v/>
      </c>
      <c r="I1418" s="1">
        <v>892099280</v>
      </c>
    </row>
    <row r="1419" spans="1:9" x14ac:dyDescent="0.25">
      <c r="A1419" s="3">
        <v>901219075</v>
      </c>
      <c r="B1419" s="81" t="s">
        <v>1655</v>
      </c>
      <c r="C1419" s="82">
        <v>1640</v>
      </c>
      <c r="D1419" s="1" t="s">
        <v>217</v>
      </c>
      <c r="E1419" s="75" t="s">
        <v>231</v>
      </c>
      <c r="F1419" s="83"/>
      <c r="G1419" s="83"/>
      <c r="H1419" s="83" t="str">
        <f t="shared" si="22"/>
        <v/>
      </c>
      <c r="I1419" s="1">
        <v>901219075</v>
      </c>
    </row>
    <row r="1420" spans="1:9" x14ac:dyDescent="0.25">
      <c r="A1420" s="3">
        <v>800143673</v>
      </c>
      <c r="B1420" s="81" t="s">
        <v>1656</v>
      </c>
      <c r="C1420" s="82">
        <v>4935</v>
      </c>
      <c r="D1420" s="1" t="s">
        <v>217</v>
      </c>
      <c r="E1420" s="1" t="s">
        <v>218</v>
      </c>
      <c r="F1420" s="83"/>
      <c r="G1420" s="83"/>
      <c r="H1420" s="83" t="str">
        <f t="shared" si="22"/>
        <v/>
      </c>
      <c r="I1420" s="1">
        <v>800143673</v>
      </c>
    </row>
    <row r="1421" spans="1:9" x14ac:dyDescent="0.25">
      <c r="A1421" s="3">
        <v>890102416</v>
      </c>
      <c r="B1421" s="81" t="s">
        <v>1657</v>
      </c>
      <c r="C1421" s="82">
        <v>24676</v>
      </c>
      <c r="D1421" s="1" t="s">
        <v>217</v>
      </c>
      <c r="E1421" s="1" t="s">
        <v>218</v>
      </c>
      <c r="F1421" s="83"/>
      <c r="G1421" s="83"/>
      <c r="H1421" s="83" t="str">
        <f t="shared" si="22"/>
        <v/>
      </c>
      <c r="I1421" s="1">
        <v>890102416</v>
      </c>
    </row>
    <row r="1422" spans="1:9" x14ac:dyDescent="0.25">
      <c r="A1422" s="3">
        <v>800232932</v>
      </c>
      <c r="B1422" s="81" t="s">
        <v>1658</v>
      </c>
      <c r="C1422" s="82">
        <v>4935</v>
      </c>
      <c r="D1422" s="1" t="s">
        <v>217</v>
      </c>
      <c r="E1422" s="1" t="s">
        <v>218</v>
      </c>
      <c r="F1422" s="83"/>
      <c r="G1422" s="83"/>
      <c r="H1422" s="83" t="str">
        <f t="shared" si="22"/>
        <v/>
      </c>
      <c r="I1422" s="1">
        <v>800232932</v>
      </c>
    </row>
    <row r="1423" spans="1:9" x14ac:dyDescent="0.25">
      <c r="A1423" s="3">
        <v>890208542</v>
      </c>
      <c r="B1423" s="81" t="s">
        <v>1659</v>
      </c>
      <c r="C1423" s="82">
        <v>820</v>
      </c>
      <c r="D1423" s="1" t="s">
        <v>1025</v>
      </c>
      <c r="E1423" s="1" t="s">
        <v>218</v>
      </c>
      <c r="F1423" s="83"/>
      <c r="G1423" s="83"/>
      <c r="H1423" s="83" t="str">
        <f t="shared" si="22"/>
        <v/>
      </c>
      <c r="I1423" s="1">
        <v>890208542</v>
      </c>
    </row>
    <row r="1424" spans="1:9" x14ac:dyDescent="0.25">
      <c r="A1424" s="3">
        <v>800249847</v>
      </c>
      <c r="B1424" s="81" t="s">
        <v>1660</v>
      </c>
      <c r="C1424" s="82">
        <v>1640</v>
      </c>
      <c r="D1424" s="1" t="s">
        <v>217</v>
      </c>
      <c r="E1424" s="1" t="s">
        <v>233</v>
      </c>
      <c r="F1424" s="83"/>
      <c r="G1424" s="83"/>
      <c r="H1424" s="83" t="str">
        <f t="shared" si="22"/>
        <v/>
      </c>
      <c r="I1424" s="1">
        <v>800249847</v>
      </c>
    </row>
    <row r="1425" spans="1:9" x14ac:dyDescent="0.25">
      <c r="A1425" s="3">
        <v>813009965</v>
      </c>
      <c r="B1425" s="81" t="s">
        <v>1661</v>
      </c>
      <c r="C1425" s="82">
        <v>100000000</v>
      </c>
      <c r="D1425" s="1" t="s">
        <v>420</v>
      </c>
      <c r="E1425" s="75" t="s">
        <v>231</v>
      </c>
      <c r="F1425" s="83"/>
      <c r="G1425" s="83"/>
      <c r="H1425" s="83" t="str">
        <f t="shared" si="22"/>
        <v/>
      </c>
      <c r="I1425" s="1">
        <v>813009965</v>
      </c>
    </row>
    <row r="1426" spans="1:9" x14ac:dyDescent="0.25">
      <c r="A1426" s="3">
        <v>901290236</v>
      </c>
      <c r="B1426" s="81" t="s">
        <v>1662</v>
      </c>
      <c r="C1426" s="82">
        <v>820</v>
      </c>
      <c r="D1426" s="1" t="s">
        <v>220</v>
      </c>
      <c r="E1426" s="75" t="s">
        <v>231</v>
      </c>
      <c r="F1426" s="83"/>
      <c r="G1426" s="83"/>
      <c r="H1426" s="83" t="str">
        <f t="shared" si="22"/>
        <v/>
      </c>
      <c r="I1426" s="1">
        <v>901290236</v>
      </c>
    </row>
    <row r="1427" spans="1:9" x14ac:dyDescent="0.25">
      <c r="A1427" s="3">
        <v>890321783</v>
      </c>
      <c r="B1427" s="81" t="s">
        <v>1663</v>
      </c>
      <c r="C1427" s="82">
        <v>820</v>
      </c>
      <c r="D1427" s="1" t="s">
        <v>228</v>
      </c>
      <c r="E1427" s="75" t="s">
        <v>231</v>
      </c>
      <c r="F1427" s="83"/>
      <c r="G1427" s="83"/>
      <c r="H1427" s="83" t="str">
        <f t="shared" si="22"/>
        <v/>
      </c>
      <c r="I1427" s="1">
        <v>890321783</v>
      </c>
    </row>
  </sheetData>
  <sheetProtection algorithmName="SHA-512" hashValue="U2ACDtgsub8hFwr4V8tUHL4F4Hiox1IYk+FUAa5pCkvh8p3p00GQ5405BPSgTVJeoZHmLHtWgvddAfTRDaEInw==" saltValue="WBOj9mg2EHDjTTApHEL6Dg==" spinCount="100000" sheet="1" objects="1" scenarios="1"/>
  <autoFilter ref="A1:I1427"/>
  <dataValidations count="1">
    <dataValidation allowBlank="1" showInputMessage="1" showErrorMessage="1" error="Ingrese la fecha en formato DD/MM/AAAA" sqref="F1:H1048576"/>
  </dataValidations>
  <pageMargins left="0.7" right="0.7" top="0.75" bottom="0.75" header="0.3" footer="0.3"/>
  <pageSetup paperSize="9" orientation="portrait" r:id="rId1"/>
  <ignoredErrors>
    <ignoredError sqref="H2:H1427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/>
  </sheetViews>
  <sheetFormatPr baseColWidth="10" defaultColWidth="11.42578125" defaultRowHeight="15" x14ac:dyDescent="0.25"/>
  <cols>
    <col min="1" max="1" width="21.28515625" style="1" bestFit="1" customWidth="1"/>
    <col min="2" max="35" width="7.5703125" style="1" customWidth="1"/>
    <col min="36" max="16384" width="11.42578125" style="1"/>
  </cols>
  <sheetData>
    <row r="1" spans="1:35" x14ac:dyDescent="0.25">
      <c r="A1" s="1" t="s">
        <v>1664</v>
      </c>
      <c r="B1" s="1" t="s">
        <v>48</v>
      </c>
      <c r="C1" s="1" t="s">
        <v>175</v>
      </c>
      <c r="D1" s="1" t="s">
        <v>176</v>
      </c>
      <c r="E1" s="1" t="s">
        <v>177</v>
      </c>
      <c r="F1" s="1" t="s">
        <v>179</v>
      </c>
      <c r="G1" s="1" t="s">
        <v>180</v>
      </c>
      <c r="H1" s="1" t="s">
        <v>181</v>
      </c>
      <c r="I1" s="1" t="s">
        <v>182</v>
      </c>
      <c r="J1" s="1" t="s">
        <v>183</v>
      </c>
      <c r="K1" s="1" t="s">
        <v>184</v>
      </c>
      <c r="L1" s="1" t="s">
        <v>185</v>
      </c>
      <c r="M1" s="1" t="s">
        <v>186</v>
      </c>
      <c r="N1" s="1" t="s">
        <v>187</v>
      </c>
      <c r="O1" s="1" t="s">
        <v>188</v>
      </c>
      <c r="P1" s="1" t="s">
        <v>189</v>
      </c>
      <c r="Q1" s="1" t="s">
        <v>190</v>
      </c>
      <c r="R1" s="1" t="s">
        <v>191</v>
      </c>
      <c r="S1" s="1" t="s">
        <v>192</v>
      </c>
      <c r="T1" s="1" t="s">
        <v>193</v>
      </c>
      <c r="U1" s="1" t="s">
        <v>194</v>
      </c>
      <c r="V1" s="1" t="s">
        <v>195</v>
      </c>
      <c r="W1" s="1" t="s">
        <v>196</v>
      </c>
      <c r="X1" s="1" t="s">
        <v>197</v>
      </c>
      <c r="Y1" s="1" t="s">
        <v>198</v>
      </c>
      <c r="Z1" s="1" t="s">
        <v>199</v>
      </c>
      <c r="AA1" s="1" t="s">
        <v>200</v>
      </c>
      <c r="AB1" s="1" t="s">
        <v>201</v>
      </c>
      <c r="AC1" s="1" t="s">
        <v>202</v>
      </c>
      <c r="AD1" s="1" t="s">
        <v>203</v>
      </c>
      <c r="AE1" s="1" t="s">
        <v>9</v>
      </c>
      <c r="AF1" s="1" t="s">
        <v>204</v>
      </c>
      <c r="AG1" s="1" t="s">
        <v>205</v>
      </c>
      <c r="AH1" s="1" t="s">
        <v>206</v>
      </c>
      <c r="AI1" s="1" t="s">
        <v>207</v>
      </c>
    </row>
    <row r="2" spans="1:35" ht="45" x14ac:dyDescent="0.25">
      <c r="B2" s="76" t="s">
        <v>48</v>
      </c>
      <c r="C2" s="76" t="s">
        <v>1665</v>
      </c>
      <c r="D2" s="76" t="s">
        <v>1666</v>
      </c>
      <c r="E2" s="76" t="s">
        <v>1667</v>
      </c>
      <c r="F2" s="76" t="s">
        <v>1668</v>
      </c>
      <c r="G2" s="76" t="s">
        <v>1669</v>
      </c>
      <c r="H2" s="76" t="s">
        <v>1670</v>
      </c>
      <c r="I2" s="76" t="s">
        <v>1671</v>
      </c>
      <c r="J2" s="76" t="s">
        <v>1672</v>
      </c>
      <c r="K2" s="76" t="s">
        <v>1673</v>
      </c>
      <c r="L2" s="76" t="s">
        <v>1674</v>
      </c>
      <c r="M2" s="76" t="s">
        <v>1675</v>
      </c>
      <c r="N2" s="76" t="s">
        <v>1676</v>
      </c>
      <c r="O2" s="76" t="s">
        <v>1677</v>
      </c>
      <c r="P2" s="76" t="s">
        <v>1678</v>
      </c>
      <c r="Q2" s="76" t="s">
        <v>1679</v>
      </c>
      <c r="R2" s="76" t="s">
        <v>1680</v>
      </c>
      <c r="S2" s="76" t="s">
        <v>1681</v>
      </c>
      <c r="T2" s="76" t="s">
        <v>1682</v>
      </c>
      <c r="U2" s="76" t="s">
        <v>1683</v>
      </c>
      <c r="V2" s="76" t="s">
        <v>1684</v>
      </c>
      <c r="W2" s="76" t="s">
        <v>1685</v>
      </c>
      <c r="X2" s="76" t="s">
        <v>1686</v>
      </c>
      <c r="Y2" s="76" t="s">
        <v>1687</v>
      </c>
      <c r="Z2" s="76" t="s">
        <v>1688</v>
      </c>
      <c r="AA2" s="76" t="s">
        <v>1689</v>
      </c>
      <c r="AB2" s="76" t="s">
        <v>1690</v>
      </c>
      <c r="AC2" s="76" t="s">
        <v>1691</v>
      </c>
      <c r="AD2" s="76" t="s">
        <v>1692</v>
      </c>
      <c r="AE2" s="76" t="s">
        <v>1693</v>
      </c>
      <c r="AF2" s="76" t="s">
        <v>1694</v>
      </c>
      <c r="AG2" s="76" t="s">
        <v>1695</v>
      </c>
      <c r="AH2" s="76" t="s">
        <v>1696</v>
      </c>
      <c r="AI2" s="76" t="s">
        <v>1697</v>
      </c>
    </row>
    <row r="3" spans="1:35" ht="27" x14ac:dyDescent="0.25">
      <c r="A3" s="1" t="s">
        <v>175</v>
      </c>
      <c r="C3" s="76" t="s">
        <v>1698</v>
      </c>
      <c r="D3" s="76" t="s">
        <v>1699</v>
      </c>
      <c r="E3" s="76" t="s">
        <v>177</v>
      </c>
      <c r="F3" s="76" t="s">
        <v>1700</v>
      </c>
      <c r="G3" s="77" t="s">
        <v>1701</v>
      </c>
      <c r="H3" s="76" t="s">
        <v>1702</v>
      </c>
      <c r="I3" s="76" t="s">
        <v>1703</v>
      </c>
      <c r="J3" s="76" t="s">
        <v>1704</v>
      </c>
      <c r="K3" s="76" t="s">
        <v>1705</v>
      </c>
      <c r="L3" s="76" t="s">
        <v>1706</v>
      </c>
      <c r="M3" s="76" t="s">
        <v>1707</v>
      </c>
      <c r="N3" s="76" t="s">
        <v>1708</v>
      </c>
      <c r="O3" s="76" t="s">
        <v>1709</v>
      </c>
      <c r="P3" s="76" t="s">
        <v>1710</v>
      </c>
      <c r="Q3" s="76" t="s">
        <v>1711</v>
      </c>
      <c r="R3" s="76" t="s">
        <v>1712</v>
      </c>
      <c r="S3" s="76" t="s">
        <v>1713</v>
      </c>
      <c r="T3" s="76" t="s">
        <v>1714</v>
      </c>
      <c r="U3" s="76" t="s">
        <v>1705</v>
      </c>
      <c r="V3" s="76" t="s">
        <v>1715</v>
      </c>
      <c r="W3" s="76" t="s">
        <v>1716</v>
      </c>
      <c r="X3" s="76" t="s">
        <v>1717</v>
      </c>
      <c r="Y3" s="76" t="s">
        <v>1718</v>
      </c>
      <c r="Z3" s="76" t="s">
        <v>1719</v>
      </c>
      <c r="AA3" s="76" t="s">
        <v>1720</v>
      </c>
      <c r="AB3" s="76" t="s">
        <v>1721</v>
      </c>
      <c r="AC3" s="76" t="s">
        <v>1722</v>
      </c>
      <c r="AD3" s="76" t="s">
        <v>1723</v>
      </c>
      <c r="AE3" s="76" t="s">
        <v>1724</v>
      </c>
      <c r="AF3" s="76" t="s">
        <v>1725</v>
      </c>
      <c r="AG3" s="76" t="s">
        <v>1726</v>
      </c>
      <c r="AH3" s="76" t="s">
        <v>1727</v>
      </c>
      <c r="AI3" s="76" t="s">
        <v>1728</v>
      </c>
    </row>
    <row r="4" spans="1:35" ht="36" x14ac:dyDescent="0.25">
      <c r="A4" s="1" t="s">
        <v>176</v>
      </c>
      <c r="C4" s="76" t="s">
        <v>1729</v>
      </c>
      <c r="D4" s="76" t="s">
        <v>1730</v>
      </c>
      <c r="E4" s="76" t="s">
        <v>1731</v>
      </c>
      <c r="F4" s="76" t="s">
        <v>1732</v>
      </c>
      <c r="G4" s="77" t="s">
        <v>1733</v>
      </c>
      <c r="H4" s="76" t="s">
        <v>1734</v>
      </c>
      <c r="I4" s="76" t="s">
        <v>1735</v>
      </c>
      <c r="J4" s="76" t="s">
        <v>1736</v>
      </c>
      <c r="K4" s="76" t="s">
        <v>1737</v>
      </c>
      <c r="L4" s="76" t="s">
        <v>1738</v>
      </c>
      <c r="M4" s="76" t="s">
        <v>1739</v>
      </c>
      <c r="N4" s="76" t="s">
        <v>1740</v>
      </c>
      <c r="O4" s="76" t="s">
        <v>1741</v>
      </c>
      <c r="P4" s="76" t="s">
        <v>1724</v>
      </c>
      <c r="Q4" s="76" t="s">
        <v>1717</v>
      </c>
      <c r="R4" s="76" t="s">
        <v>1742</v>
      </c>
      <c r="S4" s="76" t="s">
        <v>1743</v>
      </c>
      <c r="T4" s="76" t="s">
        <v>1744</v>
      </c>
      <c r="U4" s="76" t="s">
        <v>1745</v>
      </c>
      <c r="V4" s="76" t="s">
        <v>1746</v>
      </c>
      <c r="W4" s="76" t="s">
        <v>1747</v>
      </c>
      <c r="X4" s="76" t="s">
        <v>1748</v>
      </c>
      <c r="Y4" s="76" t="s">
        <v>1749</v>
      </c>
      <c r="Z4" s="76" t="s">
        <v>1750</v>
      </c>
      <c r="AA4" s="76" t="s">
        <v>1724</v>
      </c>
      <c r="AB4" s="76" t="s">
        <v>1751</v>
      </c>
      <c r="AC4" s="76" t="s">
        <v>1752</v>
      </c>
      <c r="AD4" s="76" t="s">
        <v>1705</v>
      </c>
      <c r="AE4" s="76" t="s">
        <v>1753</v>
      </c>
      <c r="AF4" s="76" t="s">
        <v>1754</v>
      </c>
      <c r="AG4" s="76" t="s">
        <v>1755</v>
      </c>
      <c r="AH4" s="76" t="s">
        <v>1756</v>
      </c>
      <c r="AI4" s="76" t="s">
        <v>1757</v>
      </c>
    </row>
    <row r="5" spans="1:35" ht="27" x14ac:dyDescent="0.25">
      <c r="A5" s="1" t="s">
        <v>177</v>
      </c>
      <c r="C5" s="76" t="s">
        <v>1758</v>
      </c>
      <c r="D5" s="76" t="s">
        <v>1759</v>
      </c>
      <c r="E5" s="76" t="s">
        <v>1760</v>
      </c>
      <c r="F5" s="76" t="s">
        <v>1761</v>
      </c>
      <c r="G5" s="77" t="s">
        <v>1762</v>
      </c>
      <c r="H5" s="76" t="s">
        <v>1763</v>
      </c>
      <c r="I5" s="76" t="s">
        <v>1764</v>
      </c>
      <c r="J5" s="76" t="s">
        <v>1765</v>
      </c>
      <c r="K5" s="76" t="s">
        <v>1766</v>
      </c>
      <c r="L5" s="76" t="s">
        <v>1767</v>
      </c>
      <c r="M5" s="76" t="s">
        <v>1751</v>
      </c>
      <c r="N5" s="76" t="s">
        <v>1768</v>
      </c>
      <c r="O5" s="76" t="s">
        <v>1769</v>
      </c>
      <c r="P5" s="76" t="s">
        <v>1770</v>
      </c>
      <c r="Q5" s="76" t="s">
        <v>1771</v>
      </c>
      <c r="R5" s="76" t="s">
        <v>1772</v>
      </c>
      <c r="S5" s="76" t="s">
        <v>1773</v>
      </c>
      <c r="T5" s="76" t="s">
        <v>1774</v>
      </c>
      <c r="U5" s="76" t="s">
        <v>1775</v>
      </c>
      <c r="V5" s="76" t="s">
        <v>1776</v>
      </c>
      <c r="W5" s="76" t="s">
        <v>1777</v>
      </c>
      <c r="X5" s="76" t="s">
        <v>1778</v>
      </c>
      <c r="Y5" s="76" t="s">
        <v>1779</v>
      </c>
      <c r="Z5" s="76" t="s">
        <v>1780</v>
      </c>
      <c r="AA5" s="76" t="s">
        <v>1781</v>
      </c>
      <c r="AB5" s="76" t="s">
        <v>1782</v>
      </c>
      <c r="AD5" s="76" t="s">
        <v>1783</v>
      </c>
      <c r="AE5" s="76" t="s">
        <v>1784</v>
      </c>
      <c r="AF5" s="76" t="s">
        <v>1785</v>
      </c>
      <c r="AG5" s="76" t="s">
        <v>1786</v>
      </c>
      <c r="AH5" s="76" t="s">
        <v>1787</v>
      </c>
      <c r="AI5" s="76" t="s">
        <v>1788</v>
      </c>
    </row>
    <row r="6" spans="1:35" ht="36" x14ac:dyDescent="0.25">
      <c r="A6" s="1" t="s">
        <v>179</v>
      </c>
      <c r="C6" s="76" t="s">
        <v>1789</v>
      </c>
      <c r="D6" s="76" t="s">
        <v>1790</v>
      </c>
      <c r="E6" s="76" t="s">
        <v>1791</v>
      </c>
      <c r="F6" s="76" t="s">
        <v>1792</v>
      </c>
      <c r="G6" s="77" t="s">
        <v>1793</v>
      </c>
      <c r="H6" s="76" t="s">
        <v>1794</v>
      </c>
      <c r="I6" s="76" t="s">
        <v>1795</v>
      </c>
      <c r="J6" s="76" t="s">
        <v>1796</v>
      </c>
      <c r="K6" s="76" t="s">
        <v>1797</v>
      </c>
      <c r="L6" s="76" t="s">
        <v>1798</v>
      </c>
      <c r="M6" s="76" t="s">
        <v>181</v>
      </c>
      <c r="N6" s="76" t="s">
        <v>1799</v>
      </c>
      <c r="O6" s="76" t="s">
        <v>1800</v>
      </c>
      <c r="P6" s="76" t="s">
        <v>1801</v>
      </c>
      <c r="Q6" s="76" t="s">
        <v>1802</v>
      </c>
      <c r="R6" s="76" t="s">
        <v>1803</v>
      </c>
      <c r="S6" s="76" t="s">
        <v>1804</v>
      </c>
      <c r="T6" s="76" t="s">
        <v>1805</v>
      </c>
      <c r="U6" s="76" t="s">
        <v>1806</v>
      </c>
      <c r="V6" s="76" t="s">
        <v>1807</v>
      </c>
      <c r="W6" s="76" t="s">
        <v>1808</v>
      </c>
      <c r="X6" s="76" t="s">
        <v>1809</v>
      </c>
      <c r="Y6" s="76" t="s">
        <v>1810</v>
      </c>
      <c r="Z6" s="76" t="s">
        <v>1811</v>
      </c>
      <c r="AA6" s="76" t="s">
        <v>1812</v>
      </c>
      <c r="AB6" s="76" t="s">
        <v>1813</v>
      </c>
      <c r="AD6" s="76" t="s">
        <v>1814</v>
      </c>
      <c r="AE6" s="76" t="s">
        <v>1815</v>
      </c>
      <c r="AF6" s="76" t="s">
        <v>1816</v>
      </c>
      <c r="AG6" s="76" t="s">
        <v>1739</v>
      </c>
      <c r="AH6" s="76" t="s">
        <v>1817</v>
      </c>
      <c r="AI6" s="76" t="s">
        <v>1818</v>
      </c>
    </row>
    <row r="7" spans="1:35" ht="27" x14ac:dyDescent="0.25">
      <c r="A7" s="1" t="s">
        <v>180</v>
      </c>
      <c r="C7" s="76" t="s">
        <v>1819</v>
      </c>
      <c r="D7" s="76" t="s">
        <v>1820</v>
      </c>
      <c r="E7" s="76" t="s">
        <v>1821</v>
      </c>
      <c r="F7" s="76" t="s">
        <v>1822</v>
      </c>
      <c r="G7" s="77" t="s">
        <v>1823</v>
      </c>
      <c r="H7" s="76" t="s">
        <v>1824</v>
      </c>
      <c r="I7" s="76" t="s">
        <v>1825</v>
      </c>
      <c r="J7" s="76" t="s">
        <v>1826</v>
      </c>
      <c r="K7" s="76" t="s">
        <v>1827</v>
      </c>
      <c r="L7" s="76" t="s">
        <v>1828</v>
      </c>
      <c r="M7" s="76" t="s">
        <v>1829</v>
      </c>
      <c r="N7" s="76" t="s">
        <v>1830</v>
      </c>
      <c r="O7" s="76" t="s">
        <v>1831</v>
      </c>
      <c r="P7" s="76" t="s">
        <v>1832</v>
      </c>
      <c r="Q7" s="76" t="s">
        <v>1833</v>
      </c>
      <c r="R7" s="76" t="s">
        <v>1834</v>
      </c>
      <c r="T7" s="76" t="s">
        <v>1835</v>
      </c>
      <c r="U7" s="76" t="s">
        <v>1836</v>
      </c>
      <c r="V7" s="76" t="s">
        <v>1837</v>
      </c>
      <c r="W7" s="76" t="s">
        <v>1838</v>
      </c>
      <c r="X7" s="76" t="s">
        <v>1839</v>
      </c>
      <c r="Y7" s="76" t="s">
        <v>1840</v>
      </c>
      <c r="Z7" s="76" t="s">
        <v>1841</v>
      </c>
      <c r="AA7" s="76" t="s">
        <v>189</v>
      </c>
      <c r="AB7" s="76" t="s">
        <v>1842</v>
      </c>
      <c r="AD7" s="76" t="s">
        <v>1843</v>
      </c>
      <c r="AE7" s="76" t="s">
        <v>1844</v>
      </c>
      <c r="AF7" s="76" t="s">
        <v>1845</v>
      </c>
      <c r="AG7" s="76" t="s">
        <v>181</v>
      </c>
      <c r="AH7" s="76" t="s">
        <v>1846</v>
      </c>
    </row>
    <row r="8" spans="1:35" ht="27" x14ac:dyDescent="0.25">
      <c r="A8" s="1" t="s">
        <v>181</v>
      </c>
      <c r="C8" s="76" t="s">
        <v>1847</v>
      </c>
      <c r="D8" s="76" t="s">
        <v>1848</v>
      </c>
      <c r="E8" s="76" t="s">
        <v>1849</v>
      </c>
      <c r="F8" s="76" t="s">
        <v>1850</v>
      </c>
      <c r="G8" s="77" t="s">
        <v>1851</v>
      </c>
      <c r="H8" s="76" t="s">
        <v>1852</v>
      </c>
      <c r="I8" s="76" t="s">
        <v>1853</v>
      </c>
      <c r="J8" s="76" t="s">
        <v>1854</v>
      </c>
      <c r="K8" s="76" t="s">
        <v>1855</v>
      </c>
      <c r="L8" s="76" t="s">
        <v>1856</v>
      </c>
      <c r="M8" s="76" t="s">
        <v>1857</v>
      </c>
      <c r="N8" s="76" t="s">
        <v>1858</v>
      </c>
      <c r="O8" s="76" t="s">
        <v>1859</v>
      </c>
      <c r="P8" s="76" t="s">
        <v>1860</v>
      </c>
      <c r="Q8" s="76" t="s">
        <v>1861</v>
      </c>
      <c r="R8" s="76" t="s">
        <v>1862</v>
      </c>
      <c r="T8" s="76" t="s">
        <v>1863</v>
      </c>
      <c r="U8" s="76" t="s">
        <v>1864</v>
      </c>
      <c r="V8" s="76" t="s">
        <v>1865</v>
      </c>
      <c r="W8" s="76" t="s">
        <v>1866</v>
      </c>
      <c r="X8" s="76" t="s">
        <v>1795</v>
      </c>
      <c r="Y8" s="76" t="s">
        <v>1867</v>
      </c>
      <c r="Z8" s="76" t="s">
        <v>1868</v>
      </c>
      <c r="AA8" s="76" t="s">
        <v>1869</v>
      </c>
      <c r="AB8" s="76" t="s">
        <v>1870</v>
      </c>
      <c r="AD8" s="76" t="s">
        <v>1871</v>
      </c>
      <c r="AE8" s="76" t="s">
        <v>1872</v>
      </c>
      <c r="AF8" s="76" t="s">
        <v>1873</v>
      </c>
      <c r="AG8" s="76" t="s">
        <v>1874</v>
      </c>
      <c r="AH8" s="76" t="s">
        <v>1875</v>
      </c>
    </row>
    <row r="9" spans="1:35" ht="27" x14ac:dyDescent="0.25">
      <c r="A9" s="1" t="s">
        <v>182</v>
      </c>
      <c r="C9" s="76" t="s">
        <v>1876</v>
      </c>
      <c r="D9" s="76" t="s">
        <v>1877</v>
      </c>
      <c r="E9" s="76" t="s">
        <v>1878</v>
      </c>
      <c r="F9" s="76" t="s">
        <v>1879</v>
      </c>
      <c r="G9" s="77" t="s">
        <v>1880</v>
      </c>
      <c r="H9" s="76" t="s">
        <v>1713</v>
      </c>
      <c r="I9" s="76" t="s">
        <v>1881</v>
      </c>
      <c r="J9" s="76" t="s">
        <v>1882</v>
      </c>
      <c r="K9" s="76" t="s">
        <v>1883</v>
      </c>
      <c r="L9" s="76" t="s">
        <v>1884</v>
      </c>
      <c r="M9" s="76" t="s">
        <v>1885</v>
      </c>
      <c r="N9" s="76" t="s">
        <v>1886</v>
      </c>
      <c r="O9" s="76" t="s">
        <v>1887</v>
      </c>
      <c r="P9" s="76" t="s">
        <v>1888</v>
      </c>
      <c r="Q9" s="76" t="s">
        <v>1889</v>
      </c>
      <c r="R9" s="76" t="s">
        <v>1890</v>
      </c>
      <c r="T9" s="76" t="s">
        <v>1891</v>
      </c>
      <c r="U9" s="76" t="s">
        <v>1892</v>
      </c>
      <c r="V9" s="76" t="s">
        <v>1893</v>
      </c>
      <c r="W9" s="76" t="s">
        <v>1894</v>
      </c>
      <c r="X9" s="76" t="s">
        <v>1895</v>
      </c>
      <c r="Y9" s="76" t="s">
        <v>1896</v>
      </c>
      <c r="Z9" s="76" t="s">
        <v>1897</v>
      </c>
      <c r="AA9" s="76" t="s">
        <v>1898</v>
      </c>
      <c r="AB9" s="76" t="s">
        <v>1899</v>
      </c>
      <c r="AD9" s="76" t="s">
        <v>1900</v>
      </c>
      <c r="AE9" s="76" t="s">
        <v>1901</v>
      </c>
      <c r="AF9" s="76" t="s">
        <v>1902</v>
      </c>
      <c r="AG9" s="76" t="s">
        <v>1903</v>
      </c>
    </row>
    <row r="10" spans="1:35" ht="27" x14ac:dyDescent="0.25">
      <c r="A10" s="1" t="s">
        <v>183</v>
      </c>
      <c r="C10" s="76" t="s">
        <v>1904</v>
      </c>
      <c r="D10" s="76" t="s">
        <v>1905</v>
      </c>
      <c r="F10" s="76" t="s">
        <v>1906</v>
      </c>
      <c r="G10" s="77" t="s">
        <v>1907</v>
      </c>
      <c r="H10" s="76" t="s">
        <v>1908</v>
      </c>
      <c r="I10" s="76" t="s">
        <v>182</v>
      </c>
      <c r="J10" s="76" t="s">
        <v>1909</v>
      </c>
      <c r="K10" s="76" t="s">
        <v>1910</v>
      </c>
      <c r="L10" s="76" t="s">
        <v>1911</v>
      </c>
      <c r="M10" s="76" t="s">
        <v>1912</v>
      </c>
      <c r="N10" s="76" t="s">
        <v>1913</v>
      </c>
      <c r="O10" s="76" t="s">
        <v>1914</v>
      </c>
      <c r="P10" s="76" t="s">
        <v>1915</v>
      </c>
      <c r="Q10" s="76" t="s">
        <v>1916</v>
      </c>
      <c r="R10" s="76" t="s">
        <v>1917</v>
      </c>
      <c r="T10" s="76" t="s">
        <v>1918</v>
      </c>
      <c r="U10" s="76" t="s">
        <v>1919</v>
      </c>
      <c r="V10" s="76" t="s">
        <v>1920</v>
      </c>
      <c r="W10" s="76" t="s">
        <v>1921</v>
      </c>
      <c r="X10" s="76" t="s">
        <v>1922</v>
      </c>
      <c r="Y10" s="76" t="s">
        <v>1923</v>
      </c>
      <c r="Z10" s="76" t="s">
        <v>1924</v>
      </c>
      <c r="AA10" s="76" t="s">
        <v>1925</v>
      </c>
      <c r="AB10" s="76" t="s">
        <v>1926</v>
      </c>
      <c r="AD10" s="76" t="s">
        <v>181</v>
      </c>
      <c r="AE10" s="76" t="s">
        <v>1927</v>
      </c>
      <c r="AF10" s="76" t="s">
        <v>1928</v>
      </c>
      <c r="AG10" s="76" t="s">
        <v>1929</v>
      </c>
    </row>
    <row r="11" spans="1:35" ht="27" x14ac:dyDescent="0.25">
      <c r="A11" s="1" t="s">
        <v>184</v>
      </c>
      <c r="C11" s="76" t="s">
        <v>1930</v>
      </c>
      <c r="D11" s="76" t="s">
        <v>1931</v>
      </c>
      <c r="F11" s="76" t="s">
        <v>1932</v>
      </c>
      <c r="G11" s="77" t="s">
        <v>1933</v>
      </c>
      <c r="H11" s="76" t="s">
        <v>1934</v>
      </c>
      <c r="I11" s="76" t="s">
        <v>1935</v>
      </c>
      <c r="J11" s="76" t="s">
        <v>1936</v>
      </c>
      <c r="K11" s="76" t="s">
        <v>1937</v>
      </c>
      <c r="L11" s="76" t="s">
        <v>1938</v>
      </c>
      <c r="M11" s="76" t="s">
        <v>1939</v>
      </c>
      <c r="N11" s="76" t="s">
        <v>1940</v>
      </c>
      <c r="O11" s="76" t="s">
        <v>1941</v>
      </c>
      <c r="P11" s="76" t="s">
        <v>1942</v>
      </c>
      <c r="Q11" s="76" t="s">
        <v>1943</v>
      </c>
      <c r="R11" s="76" t="s">
        <v>1944</v>
      </c>
      <c r="T11" s="76" t="s">
        <v>1945</v>
      </c>
      <c r="U11" s="76" t="s">
        <v>1946</v>
      </c>
      <c r="V11" s="76" t="s">
        <v>1947</v>
      </c>
      <c r="W11" s="76" t="s">
        <v>1948</v>
      </c>
      <c r="X11" s="76" t="s">
        <v>1719</v>
      </c>
      <c r="Y11" s="76" t="s">
        <v>1949</v>
      </c>
      <c r="Z11" s="76" t="s">
        <v>1950</v>
      </c>
      <c r="AA11" s="76" t="s">
        <v>1951</v>
      </c>
      <c r="AB11" s="76" t="s">
        <v>1952</v>
      </c>
      <c r="AD11" s="76" t="s">
        <v>1953</v>
      </c>
      <c r="AE11" s="76" t="s">
        <v>1954</v>
      </c>
      <c r="AF11" s="76" t="s">
        <v>1955</v>
      </c>
      <c r="AG11" s="76" t="s">
        <v>1956</v>
      </c>
    </row>
    <row r="12" spans="1:35" ht="27" x14ac:dyDescent="0.25">
      <c r="A12" s="1" t="s">
        <v>185</v>
      </c>
      <c r="C12" s="76" t="s">
        <v>1957</v>
      </c>
      <c r="D12" s="76" t="s">
        <v>1958</v>
      </c>
      <c r="F12" s="76" t="s">
        <v>1959</v>
      </c>
      <c r="G12" s="77" t="s">
        <v>1960</v>
      </c>
      <c r="H12" s="76" t="s">
        <v>1961</v>
      </c>
      <c r="I12" s="76" t="s">
        <v>1724</v>
      </c>
      <c r="J12" s="76" t="s">
        <v>1962</v>
      </c>
      <c r="K12" s="76" t="s">
        <v>1963</v>
      </c>
      <c r="L12" s="76" t="s">
        <v>1964</v>
      </c>
      <c r="M12" s="76" t="s">
        <v>1965</v>
      </c>
      <c r="N12" s="76" t="s">
        <v>1966</v>
      </c>
      <c r="O12" s="76" t="s">
        <v>1967</v>
      </c>
      <c r="P12" s="76" t="s">
        <v>1968</v>
      </c>
      <c r="Q12" s="76" t="s">
        <v>1969</v>
      </c>
      <c r="T12" s="76" t="s">
        <v>1970</v>
      </c>
      <c r="U12" s="76" t="s">
        <v>1971</v>
      </c>
      <c r="V12" s="76" t="s">
        <v>1972</v>
      </c>
      <c r="W12" s="76" t="s">
        <v>1973</v>
      </c>
      <c r="X12" s="76" t="s">
        <v>1974</v>
      </c>
      <c r="Y12" s="76" t="s">
        <v>1975</v>
      </c>
      <c r="Z12" s="76" t="s">
        <v>1976</v>
      </c>
      <c r="AA12" s="76" t="s">
        <v>1977</v>
      </c>
      <c r="AB12" s="76" t="s">
        <v>1978</v>
      </c>
      <c r="AD12" s="76" t="s">
        <v>1969</v>
      </c>
      <c r="AE12" s="76" t="s">
        <v>1979</v>
      </c>
      <c r="AF12" s="76" t="s">
        <v>1980</v>
      </c>
      <c r="AG12" s="76" t="s">
        <v>1981</v>
      </c>
    </row>
    <row r="13" spans="1:35" ht="27" x14ac:dyDescent="0.25">
      <c r="A13" s="1" t="s">
        <v>186</v>
      </c>
      <c r="C13" s="76" t="s">
        <v>1982</v>
      </c>
      <c r="D13" s="76" t="s">
        <v>1983</v>
      </c>
      <c r="F13" s="76" t="s">
        <v>1984</v>
      </c>
      <c r="G13" s="77" t="s">
        <v>1985</v>
      </c>
      <c r="H13" s="76" t="s">
        <v>1986</v>
      </c>
      <c r="I13" s="76" t="s">
        <v>1987</v>
      </c>
      <c r="J13" s="76" t="s">
        <v>1988</v>
      </c>
      <c r="K13" s="76" t="s">
        <v>1989</v>
      </c>
      <c r="L13" s="76" t="s">
        <v>1990</v>
      </c>
      <c r="M13" s="76" t="s">
        <v>1883</v>
      </c>
      <c r="N13" s="76" t="s">
        <v>1991</v>
      </c>
      <c r="O13" s="76" t="s">
        <v>1992</v>
      </c>
      <c r="P13" s="76" t="s">
        <v>1993</v>
      </c>
      <c r="Q13" s="76" t="s">
        <v>1994</v>
      </c>
      <c r="T13" s="76" t="s">
        <v>1995</v>
      </c>
      <c r="U13" s="76" t="s">
        <v>1996</v>
      </c>
      <c r="V13" s="76" t="s">
        <v>1997</v>
      </c>
      <c r="W13" s="76" t="s">
        <v>1998</v>
      </c>
      <c r="X13" s="76" t="s">
        <v>1999</v>
      </c>
      <c r="Y13" s="76" t="s">
        <v>2000</v>
      </c>
      <c r="Z13" s="76" t="s">
        <v>2001</v>
      </c>
      <c r="AA13" s="76" t="s">
        <v>2002</v>
      </c>
      <c r="AB13" s="76" t="s">
        <v>2003</v>
      </c>
      <c r="AD13" s="76" t="s">
        <v>2004</v>
      </c>
      <c r="AE13" s="76" t="s">
        <v>21</v>
      </c>
      <c r="AF13" s="76" t="s">
        <v>2005</v>
      </c>
      <c r="AG13" s="76" t="s">
        <v>1792</v>
      </c>
    </row>
    <row r="14" spans="1:35" ht="36" x14ac:dyDescent="0.25">
      <c r="A14" s="1" t="s">
        <v>187</v>
      </c>
      <c r="D14" s="76" t="s">
        <v>2006</v>
      </c>
      <c r="F14" s="76" t="s">
        <v>2007</v>
      </c>
      <c r="G14" s="77" t="s">
        <v>2008</v>
      </c>
      <c r="H14" s="76" t="s">
        <v>189</v>
      </c>
      <c r="I14" s="76" t="s">
        <v>183</v>
      </c>
      <c r="J14" s="76" t="s">
        <v>2009</v>
      </c>
      <c r="K14" s="76" t="s">
        <v>2010</v>
      </c>
      <c r="L14" s="76" t="s">
        <v>2011</v>
      </c>
      <c r="M14" s="76" t="s">
        <v>2012</v>
      </c>
      <c r="N14" s="76" t="s">
        <v>2013</v>
      </c>
      <c r="O14" s="76" t="s">
        <v>2014</v>
      </c>
      <c r="P14" s="76" t="s">
        <v>2015</v>
      </c>
      <c r="Q14" s="76" t="s">
        <v>2016</v>
      </c>
      <c r="T14" s="76" t="s">
        <v>2017</v>
      </c>
      <c r="U14" s="76" t="s">
        <v>2018</v>
      </c>
      <c r="V14" s="76" t="s">
        <v>2019</v>
      </c>
      <c r="W14" s="76" t="s">
        <v>2019</v>
      </c>
      <c r="X14" s="76" t="s">
        <v>189</v>
      </c>
      <c r="Y14" s="76" t="s">
        <v>2020</v>
      </c>
      <c r="Z14" s="76" t="s">
        <v>2021</v>
      </c>
      <c r="AA14" s="76" t="s">
        <v>2022</v>
      </c>
      <c r="AB14" s="76" t="s">
        <v>2023</v>
      </c>
      <c r="AD14" s="76" t="s">
        <v>2024</v>
      </c>
      <c r="AE14" s="76" t="s">
        <v>2025</v>
      </c>
      <c r="AF14" s="76" t="s">
        <v>2026</v>
      </c>
      <c r="AG14" s="76" t="s">
        <v>2027</v>
      </c>
    </row>
    <row r="15" spans="1:35" ht="36" x14ac:dyDescent="0.25">
      <c r="A15" s="1" t="s">
        <v>188</v>
      </c>
      <c r="D15" s="76" t="s">
        <v>1739</v>
      </c>
      <c r="F15" s="76" t="s">
        <v>2028</v>
      </c>
      <c r="G15" s="77" t="s">
        <v>2029</v>
      </c>
      <c r="H15" s="76" t="s">
        <v>2030</v>
      </c>
      <c r="I15" s="76" t="s">
        <v>2031</v>
      </c>
      <c r="J15" s="76" t="s">
        <v>2032</v>
      </c>
      <c r="K15" s="76" t="s">
        <v>2033</v>
      </c>
      <c r="L15" s="76" t="s">
        <v>2034</v>
      </c>
      <c r="M15" s="76" t="s">
        <v>2035</v>
      </c>
      <c r="N15" s="76" t="s">
        <v>2036</v>
      </c>
      <c r="O15" s="76" t="s">
        <v>2037</v>
      </c>
      <c r="P15" s="76" t="s">
        <v>2038</v>
      </c>
      <c r="Q15" s="76" t="s">
        <v>2039</v>
      </c>
      <c r="T15" s="76" t="s">
        <v>2040</v>
      </c>
      <c r="U15" s="76" t="s">
        <v>2041</v>
      </c>
      <c r="V15" s="76" t="s">
        <v>2042</v>
      </c>
      <c r="W15" s="76" t="s">
        <v>2043</v>
      </c>
      <c r="X15" s="76" t="s">
        <v>2044</v>
      </c>
      <c r="Y15" s="76" t="s">
        <v>2045</v>
      </c>
      <c r="Z15" s="76" t="s">
        <v>2046</v>
      </c>
      <c r="AB15" s="76" t="s">
        <v>2047</v>
      </c>
      <c r="AD15" s="76" t="s">
        <v>2048</v>
      </c>
      <c r="AE15" s="76" t="s">
        <v>2049</v>
      </c>
      <c r="AF15" s="76" t="s">
        <v>2050</v>
      </c>
      <c r="AG15" s="76" t="s">
        <v>2051</v>
      </c>
    </row>
    <row r="16" spans="1:35" ht="36" x14ac:dyDescent="0.25">
      <c r="A16" s="1" t="s">
        <v>189</v>
      </c>
      <c r="D16" s="76" t="s">
        <v>1720</v>
      </c>
      <c r="F16" s="76" t="s">
        <v>1917</v>
      </c>
      <c r="G16" s="77" t="s">
        <v>2052</v>
      </c>
      <c r="H16" s="76" t="s">
        <v>2053</v>
      </c>
      <c r="I16" s="76" t="s">
        <v>2054</v>
      </c>
      <c r="J16" s="76" t="s">
        <v>2055</v>
      </c>
      <c r="K16" s="76" t="s">
        <v>2056</v>
      </c>
      <c r="L16" s="76" t="s">
        <v>2057</v>
      </c>
      <c r="M16" s="76" t="s">
        <v>2058</v>
      </c>
      <c r="N16" s="76" t="s">
        <v>2059</v>
      </c>
      <c r="O16" s="76" t="s">
        <v>2060</v>
      </c>
      <c r="P16" s="76" t="s">
        <v>2061</v>
      </c>
      <c r="Q16" s="76" t="s">
        <v>2062</v>
      </c>
      <c r="T16" s="76" t="s">
        <v>2063</v>
      </c>
      <c r="U16" s="76" t="s">
        <v>2064</v>
      </c>
      <c r="V16" s="76" t="s">
        <v>2065</v>
      </c>
      <c r="W16" s="76" t="s">
        <v>2066</v>
      </c>
      <c r="X16" s="76" t="s">
        <v>2067</v>
      </c>
      <c r="Y16" s="76" t="s">
        <v>2068</v>
      </c>
      <c r="AB16" s="76" t="s">
        <v>2069</v>
      </c>
      <c r="AD16" s="76" t="s">
        <v>2070</v>
      </c>
      <c r="AE16" s="76" t="s">
        <v>2071</v>
      </c>
      <c r="AF16" s="76" t="s">
        <v>2072</v>
      </c>
      <c r="AG16" s="76" t="s">
        <v>2073</v>
      </c>
    </row>
    <row r="17" spans="1:33" ht="27" x14ac:dyDescent="0.25">
      <c r="A17" s="1" t="s">
        <v>190</v>
      </c>
      <c r="D17" s="76" t="s">
        <v>1814</v>
      </c>
      <c r="F17" s="76" t="s">
        <v>2074</v>
      </c>
      <c r="G17" s="77" t="s">
        <v>2075</v>
      </c>
      <c r="H17" s="76" t="s">
        <v>2076</v>
      </c>
      <c r="I17" s="76" t="s">
        <v>2077</v>
      </c>
      <c r="J17" s="76" t="s">
        <v>2078</v>
      </c>
      <c r="K17" s="76" t="s">
        <v>2079</v>
      </c>
      <c r="L17" s="76" t="s">
        <v>2080</v>
      </c>
      <c r="M17" s="76" t="s">
        <v>2081</v>
      </c>
      <c r="N17" s="76" t="s">
        <v>2082</v>
      </c>
      <c r="O17" s="76" t="s">
        <v>2083</v>
      </c>
      <c r="P17" s="76" t="s">
        <v>2084</v>
      </c>
      <c r="Q17" s="76" t="s">
        <v>2085</v>
      </c>
      <c r="T17" s="76" t="s">
        <v>2086</v>
      </c>
      <c r="U17" s="76" t="s">
        <v>2087</v>
      </c>
      <c r="V17" s="76" t="s">
        <v>2088</v>
      </c>
      <c r="W17" s="76" t="s">
        <v>2089</v>
      </c>
      <c r="X17" s="76" t="s">
        <v>2090</v>
      </c>
      <c r="Y17" s="76" t="s">
        <v>2091</v>
      </c>
      <c r="AD17" s="76" t="s">
        <v>2092</v>
      </c>
      <c r="AE17" s="76" t="s">
        <v>2093</v>
      </c>
      <c r="AF17" s="76" t="s">
        <v>2094</v>
      </c>
      <c r="AG17" s="76" t="s">
        <v>2095</v>
      </c>
    </row>
    <row r="18" spans="1:33" ht="45" x14ac:dyDescent="0.25">
      <c r="A18" s="1" t="s">
        <v>191</v>
      </c>
      <c r="D18" s="76" t="s">
        <v>2096</v>
      </c>
      <c r="F18" s="76" t="s">
        <v>2097</v>
      </c>
      <c r="G18" s="77" t="s">
        <v>2098</v>
      </c>
      <c r="H18" s="76" t="s">
        <v>2099</v>
      </c>
      <c r="I18" s="76" t="s">
        <v>2100</v>
      </c>
      <c r="J18" s="76" t="s">
        <v>2101</v>
      </c>
      <c r="K18" s="76" t="s">
        <v>2102</v>
      </c>
      <c r="L18" s="76" t="s">
        <v>2103</v>
      </c>
      <c r="M18" s="76" t="s">
        <v>2104</v>
      </c>
      <c r="N18" s="76" t="s">
        <v>2105</v>
      </c>
      <c r="O18" s="76" t="s">
        <v>2106</v>
      </c>
      <c r="P18" s="76" t="s">
        <v>2107</v>
      </c>
      <c r="Q18" s="76" t="s">
        <v>2108</v>
      </c>
      <c r="T18" s="76" t="s">
        <v>2109</v>
      </c>
      <c r="V18" s="76" t="s">
        <v>2110</v>
      </c>
      <c r="W18" s="76" t="s">
        <v>2111</v>
      </c>
      <c r="X18" s="76" t="s">
        <v>2112</v>
      </c>
      <c r="Y18" s="76" t="s">
        <v>2113</v>
      </c>
      <c r="AD18" s="76" t="s">
        <v>2114</v>
      </c>
      <c r="AE18" s="76" t="s">
        <v>2115</v>
      </c>
      <c r="AF18" s="76" t="s">
        <v>2116</v>
      </c>
      <c r="AG18" s="76" t="s">
        <v>2117</v>
      </c>
    </row>
    <row r="19" spans="1:33" ht="27" x14ac:dyDescent="0.25">
      <c r="A19" s="1" t="s">
        <v>192</v>
      </c>
      <c r="D19" s="76" t="s">
        <v>2118</v>
      </c>
      <c r="F19" s="76" t="s">
        <v>2011</v>
      </c>
      <c r="G19" s="77" t="s">
        <v>2119</v>
      </c>
      <c r="H19" s="76" t="s">
        <v>2120</v>
      </c>
      <c r="I19" s="76" t="s">
        <v>2121</v>
      </c>
      <c r="J19" s="76" t="s">
        <v>2122</v>
      </c>
      <c r="L19" s="76" t="s">
        <v>2123</v>
      </c>
      <c r="M19" s="76" t="s">
        <v>2124</v>
      </c>
      <c r="N19" s="76" t="s">
        <v>2125</v>
      </c>
      <c r="O19" s="76" t="s">
        <v>2126</v>
      </c>
      <c r="P19" s="76" t="s">
        <v>2127</v>
      </c>
      <c r="Q19" s="76" t="s">
        <v>2128</v>
      </c>
      <c r="T19" s="76" t="s">
        <v>2129</v>
      </c>
      <c r="V19" s="76" t="s">
        <v>2130</v>
      </c>
      <c r="W19" s="76" t="s">
        <v>2131</v>
      </c>
      <c r="X19" s="76" t="s">
        <v>2132</v>
      </c>
      <c r="Y19" s="76" t="s">
        <v>2133</v>
      </c>
      <c r="AD19" s="76" t="s">
        <v>2134</v>
      </c>
      <c r="AE19" s="76" t="s">
        <v>2135</v>
      </c>
      <c r="AF19" s="76" t="s">
        <v>2136</v>
      </c>
      <c r="AG19" s="76" t="s">
        <v>2137</v>
      </c>
    </row>
    <row r="20" spans="1:33" ht="27" x14ac:dyDescent="0.25">
      <c r="A20" s="1" t="s">
        <v>193</v>
      </c>
      <c r="D20" s="76" t="s">
        <v>2138</v>
      </c>
      <c r="F20" s="76" t="s">
        <v>2139</v>
      </c>
      <c r="G20" s="77" t="s">
        <v>2140</v>
      </c>
      <c r="H20" s="76" t="s">
        <v>2141</v>
      </c>
      <c r="I20" s="76" t="s">
        <v>2142</v>
      </c>
      <c r="J20" s="76" t="s">
        <v>2143</v>
      </c>
      <c r="L20" s="76" t="s">
        <v>2087</v>
      </c>
      <c r="M20" s="76" t="s">
        <v>2144</v>
      </c>
      <c r="N20" s="76" t="s">
        <v>2145</v>
      </c>
      <c r="O20" s="76" t="s">
        <v>2146</v>
      </c>
      <c r="P20" s="76" t="s">
        <v>2147</v>
      </c>
      <c r="Q20" s="76" t="s">
        <v>2148</v>
      </c>
      <c r="T20" s="76" t="s">
        <v>2149</v>
      </c>
      <c r="V20" s="76" t="s">
        <v>2150</v>
      </c>
      <c r="W20" s="76" t="s">
        <v>2151</v>
      </c>
      <c r="X20" s="76" t="s">
        <v>2152</v>
      </c>
      <c r="Y20" s="76" t="s">
        <v>2153</v>
      </c>
      <c r="AD20" s="76" t="s">
        <v>2154</v>
      </c>
      <c r="AE20" s="76" t="s">
        <v>2155</v>
      </c>
      <c r="AF20" s="76" t="s">
        <v>2156</v>
      </c>
      <c r="AG20" s="76" t="s">
        <v>2157</v>
      </c>
    </row>
    <row r="21" spans="1:33" ht="36" x14ac:dyDescent="0.25">
      <c r="A21" s="1" t="s">
        <v>194</v>
      </c>
      <c r="D21" s="76" t="s">
        <v>1900</v>
      </c>
      <c r="F21" s="76" t="s">
        <v>2158</v>
      </c>
      <c r="G21" s="77" t="s">
        <v>2159</v>
      </c>
      <c r="H21" s="76" t="s">
        <v>2160</v>
      </c>
      <c r="I21" s="76" t="s">
        <v>2161</v>
      </c>
      <c r="J21" s="76" t="s">
        <v>2162</v>
      </c>
      <c r="L21" s="76" t="s">
        <v>2163</v>
      </c>
      <c r="M21" s="76" t="s">
        <v>2164</v>
      </c>
      <c r="N21" s="76" t="s">
        <v>2165</v>
      </c>
      <c r="O21" s="76" t="s">
        <v>2166</v>
      </c>
      <c r="P21" s="76" t="s">
        <v>2167</v>
      </c>
      <c r="Q21" s="76" t="s">
        <v>2168</v>
      </c>
      <c r="T21" s="76" t="s">
        <v>2169</v>
      </c>
      <c r="V21" s="76" t="s">
        <v>2170</v>
      </c>
      <c r="W21" s="76" t="s">
        <v>2171</v>
      </c>
      <c r="X21" s="76" t="s">
        <v>2172</v>
      </c>
      <c r="Y21" s="76" t="s">
        <v>2173</v>
      </c>
      <c r="AD21" s="76" t="s">
        <v>2174</v>
      </c>
      <c r="AE21" s="76" t="s">
        <v>2175</v>
      </c>
      <c r="AF21" s="76" t="s">
        <v>2176</v>
      </c>
      <c r="AG21" s="76" t="s">
        <v>2177</v>
      </c>
    </row>
    <row r="22" spans="1:33" ht="36" x14ac:dyDescent="0.25">
      <c r="A22" s="1" t="s">
        <v>195</v>
      </c>
      <c r="D22" s="76" t="s">
        <v>1935</v>
      </c>
      <c r="F22" s="76" t="s">
        <v>2178</v>
      </c>
      <c r="G22" s="77" t="s">
        <v>2179</v>
      </c>
      <c r="H22" s="76" t="s">
        <v>2180</v>
      </c>
      <c r="I22" s="76" t="s">
        <v>2181</v>
      </c>
      <c r="J22" s="76" t="s">
        <v>201</v>
      </c>
      <c r="M22" s="76" t="s">
        <v>2182</v>
      </c>
      <c r="N22" s="76" t="s">
        <v>2183</v>
      </c>
      <c r="O22" s="76" t="s">
        <v>2184</v>
      </c>
      <c r="P22" s="76" t="s">
        <v>2185</v>
      </c>
      <c r="Q22" s="76" t="s">
        <v>2186</v>
      </c>
      <c r="T22" s="76" t="s">
        <v>2187</v>
      </c>
      <c r="V22" s="76" t="s">
        <v>2188</v>
      </c>
      <c r="W22" s="76" t="s">
        <v>2189</v>
      </c>
      <c r="X22" s="76" t="s">
        <v>1965</v>
      </c>
      <c r="Y22" s="76" t="s">
        <v>2190</v>
      </c>
      <c r="AD22" s="76" t="s">
        <v>2191</v>
      </c>
      <c r="AE22" s="76" t="s">
        <v>2192</v>
      </c>
      <c r="AF22" s="76" t="s">
        <v>2193</v>
      </c>
      <c r="AG22" s="76" t="s">
        <v>2194</v>
      </c>
    </row>
    <row r="23" spans="1:33" ht="27" x14ac:dyDescent="0.25">
      <c r="A23" s="1" t="s">
        <v>196</v>
      </c>
      <c r="D23" s="76" t="s">
        <v>2195</v>
      </c>
      <c r="F23" s="76" t="s">
        <v>2196</v>
      </c>
      <c r="G23" s="77" t="s">
        <v>2197</v>
      </c>
      <c r="H23" s="76" t="s">
        <v>2198</v>
      </c>
      <c r="I23" s="76" t="s">
        <v>2199</v>
      </c>
      <c r="J23" s="76" t="s">
        <v>2200</v>
      </c>
      <c r="M23" s="76" t="s">
        <v>2201</v>
      </c>
      <c r="N23" s="76" t="s">
        <v>2202</v>
      </c>
      <c r="O23" s="76" t="s">
        <v>2203</v>
      </c>
      <c r="P23" s="76" t="s">
        <v>2204</v>
      </c>
      <c r="Q23" s="76" t="s">
        <v>2205</v>
      </c>
      <c r="T23" s="76" t="s">
        <v>2206</v>
      </c>
      <c r="V23" s="76" t="s">
        <v>2200</v>
      </c>
      <c r="W23" s="76" t="s">
        <v>1989</v>
      </c>
      <c r="X23" s="76" t="s">
        <v>2207</v>
      </c>
      <c r="Y23" s="76" t="s">
        <v>2208</v>
      </c>
      <c r="AD23" s="76" t="s">
        <v>2209</v>
      </c>
      <c r="AE23" s="76" t="s">
        <v>2210</v>
      </c>
      <c r="AF23" s="76" t="s">
        <v>2211</v>
      </c>
      <c r="AG23" s="76" t="s">
        <v>2212</v>
      </c>
    </row>
    <row r="24" spans="1:33" ht="45" x14ac:dyDescent="0.25">
      <c r="A24" s="1" t="s">
        <v>197</v>
      </c>
      <c r="D24" s="76" t="s">
        <v>2213</v>
      </c>
      <c r="F24" s="76" t="s">
        <v>2214</v>
      </c>
      <c r="H24" s="76" t="s">
        <v>2215</v>
      </c>
      <c r="I24" s="76" t="s">
        <v>2216</v>
      </c>
      <c r="J24" s="76" t="s">
        <v>2217</v>
      </c>
      <c r="M24" s="76" t="s">
        <v>2218</v>
      </c>
      <c r="N24" s="76" t="s">
        <v>2219</v>
      </c>
      <c r="O24" s="76" t="s">
        <v>2220</v>
      </c>
      <c r="P24" s="76" t="s">
        <v>2221</v>
      </c>
      <c r="Q24" s="76" t="s">
        <v>2222</v>
      </c>
      <c r="T24" s="76" t="s">
        <v>2223</v>
      </c>
      <c r="V24" s="76" t="s">
        <v>2224</v>
      </c>
      <c r="W24" s="76" t="s">
        <v>2225</v>
      </c>
      <c r="X24" s="76" t="s">
        <v>2226</v>
      </c>
      <c r="Y24" s="76" t="s">
        <v>2227</v>
      </c>
      <c r="AD24" s="76" t="s">
        <v>2228</v>
      </c>
      <c r="AE24" s="76" t="s">
        <v>2229</v>
      </c>
      <c r="AF24" s="76" t="s">
        <v>2230</v>
      </c>
      <c r="AG24" s="76" t="s">
        <v>2231</v>
      </c>
    </row>
    <row r="25" spans="1:33" ht="36" x14ac:dyDescent="0.25">
      <c r="A25" s="1" t="s">
        <v>198</v>
      </c>
      <c r="D25" s="76" t="s">
        <v>2232</v>
      </c>
      <c r="F25" s="76" t="s">
        <v>2233</v>
      </c>
      <c r="H25" s="76" t="s">
        <v>2201</v>
      </c>
      <c r="I25" s="76" t="s">
        <v>2234</v>
      </c>
      <c r="J25" s="76" t="s">
        <v>2235</v>
      </c>
      <c r="M25" s="76" t="s">
        <v>2236</v>
      </c>
      <c r="N25" s="76" t="s">
        <v>2237</v>
      </c>
      <c r="O25" s="76" t="s">
        <v>2238</v>
      </c>
      <c r="P25" s="76" t="s">
        <v>2239</v>
      </c>
      <c r="Q25" s="76" t="s">
        <v>2240</v>
      </c>
      <c r="T25" s="76" t="s">
        <v>2122</v>
      </c>
      <c r="V25" s="76" t="s">
        <v>2241</v>
      </c>
      <c r="W25" s="76" t="s">
        <v>2242</v>
      </c>
      <c r="X25" s="76" t="s">
        <v>2243</v>
      </c>
      <c r="Y25" s="76" t="s">
        <v>2244</v>
      </c>
      <c r="AD25" s="76" t="s">
        <v>2245</v>
      </c>
      <c r="AE25" s="76" t="s">
        <v>2246</v>
      </c>
      <c r="AF25" s="76" t="s">
        <v>2247</v>
      </c>
      <c r="AG25" s="76" t="s">
        <v>2248</v>
      </c>
    </row>
    <row r="26" spans="1:33" ht="36" x14ac:dyDescent="0.25">
      <c r="A26" s="1" t="s">
        <v>199</v>
      </c>
      <c r="D26" s="76" t="s">
        <v>183</v>
      </c>
      <c r="H26" s="76" t="s">
        <v>2249</v>
      </c>
      <c r="I26" s="76" t="s">
        <v>2250</v>
      </c>
      <c r="J26" s="76" t="s">
        <v>2251</v>
      </c>
      <c r="M26" s="76" t="s">
        <v>2252</v>
      </c>
      <c r="N26" s="76" t="s">
        <v>2253</v>
      </c>
      <c r="O26" s="76" t="s">
        <v>2254</v>
      </c>
      <c r="P26" s="76" t="s">
        <v>2255</v>
      </c>
      <c r="Q26" s="76" t="s">
        <v>2256</v>
      </c>
      <c r="T26" s="76" t="s">
        <v>2257</v>
      </c>
      <c r="V26" s="76" t="s">
        <v>2258</v>
      </c>
      <c r="W26" s="76" t="s">
        <v>2259</v>
      </c>
      <c r="X26" s="76" t="s">
        <v>2260</v>
      </c>
      <c r="Y26" s="76" t="s">
        <v>2261</v>
      </c>
      <c r="AD26" s="76" t="s">
        <v>2262</v>
      </c>
      <c r="AE26" s="76" t="s">
        <v>2263</v>
      </c>
      <c r="AF26" s="76" t="s">
        <v>2264</v>
      </c>
      <c r="AG26" s="76" t="s">
        <v>1979</v>
      </c>
    </row>
    <row r="27" spans="1:33" ht="36" x14ac:dyDescent="0.25">
      <c r="A27" s="1" t="s">
        <v>200</v>
      </c>
      <c r="D27" s="76" t="s">
        <v>2265</v>
      </c>
      <c r="H27" s="76" t="s">
        <v>2266</v>
      </c>
      <c r="I27" s="76" t="s">
        <v>2267</v>
      </c>
      <c r="J27" s="76" t="s">
        <v>2268</v>
      </c>
      <c r="M27" s="76" t="s">
        <v>2269</v>
      </c>
      <c r="N27" s="76" t="s">
        <v>2270</v>
      </c>
      <c r="O27" s="76" t="s">
        <v>2271</v>
      </c>
      <c r="P27" s="76" t="s">
        <v>2272</v>
      </c>
      <c r="Q27" s="76" t="s">
        <v>2076</v>
      </c>
      <c r="T27" s="76" t="s">
        <v>2273</v>
      </c>
      <c r="V27" s="76" t="s">
        <v>2274</v>
      </c>
      <c r="W27" s="76" t="s">
        <v>2275</v>
      </c>
      <c r="X27" s="76" t="s">
        <v>2276</v>
      </c>
      <c r="Y27" s="76" t="s">
        <v>2277</v>
      </c>
      <c r="AD27" s="76" t="s">
        <v>2278</v>
      </c>
      <c r="AE27" s="76" t="s">
        <v>9</v>
      </c>
      <c r="AF27" s="76" t="s">
        <v>2279</v>
      </c>
      <c r="AG27" s="76" t="s">
        <v>1789</v>
      </c>
    </row>
    <row r="28" spans="1:33" ht="36" x14ac:dyDescent="0.25">
      <c r="A28" s="1" t="s">
        <v>201</v>
      </c>
      <c r="D28" s="76" t="s">
        <v>2280</v>
      </c>
      <c r="H28" s="76" t="s">
        <v>2281</v>
      </c>
      <c r="I28" s="76" t="s">
        <v>2282</v>
      </c>
      <c r="J28" s="76" t="s">
        <v>2283</v>
      </c>
      <c r="M28" s="76" t="s">
        <v>2284</v>
      </c>
      <c r="O28" s="76" t="s">
        <v>2162</v>
      </c>
      <c r="P28" s="76" t="s">
        <v>2285</v>
      </c>
      <c r="Q28" s="76" t="s">
        <v>2286</v>
      </c>
      <c r="T28" s="76" t="s">
        <v>2287</v>
      </c>
      <c r="V28" s="76" t="s">
        <v>2288</v>
      </c>
      <c r="W28" s="76" t="s">
        <v>2237</v>
      </c>
      <c r="X28" s="76" t="s">
        <v>2289</v>
      </c>
      <c r="Y28" s="76" t="s">
        <v>2290</v>
      </c>
      <c r="AD28" s="76" t="s">
        <v>2291</v>
      </c>
      <c r="AE28" s="76" t="s">
        <v>2292</v>
      </c>
      <c r="AF28" s="76" t="s">
        <v>2293</v>
      </c>
      <c r="AG28" s="76" t="s">
        <v>2294</v>
      </c>
    </row>
    <row r="29" spans="1:33" ht="27" x14ac:dyDescent="0.25">
      <c r="A29" s="1" t="s">
        <v>202</v>
      </c>
      <c r="D29" s="76" t="s">
        <v>2295</v>
      </c>
      <c r="H29" s="76" t="s">
        <v>2296</v>
      </c>
      <c r="I29" s="76" t="s">
        <v>2297</v>
      </c>
      <c r="J29" s="76" t="s">
        <v>2298</v>
      </c>
      <c r="M29" s="76" t="s">
        <v>2299</v>
      </c>
      <c r="O29" s="76" t="s">
        <v>2300</v>
      </c>
      <c r="P29" s="76" t="s">
        <v>2301</v>
      </c>
      <c r="Q29" s="76" t="s">
        <v>2302</v>
      </c>
      <c r="T29" s="76" t="s">
        <v>2303</v>
      </c>
      <c r="V29" s="76" t="s">
        <v>2304</v>
      </c>
      <c r="W29" s="76" t="s">
        <v>2305</v>
      </c>
      <c r="X29" s="76" t="s">
        <v>2306</v>
      </c>
      <c r="Y29" s="76" t="s">
        <v>2307</v>
      </c>
      <c r="AD29" s="76" t="s">
        <v>2308</v>
      </c>
      <c r="AF29" s="76" t="s">
        <v>2309</v>
      </c>
      <c r="AG29" s="76" t="s">
        <v>2310</v>
      </c>
    </row>
    <row r="30" spans="1:33" ht="27" x14ac:dyDescent="0.25">
      <c r="A30" s="1" t="s">
        <v>203</v>
      </c>
      <c r="D30" s="76" t="s">
        <v>2311</v>
      </c>
      <c r="H30" s="76" t="s">
        <v>2052</v>
      </c>
      <c r="I30" s="76" t="s">
        <v>2312</v>
      </c>
      <c r="M30" s="76" t="s">
        <v>2313</v>
      </c>
      <c r="O30" s="76" t="s">
        <v>2314</v>
      </c>
      <c r="P30" s="76" t="s">
        <v>2315</v>
      </c>
      <c r="Q30" s="76" t="s">
        <v>2316</v>
      </c>
      <c r="T30" s="76" t="s">
        <v>2317</v>
      </c>
      <c r="V30" s="76" t="s">
        <v>2318</v>
      </c>
      <c r="W30" s="76" t="s">
        <v>2319</v>
      </c>
      <c r="X30" s="76" t="s">
        <v>2320</v>
      </c>
      <c r="Y30" s="76" t="s">
        <v>1957</v>
      </c>
      <c r="AD30" s="76" t="s">
        <v>2076</v>
      </c>
      <c r="AF30" s="76" t="s">
        <v>2321</v>
      </c>
      <c r="AG30" s="76" t="s">
        <v>2322</v>
      </c>
    </row>
    <row r="31" spans="1:33" ht="27" x14ac:dyDescent="0.25">
      <c r="A31" s="1" t="s">
        <v>9</v>
      </c>
      <c r="D31" s="76" t="s">
        <v>2323</v>
      </c>
      <c r="H31" s="76" t="s">
        <v>2324</v>
      </c>
      <c r="I31" s="76" t="s">
        <v>2325</v>
      </c>
      <c r="M31" s="76" t="s">
        <v>2326</v>
      </c>
      <c r="O31" s="76" t="s">
        <v>2327</v>
      </c>
      <c r="P31" s="76" t="s">
        <v>2328</v>
      </c>
      <c r="Q31" s="76" t="s">
        <v>2329</v>
      </c>
      <c r="T31" s="76" t="s">
        <v>2330</v>
      </c>
      <c r="V31" s="76" t="s">
        <v>2331</v>
      </c>
      <c r="W31" s="76" t="s">
        <v>2332</v>
      </c>
      <c r="X31" s="76" t="s">
        <v>2333</v>
      </c>
      <c r="Y31" s="76" t="s">
        <v>2334</v>
      </c>
      <c r="AD31" s="76" t="s">
        <v>2335</v>
      </c>
      <c r="AF31" s="76" t="s">
        <v>2336</v>
      </c>
      <c r="AG31" s="76" t="s">
        <v>2225</v>
      </c>
    </row>
    <row r="32" spans="1:33" ht="27" x14ac:dyDescent="0.25">
      <c r="A32" s="1" t="s">
        <v>204</v>
      </c>
      <c r="D32" s="76" t="s">
        <v>2337</v>
      </c>
      <c r="H32" s="76" t="s">
        <v>2338</v>
      </c>
      <c r="I32" s="76" t="s">
        <v>2339</v>
      </c>
      <c r="M32" s="76" t="s">
        <v>2340</v>
      </c>
      <c r="O32" s="76" t="s">
        <v>2341</v>
      </c>
      <c r="P32" s="76" t="s">
        <v>2342</v>
      </c>
      <c r="Q32" s="76" t="s">
        <v>2343</v>
      </c>
      <c r="T32" s="76" t="s">
        <v>2344</v>
      </c>
      <c r="V32" s="76" t="s">
        <v>2345</v>
      </c>
      <c r="X32" s="76" t="s">
        <v>2346</v>
      </c>
      <c r="Y32" s="76" t="s">
        <v>2347</v>
      </c>
      <c r="AD32" s="76" t="s">
        <v>2348</v>
      </c>
      <c r="AF32" s="76" t="s">
        <v>2349</v>
      </c>
      <c r="AG32" s="76" t="s">
        <v>2350</v>
      </c>
    </row>
    <row r="33" spans="1:33" ht="27" x14ac:dyDescent="0.25">
      <c r="A33" s="1" t="s">
        <v>205</v>
      </c>
      <c r="D33" s="76" t="s">
        <v>2351</v>
      </c>
      <c r="H33" s="76" t="s">
        <v>2352</v>
      </c>
      <c r="I33" s="76" t="s">
        <v>2353</v>
      </c>
      <c r="M33" s="76" t="s">
        <v>2354</v>
      </c>
      <c r="O33" s="76" t="s">
        <v>2355</v>
      </c>
      <c r="Q33" s="76" t="s">
        <v>2356</v>
      </c>
      <c r="T33" s="76" t="s">
        <v>2357</v>
      </c>
      <c r="X33" s="76" t="s">
        <v>2358</v>
      </c>
      <c r="Y33" s="76" t="s">
        <v>2359</v>
      </c>
      <c r="AD33" s="76" t="s">
        <v>2360</v>
      </c>
      <c r="AF33" s="76" t="s">
        <v>2361</v>
      </c>
      <c r="AG33" s="76" t="s">
        <v>2362</v>
      </c>
    </row>
    <row r="34" spans="1:33" ht="36" x14ac:dyDescent="0.25">
      <c r="A34" s="1" t="s">
        <v>206</v>
      </c>
      <c r="D34" s="76" t="s">
        <v>2363</v>
      </c>
      <c r="H34" s="76" t="s">
        <v>2364</v>
      </c>
      <c r="I34" s="76" t="s">
        <v>2365</v>
      </c>
      <c r="M34" s="76" t="s">
        <v>2366</v>
      </c>
      <c r="Q34" s="76" t="s">
        <v>2367</v>
      </c>
      <c r="T34" s="76" t="s">
        <v>2368</v>
      </c>
      <c r="X34" s="76" t="s">
        <v>2369</v>
      </c>
      <c r="Y34" s="76" t="s">
        <v>2370</v>
      </c>
      <c r="AD34" s="76" t="s">
        <v>2371</v>
      </c>
      <c r="AF34" s="76" t="s">
        <v>2372</v>
      </c>
      <c r="AG34" s="76" t="s">
        <v>2229</v>
      </c>
    </row>
    <row r="35" spans="1:33" ht="36" x14ac:dyDescent="0.25">
      <c r="A35" s="1" t="s">
        <v>207</v>
      </c>
      <c r="D35" s="76" t="s">
        <v>2373</v>
      </c>
      <c r="H35" s="76" t="s">
        <v>2374</v>
      </c>
      <c r="I35" s="76" t="s">
        <v>2375</v>
      </c>
      <c r="M35" s="76" t="s">
        <v>2376</v>
      </c>
      <c r="Q35" s="76" t="s">
        <v>2377</v>
      </c>
      <c r="T35" s="76" t="s">
        <v>2378</v>
      </c>
      <c r="X35" s="76" t="s">
        <v>1979</v>
      </c>
      <c r="Y35" s="76" t="s">
        <v>1976</v>
      </c>
      <c r="AD35" s="76" t="s">
        <v>2379</v>
      </c>
      <c r="AF35" s="76" t="s">
        <v>2380</v>
      </c>
      <c r="AG35" s="76" t="s">
        <v>2381</v>
      </c>
    </row>
    <row r="36" spans="1:33" ht="27" x14ac:dyDescent="0.25">
      <c r="A36" s="1" t="s">
        <v>48</v>
      </c>
      <c r="D36" s="76" t="s">
        <v>1851</v>
      </c>
      <c r="H36" s="76" t="s">
        <v>2382</v>
      </c>
      <c r="I36" s="76" t="s">
        <v>2383</v>
      </c>
      <c r="M36" s="76" t="s">
        <v>2384</v>
      </c>
      <c r="Q36" s="76" t="s">
        <v>2385</v>
      </c>
      <c r="T36" s="76" t="s">
        <v>2386</v>
      </c>
      <c r="X36" s="76" t="s">
        <v>2387</v>
      </c>
      <c r="Y36" s="76" t="s">
        <v>2388</v>
      </c>
      <c r="AD36" s="76" t="s">
        <v>2389</v>
      </c>
      <c r="AF36" s="76" t="s">
        <v>2390</v>
      </c>
      <c r="AG36" s="76" t="s">
        <v>2391</v>
      </c>
    </row>
    <row r="37" spans="1:33" ht="18" x14ac:dyDescent="0.25">
      <c r="D37" s="76" t="s">
        <v>2392</v>
      </c>
      <c r="H37" s="76" t="s">
        <v>2393</v>
      </c>
      <c r="I37" s="76" t="s">
        <v>2394</v>
      </c>
      <c r="M37" s="76" t="s">
        <v>2395</v>
      </c>
      <c r="Q37" s="76" t="s">
        <v>2396</v>
      </c>
      <c r="T37" s="76" t="s">
        <v>2397</v>
      </c>
      <c r="X37" s="76" t="s">
        <v>2398</v>
      </c>
      <c r="Y37" s="76" t="s">
        <v>2399</v>
      </c>
      <c r="AD37" s="76" t="s">
        <v>2400</v>
      </c>
      <c r="AF37" s="76" t="s">
        <v>2401</v>
      </c>
      <c r="AG37" s="76" t="s">
        <v>2402</v>
      </c>
    </row>
    <row r="38" spans="1:33" ht="27" x14ac:dyDescent="0.25">
      <c r="D38" s="76" t="s">
        <v>2209</v>
      </c>
      <c r="H38" s="76" t="s">
        <v>2403</v>
      </c>
      <c r="I38" s="76" t="s">
        <v>2404</v>
      </c>
      <c r="M38" s="76" t="s">
        <v>2405</v>
      </c>
      <c r="Q38" s="76" t="s">
        <v>2406</v>
      </c>
      <c r="T38" s="76" t="s">
        <v>2407</v>
      </c>
      <c r="X38" s="76" t="s">
        <v>2408</v>
      </c>
      <c r="Y38" s="76" t="s">
        <v>2409</v>
      </c>
      <c r="AD38" s="76" t="s">
        <v>2410</v>
      </c>
      <c r="AF38" s="76" t="s">
        <v>2411</v>
      </c>
      <c r="AG38" s="76" t="s">
        <v>2412</v>
      </c>
    </row>
    <row r="39" spans="1:33" ht="18" x14ac:dyDescent="0.25">
      <c r="D39" s="76" t="s">
        <v>1893</v>
      </c>
      <c r="H39" s="76" t="s">
        <v>2366</v>
      </c>
      <c r="I39" s="76" t="s">
        <v>2413</v>
      </c>
      <c r="M39" s="76" t="s">
        <v>9</v>
      </c>
      <c r="Q39" s="76" t="s">
        <v>2414</v>
      </c>
      <c r="T39" s="76" t="s">
        <v>2415</v>
      </c>
      <c r="X39" s="76" t="s">
        <v>2416</v>
      </c>
      <c r="Y39" s="76" t="s">
        <v>2417</v>
      </c>
      <c r="AD39" s="76" t="s">
        <v>2418</v>
      </c>
      <c r="AF39" s="76" t="s">
        <v>2419</v>
      </c>
      <c r="AG39" s="76" t="s">
        <v>2420</v>
      </c>
    </row>
    <row r="40" spans="1:33" ht="27" x14ac:dyDescent="0.25">
      <c r="D40" s="76" t="s">
        <v>2421</v>
      </c>
      <c r="H40" s="76" t="s">
        <v>2422</v>
      </c>
      <c r="I40" s="76" t="s">
        <v>2423</v>
      </c>
      <c r="M40" s="76" t="s">
        <v>2424</v>
      </c>
      <c r="Q40" s="76" t="s">
        <v>1998</v>
      </c>
      <c r="X40" s="76" t="s">
        <v>2425</v>
      </c>
      <c r="Y40" s="76" t="s">
        <v>2426</v>
      </c>
      <c r="AD40" s="76" t="s">
        <v>2017</v>
      </c>
      <c r="AF40" s="76" t="s">
        <v>2427</v>
      </c>
      <c r="AG40" s="76" t="s">
        <v>2428</v>
      </c>
    </row>
    <row r="41" spans="1:33" ht="18" x14ac:dyDescent="0.25">
      <c r="D41" s="76" t="s">
        <v>2429</v>
      </c>
      <c r="H41" s="76" t="s">
        <v>2430</v>
      </c>
      <c r="I41" s="76" t="s">
        <v>2431</v>
      </c>
      <c r="M41" s="76" t="s">
        <v>2432</v>
      </c>
      <c r="Q41" s="76" t="s">
        <v>2433</v>
      </c>
      <c r="X41" s="76" t="s">
        <v>2434</v>
      </c>
      <c r="Y41" s="76" t="s">
        <v>2435</v>
      </c>
      <c r="AD41" s="76" t="s">
        <v>2436</v>
      </c>
      <c r="AF41" s="76" t="s">
        <v>2437</v>
      </c>
      <c r="AG41" s="76" t="s">
        <v>2438</v>
      </c>
    </row>
    <row r="42" spans="1:33" ht="18" x14ac:dyDescent="0.25">
      <c r="D42" s="76" t="s">
        <v>2439</v>
      </c>
      <c r="H42" s="76" t="s">
        <v>2440</v>
      </c>
      <c r="I42" s="76" t="s">
        <v>2441</v>
      </c>
      <c r="M42" s="76" t="s">
        <v>2442</v>
      </c>
      <c r="Q42" s="76" t="s">
        <v>2443</v>
      </c>
      <c r="X42" s="76" t="s">
        <v>197</v>
      </c>
      <c r="Y42" s="76" t="s">
        <v>2444</v>
      </c>
      <c r="AD42" s="76" t="s">
        <v>2445</v>
      </c>
      <c r="AF42" s="76" t="s">
        <v>2446</v>
      </c>
      <c r="AG42" s="76" t="s">
        <v>2447</v>
      </c>
    </row>
    <row r="43" spans="1:33" ht="45" x14ac:dyDescent="0.25">
      <c r="D43" s="76" t="s">
        <v>2448</v>
      </c>
      <c r="H43" s="76" t="s">
        <v>2449</v>
      </c>
      <c r="I43" s="76" t="s">
        <v>2450</v>
      </c>
      <c r="M43" s="76" t="s">
        <v>2451</v>
      </c>
      <c r="Q43" s="76" t="s">
        <v>2452</v>
      </c>
      <c r="X43" s="76" t="s">
        <v>2453</v>
      </c>
      <c r="AD43" s="76" t="s">
        <v>2454</v>
      </c>
      <c r="AF43" s="76" t="s">
        <v>2455</v>
      </c>
      <c r="AG43" s="76" t="s">
        <v>2456</v>
      </c>
    </row>
    <row r="44" spans="1:33" ht="18" x14ac:dyDescent="0.25">
      <c r="D44" s="76" t="s">
        <v>2457</v>
      </c>
      <c r="H44" s="76" t="s">
        <v>2458</v>
      </c>
      <c r="I44" s="76" t="s">
        <v>2459</v>
      </c>
      <c r="M44" s="76" t="s">
        <v>2460</v>
      </c>
      <c r="Q44" s="76" t="s">
        <v>2461</v>
      </c>
      <c r="X44" s="76" t="s">
        <v>2462</v>
      </c>
      <c r="AD44" s="76" t="s">
        <v>2463</v>
      </c>
      <c r="AF44" s="76" t="s">
        <v>2464</v>
      </c>
      <c r="AG44" s="76" t="s">
        <v>2465</v>
      </c>
    </row>
    <row r="45" spans="1:33" ht="36" x14ac:dyDescent="0.25">
      <c r="D45" s="76" t="s">
        <v>2466</v>
      </c>
      <c r="H45" s="76" t="s">
        <v>2467</v>
      </c>
      <c r="I45" s="76" t="s">
        <v>2468</v>
      </c>
      <c r="Q45" s="76" t="s">
        <v>2469</v>
      </c>
      <c r="X45" s="76" t="s">
        <v>2470</v>
      </c>
      <c r="AD45" s="76" t="s">
        <v>2471</v>
      </c>
      <c r="AF45" s="76" t="s">
        <v>2405</v>
      </c>
    </row>
    <row r="46" spans="1:33" ht="27" x14ac:dyDescent="0.25">
      <c r="D46" s="76" t="s">
        <v>2472</v>
      </c>
      <c r="H46" s="76" t="s">
        <v>2473</v>
      </c>
      <c r="I46" s="76" t="s">
        <v>2474</v>
      </c>
      <c r="Q46" s="76" t="s">
        <v>2475</v>
      </c>
      <c r="X46" s="76" t="s">
        <v>2476</v>
      </c>
      <c r="AD46" s="76" t="s">
        <v>2477</v>
      </c>
      <c r="AF46" s="76" t="s">
        <v>2478</v>
      </c>
    </row>
    <row r="47" spans="1:33" ht="18" x14ac:dyDescent="0.25">
      <c r="D47" s="76" t="s">
        <v>2479</v>
      </c>
      <c r="H47" s="76" t="s">
        <v>2087</v>
      </c>
      <c r="I47" s="76" t="s">
        <v>2480</v>
      </c>
      <c r="Q47" s="76" t="s">
        <v>2481</v>
      </c>
      <c r="X47" s="76" t="s">
        <v>2482</v>
      </c>
      <c r="AD47" s="76" t="s">
        <v>2483</v>
      </c>
      <c r="AF47" s="76" t="s">
        <v>2484</v>
      </c>
    </row>
    <row r="48" spans="1:33" ht="18" x14ac:dyDescent="0.25">
      <c r="D48" s="76" t="s">
        <v>2485</v>
      </c>
      <c r="H48" s="76" t="s">
        <v>2486</v>
      </c>
      <c r="I48" s="76" t="s">
        <v>2487</v>
      </c>
      <c r="Q48" s="76" t="s">
        <v>2488</v>
      </c>
      <c r="X48" s="76" t="s">
        <v>1722</v>
      </c>
      <c r="AD48" s="76" t="s">
        <v>2082</v>
      </c>
      <c r="AF48" s="76" t="s">
        <v>2489</v>
      </c>
    </row>
    <row r="49" spans="4:32" ht="18" x14ac:dyDescent="0.25">
      <c r="D49" s="76" t="s">
        <v>2490</v>
      </c>
      <c r="I49" s="76" t="s">
        <v>2491</v>
      </c>
      <c r="Q49" s="76" t="s">
        <v>2492</v>
      </c>
      <c r="X49" s="76" t="s">
        <v>2493</v>
      </c>
      <c r="AD49" s="76" t="s">
        <v>2494</v>
      </c>
      <c r="AF49" s="76" t="s">
        <v>2495</v>
      </c>
    </row>
    <row r="50" spans="4:32" ht="18" x14ac:dyDescent="0.25">
      <c r="D50" s="76" t="s">
        <v>2496</v>
      </c>
      <c r="I50" s="76" t="s">
        <v>1789</v>
      </c>
      <c r="Q50" s="76" t="s">
        <v>2497</v>
      </c>
      <c r="X50" s="76" t="s">
        <v>2498</v>
      </c>
      <c r="AD50" s="76" t="s">
        <v>2499</v>
      </c>
    </row>
    <row r="51" spans="4:32" ht="27" x14ac:dyDescent="0.25">
      <c r="D51" s="76" t="s">
        <v>2500</v>
      </c>
      <c r="I51" s="76" t="s">
        <v>2501</v>
      </c>
      <c r="Q51" s="76" t="s">
        <v>2502</v>
      </c>
      <c r="X51" s="76" t="s">
        <v>2503</v>
      </c>
      <c r="AD51" s="76" t="s">
        <v>2504</v>
      </c>
    </row>
    <row r="52" spans="4:32" ht="18" x14ac:dyDescent="0.25">
      <c r="D52" s="76" t="s">
        <v>2505</v>
      </c>
      <c r="I52" s="76" t="s">
        <v>2506</v>
      </c>
      <c r="Q52" s="76" t="s">
        <v>2507</v>
      </c>
      <c r="X52" s="76" t="s">
        <v>2508</v>
      </c>
      <c r="AD52" s="76" t="s">
        <v>2509</v>
      </c>
    </row>
    <row r="53" spans="4:32" ht="18" x14ac:dyDescent="0.25">
      <c r="D53" s="76" t="s">
        <v>2510</v>
      </c>
      <c r="I53" s="76" t="s">
        <v>2511</v>
      </c>
      <c r="Q53" s="76" t="s">
        <v>2512</v>
      </c>
      <c r="X53" s="76" t="s">
        <v>2513</v>
      </c>
      <c r="AD53" s="76" t="s">
        <v>2514</v>
      </c>
    </row>
    <row r="54" spans="4:32" ht="36" x14ac:dyDescent="0.25">
      <c r="D54" s="76" t="s">
        <v>1998</v>
      </c>
      <c r="I54" s="76" t="s">
        <v>1773</v>
      </c>
      <c r="Q54" s="76" t="s">
        <v>2515</v>
      </c>
      <c r="X54" s="76" t="s">
        <v>2516</v>
      </c>
      <c r="AD54" s="76" t="s">
        <v>2517</v>
      </c>
    </row>
    <row r="55" spans="4:32" ht="27" x14ac:dyDescent="0.25">
      <c r="D55" s="76" t="s">
        <v>2017</v>
      </c>
      <c r="I55" s="76" t="s">
        <v>2518</v>
      </c>
      <c r="Q55" s="76" t="s">
        <v>2124</v>
      </c>
      <c r="X55" s="76" t="s">
        <v>2519</v>
      </c>
      <c r="AD55" s="76" t="s">
        <v>2520</v>
      </c>
    </row>
    <row r="56" spans="4:32" ht="18" x14ac:dyDescent="0.25">
      <c r="D56" s="76" t="s">
        <v>2521</v>
      </c>
      <c r="I56" s="76" t="s">
        <v>2522</v>
      </c>
      <c r="Q56" s="76" t="s">
        <v>2523</v>
      </c>
      <c r="X56" s="76" t="s">
        <v>2524</v>
      </c>
      <c r="AD56" s="76" t="s">
        <v>2525</v>
      </c>
    </row>
    <row r="57" spans="4:32" ht="18" x14ac:dyDescent="0.25">
      <c r="D57" s="76" t="s">
        <v>2526</v>
      </c>
      <c r="I57" s="76" t="s">
        <v>2527</v>
      </c>
      <c r="Q57" s="76" t="s">
        <v>2528</v>
      </c>
      <c r="X57" s="76" t="s">
        <v>2393</v>
      </c>
      <c r="AD57" s="76" t="s">
        <v>2529</v>
      </c>
    </row>
    <row r="58" spans="4:32" ht="45" x14ac:dyDescent="0.25">
      <c r="D58" s="76" t="s">
        <v>2530</v>
      </c>
      <c r="I58" s="76" t="s">
        <v>2531</v>
      </c>
      <c r="Q58" s="76" t="s">
        <v>2532</v>
      </c>
      <c r="X58" s="76" t="s">
        <v>2533</v>
      </c>
      <c r="AD58" s="76" t="s">
        <v>2534</v>
      </c>
    </row>
    <row r="59" spans="4:32" ht="18" x14ac:dyDescent="0.25">
      <c r="D59" s="76" t="s">
        <v>2535</v>
      </c>
      <c r="I59" s="76" t="s">
        <v>2536</v>
      </c>
      <c r="Q59" s="76" t="s">
        <v>2537</v>
      </c>
      <c r="X59" s="76" t="s">
        <v>2538</v>
      </c>
      <c r="AD59" s="76" t="s">
        <v>2539</v>
      </c>
    </row>
    <row r="60" spans="4:32" ht="27" x14ac:dyDescent="0.25">
      <c r="D60" s="76" t="s">
        <v>2540</v>
      </c>
      <c r="I60" s="76" t="s">
        <v>2541</v>
      </c>
      <c r="Q60" s="76" t="s">
        <v>2542</v>
      </c>
      <c r="X60" s="76" t="s">
        <v>2543</v>
      </c>
      <c r="AD60" s="76" t="s">
        <v>2544</v>
      </c>
    </row>
    <row r="61" spans="4:32" ht="36" x14ac:dyDescent="0.25">
      <c r="D61" s="76" t="s">
        <v>2545</v>
      </c>
      <c r="I61" s="76" t="s">
        <v>2546</v>
      </c>
      <c r="Q61" s="76" t="s">
        <v>2434</v>
      </c>
      <c r="X61" s="76" t="s">
        <v>2547</v>
      </c>
      <c r="AD61" s="76" t="s">
        <v>2548</v>
      </c>
    </row>
    <row r="62" spans="4:32" x14ac:dyDescent="0.25">
      <c r="D62" s="76" t="s">
        <v>2549</v>
      </c>
      <c r="I62" s="76" t="s">
        <v>2550</v>
      </c>
      <c r="Q62" s="76" t="s">
        <v>197</v>
      </c>
      <c r="X62" s="76" t="s">
        <v>2551</v>
      </c>
      <c r="AD62" s="76" t="s">
        <v>2552</v>
      </c>
    </row>
    <row r="63" spans="4:32" ht="18" x14ac:dyDescent="0.25">
      <c r="D63" s="76" t="s">
        <v>2480</v>
      </c>
      <c r="I63" s="76" t="s">
        <v>2553</v>
      </c>
      <c r="Q63" s="76" t="s">
        <v>2554</v>
      </c>
      <c r="X63" s="76" t="s">
        <v>2555</v>
      </c>
      <c r="AD63" s="76" t="s">
        <v>2556</v>
      </c>
    </row>
    <row r="64" spans="4:32" ht="18" x14ac:dyDescent="0.25">
      <c r="D64" s="76" t="s">
        <v>2557</v>
      </c>
      <c r="I64" s="76" t="s">
        <v>2558</v>
      </c>
      <c r="Q64" s="76" t="s">
        <v>2559</v>
      </c>
      <c r="X64" s="76" t="s">
        <v>2560</v>
      </c>
      <c r="AD64" s="76" t="s">
        <v>2561</v>
      </c>
    </row>
    <row r="65" spans="4:30" ht="27" x14ac:dyDescent="0.25">
      <c r="D65" s="76" t="s">
        <v>2562</v>
      </c>
      <c r="I65" s="76" t="s">
        <v>2236</v>
      </c>
      <c r="Q65" s="76" t="s">
        <v>2563</v>
      </c>
      <c r="X65" s="76" t="s">
        <v>2564</v>
      </c>
      <c r="AD65" s="76" t="s">
        <v>2565</v>
      </c>
    </row>
    <row r="66" spans="4:30" ht="18" x14ac:dyDescent="0.25">
      <c r="D66" s="76" t="s">
        <v>2566</v>
      </c>
      <c r="I66" s="76" t="s">
        <v>2567</v>
      </c>
      <c r="Q66" s="76" t="s">
        <v>2568</v>
      </c>
      <c r="X66" s="76" t="s">
        <v>2569</v>
      </c>
      <c r="AD66" s="76" t="s">
        <v>2570</v>
      </c>
    </row>
    <row r="67" spans="4:30" ht="18" x14ac:dyDescent="0.25">
      <c r="D67" s="76" t="s">
        <v>1979</v>
      </c>
      <c r="I67" s="76" t="s">
        <v>2571</v>
      </c>
      <c r="Q67" s="76" t="s">
        <v>2572</v>
      </c>
      <c r="AD67" s="76" t="s">
        <v>2573</v>
      </c>
    </row>
    <row r="68" spans="4:30" ht="18" x14ac:dyDescent="0.25">
      <c r="D68" s="76" t="s">
        <v>2574</v>
      </c>
      <c r="I68" s="76" t="s">
        <v>2575</v>
      </c>
      <c r="Q68" s="76" t="s">
        <v>2576</v>
      </c>
      <c r="AD68" s="76" t="s">
        <v>2577</v>
      </c>
    </row>
    <row r="69" spans="4:30" ht="27" x14ac:dyDescent="0.25">
      <c r="D69" s="76" t="s">
        <v>2578</v>
      </c>
      <c r="I69" s="76" t="s">
        <v>2579</v>
      </c>
      <c r="Q69" s="76" t="s">
        <v>2580</v>
      </c>
      <c r="AD69" s="76" t="s">
        <v>2581</v>
      </c>
    </row>
    <row r="70" spans="4:30" ht="18" x14ac:dyDescent="0.25">
      <c r="D70" s="76" t="s">
        <v>2582</v>
      </c>
      <c r="I70" s="76" t="s">
        <v>2583</v>
      </c>
      <c r="Q70" s="76" t="s">
        <v>2584</v>
      </c>
      <c r="AD70" s="76" t="s">
        <v>1752</v>
      </c>
    </row>
    <row r="71" spans="4:30" ht="18" x14ac:dyDescent="0.25">
      <c r="D71" s="76" t="s">
        <v>2585</v>
      </c>
      <c r="I71" s="76" t="s">
        <v>2586</v>
      </c>
      <c r="Q71" s="76" t="s">
        <v>2587</v>
      </c>
      <c r="AD71" s="76" t="s">
        <v>2588</v>
      </c>
    </row>
    <row r="72" spans="4:30" ht="18" x14ac:dyDescent="0.25">
      <c r="D72" s="76" t="s">
        <v>2589</v>
      </c>
      <c r="I72" s="76" t="s">
        <v>2590</v>
      </c>
      <c r="Q72" s="76" t="s">
        <v>2591</v>
      </c>
      <c r="AD72" s="76" t="s">
        <v>2592</v>
      </c>
    </row>
    <row r="73" spans="4:30" ht="18" x14ac:dyDescent="0.25">
      <c r="D73" s="76" t="s">
        <v>2593</v>
      </c>
      <c r="I73" s="76" t="s">
        <v>2594</v>
      </c>
      <c r="Q73" s="76" t="s">
        <v>2595</v>
      </c>
      <c r="AD73" s="76" t="s">
        <v>2596</v>
      </c>
    </row>
    <row r="74" spans="4:30" ht="27" x14ac:dyDescent="0.25">
      <c r="D74" s="76" t="s">
        <v>2597</v>
      </c>
      <c r="I74" s="76" t="s">
        <v>2598</v>
      </c>
      <c r="Q74" s="76" t="s">
        <v>2599</v>
      </c>
      <c r="AD74" s="76" t="s">
        <v>2600</v>
      </c>
    </row>
    <row r="75" spans="4:30" ht="18" x14ac:dyDescent="0.25">
      <c r="D75" s="76" t="s">
        <v>197</v>
      </c>
      <c r="I75" s="76" t="s">
        <v>2601</v>
      </c>
      <c r="Q75" s="76" t="s">
        <v>2602</v>
      </c>
      <c r="AD75" s="76" t="s">
        <v>1950</v>
      </c>
    </row>
    <row r="76" spans="4:30" ht="36" x14ac:dyDescent="0.25">
      <c r="D76" s="76" t="s">
        <v>2603</v>
      </c>
      <c r="I76" s="76" t="s">
        <v>2604</v>
      </c>
      <c r="Q76" s="76" t="s">
        <v>2605</v>
      </c>
      <c r="AD76" s="76" t="s">
        <v>2606</v>
      </c>
    </row>
    <row r="77" spans="4:30" ht="27" x14ac:dyDescent="0.25">
      <c r="D77" s="76" t="s">
        <v>2607</v>
      </c>
      <c r="I77" s="76" t="s">
        <v>2608</v>
      </c>
      <c r="Q77" s="76" t="s">
        <v>2503</v>
      </c>
      <c r="AD77" s="76" t="s">
        <v>2543</v>
      </c>
    </row>
    <row r="78" spans="4:30" ht="45" x14ac:dyDescent="0.25">
      <c r="D78" s="76" t="s">
        <v>2609</v>
      </c>
      <c r="I78" s="76" t="s">
        <v>2610</v>
      </c>
      <c r="Q78" s="76" t="s">
        <v>2611</v>
      </c>
      <c r="AD78" s="76" t="s">
        <v>2612</v>
      </c>
    </row>
    <row r="79" spans="4:30" ht="27" x14ac:dyDescent="0.25">
      <c r="D79" s="76" t="s">
        <v>2613</v>
      </c>
      <c r="I79" s="76" t="s">
        <v>2614</v>
      </c>
      <c r="Q79" s="76" t="s">
        <v>2519</v>
      </c>
      <c r="AD79" s="76" t="s">
        <v>2615</v>
      </c>
    </row>
    <row r="80" spans="4:30" ht="27" x14ac:dyDescent="0.25">
      <c r="D80" s="76" t="s">
        <v>2616</v>
      </c>
      <c r="I80" s="76" t="s">
        <v>2617</v>
      </c>
      <c r="Q80" s="76" t="s">
        <v>2370</v>
      </c>
      <c r="AD80" s="76" t="s">
        <v>2618</v>
      </c>
    </row>
    <row r="81" spans="4:30" ht="27" x14ac:dyDescent="0.25">
      <c r="D81" s="76" t="s">
        <v>2619</v>
      </c>
      <c r="I81" s="76" t="s">
        <v>2620</v>
      </c>
      <c r="Q81" s="76" t="s">
        <v>1924</v>
      </c>
      <c r="AD81" s="76" t="s">
        <v>2621</v>
      </c>
    </row>
    <row r="82" spans="4:30" ht="27" x14ac:dyDescent="0.25">
      <c r="D82" s="76" t="s">
        <v>2622</v>
      </c>
      <c r="I82" s="76" t="s">
        <v>2623</v>
      </c>
      <c r="Q82" s="76" t="s">
        <v>2624</v>
      </c>
      <c r="AD82" s="76" t="s">
        <v>9</v>
      </c>
    </row>
    <row r="83" spans="4:30" ht="18" x14ac:dyDescent="0.25">
      <c r="D83" s="76" t="s">
        <v>2625</v>
      </c>
      <c r="I83" s="76" t="s">
        <v>2626</v>
      </c>
      <c r="Q83" s="76" t="s">
        <v>2627</v>
      </c>
      <c r="AD83" s="76" t="s">
        <v>2628</v>
      </c>
    </row>
    <row r="84" spans="4:30" ht="27" x14ac:dyDescent="0.25">
      <c r="D84" s="76" t="s">
        <v>2629</v>
      </c>
      <c r="I84" s="76" t="s">
        <v>2630</v>
      </c>
      <c r="Q84" s="76" t="s">
        <v>2631</v>
      </c>
      <c r="AD84" s="76" t="s">
        <v>2632</v>
      </c>
    </row>
    <row r="85" spans="4:30" ht="18" x14ac:dyDescent="0.25">
      <c r="D85" s="76" t="s">
        <v>2633</v>
      </c>
      <c r="I85" s="76" t="s">
        <v>2634</v>
      </c>
      <c r="Q85" s="76" t="s">
        <v>2635</v>
      </c>
      <c r="AD85" s="76" t="s">
        <v>2636</v>
      </c>
    </row>
    <row r="86" spans="4:30" ht="27" x14ac:dyDescent="0.25">
      <c r="D86" s="76" t="s">
        <v>2637</v>
      </c>
      <c r="I86" s="76" t="s">
        <v>2638</v>
      </c>
      <c r="Q86" s="76" t="s">
        <v>2639</v>
      </c>
      <c r="AD86" s="76" t="s">
        <v>2640</v>
      </c>
    </row>
    <row r="87" spans="4:30" ht="36" x14ac:dyDescent="0.25">
      <c r="D87" s="76" t="s">
        <v>2577</v>
      </c>
      <c r="I87" s="76" t="s">
        <v>2641</v>
      </c>
      <c r="Q87" s="76" t="s">
        <v>2642</v>
      </c>
      <c r="AD87" s="76" t="s">
        <v>2643</v>
      </c>
    </row>
    <row r="88" spans="4:30" ht="18" x14ac:dyDescent="0.25">
      <c r="D88" s="76" t="s">
        <v>2011</v>
      </c>
      <c r="I88" s="76" t="s">
        <v>2330</v>
      </c>
      <c r="Q88" s="76" t="s">
        <v>2644</v>
      </c>
      <c r="AD88" s="76" t="s">
        <v>2087</v>
      </c>
    </row>
    <row r="89" spans="4:30" ht="27" x14ac:dyDescent="0.25">
      <c r="D89" s="76" t="s">
        <v>2645</v>
      </c>
      <c r="I89" s="76" t="s">
        <v>2646</v>
      </c>
      <c r="Q89" s="76" t="s">
        <v>2647</v>
      </c>
      <c r="AD89" s="76" t="s">
        <v>2648</v>
      </c>
    </row>
    <row r="90" spans="4:30" ht="18" x14ac:dyDescent="0.25">
      <c r="D90" s="76" t="s">
        <v>2649</v>
      </c>
      <c r="I90" s="76" t="s">
        <v>2650</v>
      </c>
      <c r="Q90" s="76" t="s">
        <v>2651</v>
      </c>
    </row>
    <row r="91" spans="4:30" ht="45" x14ac:dyDescent="0.25">
      <c r="D91" s="76" t="s">
        <v>2652</v>
      </c>
      <c r="I91" s="76" t="s">
        <v>2653</v>
      </c>
      <c r="Q91" s="76" t="s">
        <v>2654</v>
      </c>
    </row>
    <row r="92" spans="4:30" ht="18" x14ac:dyDescent="0.25">
      <c r="D92" s="76" t="s">
        <v>2272</v>
      </c>
      <c r="I92" s="76" t="s">
        <v>2655</v>
      </c>
      <c r="Q92" s="76" t="s">
        <v>2656</v>
      </c>
    </row>
    <row r="93" spans="4:30" ht="27" x14ac:dyDescent="0.25">
      <c r="D93" s="76" t="s">
        <v>1924</v>
      </c>
      <c r="I93" s="76" t="s">
        <v>2657</v>
      </c>
      <c r="Q93" s="76" t="s">
        <v>2658</v>
      </c>
    </row>
    <row r="94" spans="4:30" ht="27" x14ac:dyDescent="0.25">
      <c r="D94" s="76" t="s">
        <v>2659</v>
      </c>
      <c r="I94" s="76" t="s">
        <v>2660</v>
      </c>
      <c r="Q94" s="76" t="s">
        <v>2661</v>
      </c>
    </row>
    <row r="95" spans="4:30" ht="36" x14ac:dyDescent="0.25">
      <c r="D95" s="76" t="s">
        <v>2662</v>
      </c>
      <c r="I95" s="76" t="s">
        <v>2663</v>
      </c>
      <c r="Q95" s="76" t="s">
        <v>2664</v>
      </c>
    </row>
    <row r="96" spans="4:30" ht="27" x14ac:dyDescent="0.25">
      <c r="D96" s="76" t="s">
        <v>2665</v>
      </c>
      <c r="I96" s="76" t="s">
        <v>2666</v>
      </c>
      <c r="Q96" s="76" t="s">
        <v>2667</v>
      </c>
    </row>
    <row r="97" spans="4:17" x14ac:dyDescent="0.25">
      <c r="D97" s="76" t="s">
        <v>2446</v>
      </c>
      <c r="I97" s="76" t="s">
        <v>2668</v>
      </c>
      <c r="Q97" s="76" t="s">
        <v>2669</v>
      </c>
    </row>
    <row r="98" spans="4:17" ht="45" x14ac:dyDescent="0.25">
      <c r="D98" s="76" t="s">
        <v>2670</v>
      </c>
      <c r="I98" s="76" t="s">
        <v>2671</v>
      </c>
      <c r="Q98" s="76" t="s">
        <v>2672</v>
      </c>
    </row>
    <row r="99" spans="4:17" ht="36" x14ac:dyDescent="0.25">
      <c r="D99" s="76" t="s">
        <v>2673</v>
      </c>
      <c r="I99" s="76" t="s">
        <v>2674</v>
      </c>
      <c r="Q99" s="76" t="s">
        <v>2675</v>
      </c>
    </row>
    <row r="100" spans="4:17" ht="18" x14ac:dyDescent="0.25">
      <c r="D100" s="76" t="s">
        <v>2676</v>
      </c>
      <c r="I100" s="76" t="s">
        <v>2677</v>
      </c>
      <c r="Q100" s="76" t="s">
        <v>2678</v>
      </c>
    </row>
    <row r="101" spans="4:17" ht="18" x14ac:dyDescent="0.25">
      <c r="D101" s="76" t="s">
        <v>2679</v>
      </c>
      <c r="I101" s="76" t="s">
        <v>2680</v>
      </c>
      <c r="Q101" s="76" t="s">
        <v>2681</v>
      </c>
    </row>
    <row r="102" spans="4:17" ht="27" x14ac:dyDescent="0.25">
      <c r="D102" s="76" t="s">
        <v>2682</v>
      </c>
      <c r="I102" s="76" t="s">
        <v>2683</v>
      </c>
      <c r="Q102" s="76" t="s">
        <v>2684</v>
      </c>
    </row>
    <row r="103" spans="4:17" ht="27" x14ac:dyDescent="0.25">
      <c r="D103" s="76" t="s">
        <v>2543</v>
      </c>
      <c r="I103" s="76" t="s">
        <v>2685</v>
      </c>
      <c r="Q103" s="76" t="s">
        <v>2686</v>
      </c>
    </row>
    <row r="104" spans="4:17" ht="36" x14ac:dyDescent="0.25">
      <c r="D104" s="76" t="s">
        <v>2687</v>
      </c>
      <c r="I104" s="76" t="s">
        <v>2688</v>
      </c>
      <c r="Q104" s="76" t="s">
        <v>2689</v>
      </c>
    </row>
    <row r="105" spans="4:17" ht="27" x14ac:dyDescent="0.25">
      <c r="D105" s="76" t="s">
        <v>2690</v>
      </c>
      <c r="I105" s="76" t="s">
        <v>2691</v>
      </c>
      <c r="Q105" s="76" t="s">
        <v>2692</v>
      </c>
    </row>
    <row r="106" spans="4:17" ht="18" x14ac:dyDescent="0.25">
      <c r="D106" s="76" t="s">
        <v>2693</v>
      </c>
      <c r="I106" s="76" t="s">
        <v>2694</v>
      </c>
      <c r="Q106" s="76" t="s">
        <v>2695</v>
      </c>
    </row>
    <row r="107" spans="4:17" x14ac:dyDescent="0.25">
      <c r="D107" s="76" t="s">
        <v>2696</v>
      </c>
      <c r="I107" s="76" t="s">
        <v>2697</v>
      </c>
      <c r="Q107" s="76" t="s">
        <v>2698</v>
      </c>
    </row>
    <row r="108" spans="4:17" x14ac:dyDescent="0.25">
      <c r="D108" s="76" t="s">
        <v>2699</v>
      </c>
      <c r="I108" s="76" t="s">
        <v>2700</v>
      </c>
      <c r="Q108" s="76" t="s">
        <v>2701</v>
      </c>
    </row>
    <row r="109" spans="4:17" ht="18" x14ac:dyDescent="0.25">
      <c r="D109" s="76" t="s">
        <v>2702</v>
      </c>
      <c r="I109" s="76" t="s">
        <v>2703</v>
      </c>
      <c r="Q109" s="76" t="s">
        <v>2704</v>
      </c>
    </row>
    <row r="110" spans="4:17" x14ac:dyDescent="0.25">
      <c r="D110" s="76" t="s">
        <v>2705</v>
      </c>
      <c r="I110" s="76" t="s">
        <v>2706</v>
      </c>
      <c r="Q110" s="76" t="s">
        <v>2707</v>
      </c>
    </row>
    <row r="111" spans="4:17" ht="36" x14ac:dyDescent="0.25">
      <c r="D111" s="76" t="s">
        <v>2708</v>
      </c>
      <c r="I111" s="76" t="s">
        <v>2709</v>
      </c>
      <c r="Q111" s="76" t="s">
        <v>2710</v>
      </c>
    </row>
    <row r="112" spans="4:17" ht="18" x14ac:dyDescent="0.25">
      <c r="D112" s="76" t="s">
        <v>2711</v>
      </c>
      <c r="I112" s="76" t="s">
        <v>2712</v>
      </c>
      <c r="Q112" s="76" t="s">
        <v>2713</v>
      </c>
    </row>
    <row r="113" spans="4:17" ht="18" x14ac:dyDescent="0.25">
      <c r="D113" s="76" t="s">
        <v>2714</v>
      </c>
      <c r="I113" s="76" t="s">
        <v>2715</v>
      </c>
      <c r="Q113" s="76" t="s">
        <v>2716</v>
      </c>
    </row>
    <row r="114" spans="4:17" x14ac:dyDescent="0.25">
      <c r="D114" s="76" t="s">
        <v>2426</v>
      </c>
      <c r="I114" s="76" t="s">
        <v>2717</v>
      </c>
      <c r="Q114" s="76" t="s">
        <v>2718</v>
      </c>
    </row>
    <row r="115" spans="4:17" x14ac:dyDescent="0.25">
      <c r="D115" s="76" t="s">
        <v>2719</v>
      </c>
      <c r="I115" s="76" t="s">
        <v>2720</v>
      </c>
      <c r="Q115" s="76" t="s">
        <v>2721</v>
      </c>
    </row>
    <row r="116" spans="4:17" x14ac:dyDescent="0.25">
      <c r="D116" s="76" t="s">
        <v>2722</v>
      </c>
      <c r="I116" s="76" t="s">
        <v>2723</v>
      </c>
      <c r="Q116" s="76" t="s">
        <v>2724</v>
      </c>
    </row>
    <row r="117" spans="4:17" ht="18" x14ac:dyDescent="0.25">
      <c r="D117" s="76" t="s">
        <v>2725</v>
      </c>
      <c r="I117" s="76" t="s">
        <v>2726</v>
      </c>
      <c r="Q117" s="76" t="s">
        <v>2727</v>
      </c>
    </row>
    <row r="118" spans="4:17" ht="18" x14ac:dyDescent="0.25">
      <c r="D118" s="76" t="s">
        <v>2728</v>
      </c>
      <c r="I118" s="76" t="s">
        <v>2729</v>
      </c>
      <c r="Q118" s="76" t="s">
        <v>2730</v>
      </c>
    </row>
    <row r="119" spans="4:17" ht="18" x14ac:dyDescent="0.25">
      <c r="D119" s="76" t="s">
        <v>2102</v>
      </c>
      <c r="I119" s="76" t="s">
        <v>2731</v>
      </c>
    </row>
    <row r="120" spans="4:17" x14ac:dyDescent="0.25">
      <c r="D120" s="76" t="s">
        <v>2732</v>
      </c>
      <c r="I120" s="76" t="s">
        <v>2733</v>
      </c>
    </row>
    <row r="121" spans="4:17" x14ac:dyDescent="0.25">
      <c r="D121" s="76" t="s">
        <v>2701</v>
      </c>
      <c r="I121" s="76" t="s">
        <v>2734</v>
      </c>
    </row>
    <row r="122" spans="4:17" ht="18" x14ac:dyDescent="0.25">
      <c r="D122" s="76" t="s">
        <v>2735</v>
      </c>
      <c r="I122" s="76" t="s">
        <v>2736</v>
      </c>
    </row>
    <row r="123" spans="4:17" ht="18" x14ac:dyDescent="0.25">
      <c r="D123" s="76" t="s">
        <v>2737</v>
      </c>
      <c r="I123" s="76" t="s">
        <v>2738</v>
      </c>
    </row>
    <row r="124" spans="4:17" ht="18" x14ac:dyDescent="0.25">
      <c r="D124" s="76" t="s">
        <v>2739</v>
      </c>
      <c r="I124" s="76" t="s">
        <v>2740</v>
      </c>
    </row>
    <row r="125" spans="4:17" ht="18" x14ac:dyDescent="0.25">
      <c r="D125" s="76" t="s">
        <v>2741</v>
      </c>
      <c r="I125" s="76" t="s">
        <v>2742</v>
      </c>
    </row>
    <row r="126" spans="4:17" x14ac:dyDescent="0.25">
      <c r="D126" s="76" t="s">
        <v>2743</v>
      </c>
    </row>
    <row r="127" spans="4:17" ht="18" x14ac:dyDescent="0.25">
      <c r="D127" s="76" t="s">
        <v>2744</v>
      </c>
    </row>
  </sheetData>
  <sheetProtection algorithmName="SHA-512" hashValue="EEGOryg9e16vWm2UMSglRmo6UEbthAAHRSaoqfJbX1LoyeB8Lfx7ZMoLQz2tZcYUlCJ8bwWrnPSnzmS5a1ZTTQ==" saltValue="D11m+8bTY/MM4XeiqVRDOg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9DCDB2EFBBA0F4BBF619EFCE260DDE2" ma:contentTypeVersion="4" ma:contentTypeDescription="Crear nuevo documento." ma:contentTypeScope="" ma:versionID="bea619e7405653be7e86bb440a3b9a66">
  <xsd:schema xmlns:xsd="http://www.w3.org/2001/XMLSchema" xmlns:xs="http://www.w3.org/2001/XMLSchema" xmlns:p="http://schemas.microsoft.com/office/2006/metadata/properties" xmlns:ns2="a65d333d-5b59-4810-bc94-b80d9325abbc" xmlns:ns3="4fb10211-09fb-4e80-9f0b-184718d5d98c" targetNamespace="http://schemas.microsoft.com/office/2006/metadata/properties" ma:root="true" ma:fieldsID="717e8c53904faf01d6be6168d6b34448" ns2:_="" ns3:_="">
    <xsd:import namespace="a65d333d-5b59-4810-bc94-b80d9325abbc"/>
    <xsd:import namespace="4fb10211-09fb-4e80-9f0b-184718d5d98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5d333d-5b59-4810-bc94-b80d9325abb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b10211-09fb-4e80-9f0b-184718d5d9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E7635B-F80E-435D-827B-E5A52EB7C692}">
  <ds:schemaRefs>
    <ds:schemaRef ds:uri="4fb10211-09fb-4e80-9f0b-184718d5d98c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a65d333d-5b59-4810-bc94-b80d9325abb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8B5E8D3-2929-4577-AE35-F3D72F6D1C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5d333d-5b59-4810-bc94-b80d9325abbc"/>
    <ds:schemaRef ds:uri="4fb10211-09fb-4e80-9f0b-184718d5d9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C1A473-BBD2-487B-ACDF-F72F49DF1E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36</vt:i4>
      </vt:variant>
    </vt:vector>
  </HeadingPairs>
  <TitlesOfParts>
    <vt:vector size="41" baseType="lpstr">
      <vt:lpstr>DATOS</vt:lpstr>
      <vt:lpstr>PUNTAJES TOTALES</vt:lpstr>
      <vt:lpstr>LISTAS</vt:lpstr>
      <vt:lpstr>EAS</vt:lpstr>
      <vt:lpstr>ListasDpto-Mpio</vt:lpstr>
      <vt:lpstr>AMAZONAS</vt:lpstr>
      <vt:lpstr>ANTIOQUIA</vt:lpstr>
      <vt:lpstr>ARAUCA</vt:lpstr>
      <vt:lpstr>ATLÁNTICO</vt:lpstr>
      <vt:lpstr>BOGOTÁ_D.C.</vt:lpstr>
      <vt:lpstr>BOLÍVAR</vt:lpstr>
      <vt:lpstr>BOYACÁ</vt:lpstr>
      <vt:lpstr>CALDAS</vt:lpstr>
      <vt:lpstr>CAQUETÁ</vt:lpstr>
      <vt:lpstr>CASANARE</vt:lpstr>
      <vt:lpstr>CAUCA</vt:lpstr>
      <vt:lpstr>CESAR</vt:lpstr>
      <vt:lpstr>CHOCÓ</vt:lpstr>
      <vt:lpstr>CÓRDOBA</vt:lpstr>
      <vt:lpstr>CUNDINAMARCA</vt:lpstr>
      <vt:lpstr>'ListasDpto-Mpio'!DEPARTAMENTO</vt:lpstr>
      <vt:lpstr>GUAINÍA</vt:lpstr>
      <vt:lpstr>GUAVIARE</vt:lpstr>
      <vt:lpstr>HUILA</vt:lpstr>
      <vt:lpstr>LA_GUAJIRA</vt:lpstr>
      <vt:lpstr>MAGDALENA</vt:lpstr>
      <vt:lpstr>META</vt:lpstr>
      <vt:lpstr>NACIONAL</vt:lpstr>
      <vt:lpstr>NARIÑO</vt:lpstr>
      <vt:lpstr>NORTE_DE_SANTANDER</vt:lpstr>
      <vt:lpstr>PUTUMAYO</vt:lpstr>
      <vt:lpstr>QUINDÍO</vt:lpstr>
      <vt:lpstr>RISARALDA</vt:lpstr>
      <vt:lpstr>SAN_ANDRÉS_Y_PROVIDENCIA</vt:lpstr>
      <vt:lpstr>SANTANDER</vt:lpstr>
      <vt:lpstr>SUCRE</vt:lpstr>
      <vt:lpstr>DATOS!Títulos_a_imprimir</vt:lpstr>
      <vt:lpstr>TOLIMA</vt:lpstr>
      <vt:lpstr>VALLE_DEL_CAUCA</vt:lpstr>
      <vt:lpstr>VAUPÉS</vt:lpstr>
      <vt:lpstr>VICHADA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López Villada</dc:creator>
  <cp:keywords/>
  <dc:description/>
  <cp:lastModifiedBy>Bertha Clemencia Ospina Vergara</cp:lastModifiedBy>
  <cp:revision/>
  <dcterms:created xsi:type="dcterms:W3CDTF">2020-10-20T13:46:26Z</dcterms:created>
  <dcterms:modified xsi:type="dcterms:W3CDTF">2021-04-20T20:43:20Z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0x01010009DCDB2EFBBA0F4BBF619EFCE260DDE2</vt:lpwstr>
  </property>
</Properties>
</file>