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lghenaom\Desktop\PREOCESOS 2021\ODONTOLOGIA 2021\"/>
    </mc:Choice>
  </mc:AlternateContent>
  <xr:revisionPtr revIDLastSave="0" documentId="8_{CD795EE9-ED38-4EEA-9083-AB3ED6CB865A}" xr6:coauthVersionLast="45" xr6:coauthVersionMax="45" xr10:uidLastSave="{00000000-0000-0000-0000-000000000000}"/>
  <bookViews>
    <workbookView xWindow="-120" yWindow="-120" windowWidth="29040" windowHeight="15840" activeTab="5" xr2:uid="{00000000-000D-0000-FFFF-FFFF00000000}"/>
  </bookViews>
  <sheets>
    <sheet name="Odontología" sheetId="1" r:id="rId1"/>
    <sheet name="Medicina" sheetId="2" r:id="rId2"/>
    <sheet name="2019" sheetId="3" r:id="rId3"/>
    <sheet name="2020" sheetId="5" r:id="rId4"/>
    <sheet name="2021" sheetId="7" r:id="rId5"/>
    <sheet name="ODONTOLOGIA" sheetId="6" r:id="rId6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6" l="1"/>
  <c r="E2" i="6" s="1"/>
  <c r="F2" i="6" s="1"/>
  <c r="G2" i="6" s="1"/>
  <c r="D3" i="6"/>
  <c r="E3" i="6"/>
  <c r="F3" i="6" s="1"/>
  <c r="G3" i="6" s="1"/>
  <c r="D6" i="6"/>
  <c r="E6" i="6"/>
  <c r="F6" i="6" s="1"/>
  <c r="D7" i="6"/>
  <c r="E7" i="6"/>
  <c r="F7" i="6"/>
  <c r="G7" i="6"/>
  <c r="D8" i="6"/>
  <c r="E8" i="6" s="1"/>
  <c r="F8" i="6" s="1"/>
  <c r="G8" i="6" s="1"/>
  <c r="D9" i="6"/>
  <c r="E9" i="6"/>
  <c r="F9" i="6"/>
  <c r="G9" i="6"/>
  <c r="D11" i="6"/>
  <c r="E11" i="6" s="1"/>
  <c r="F11" i="6" s="1"/>
  <c r="G11" i="6" s="1"/>
  <c r="D12" i="6"/>
  <c r="E12" i="6"/>
  <c r="F12" i="6"/>
  <c r="G12" i="6"/>
  <c r="D13" i="6"/>
  <c r="E13" i="6" s="1"/>
  <c r="F13" i="6" s="1"/>
  <c r="G13" i="6" s="1"/>
  <c r="D14" i="6"/>
  <c r="E14" i="6"/>
  <c r="F14" i="6"/>
  <c r="G14" i="6"/>
  <c r="D15" i="6"/>
  <c r="E15" i="6" s="1"/>
  <c r="F15" i="6" s="1"/>
  <c r="G15" i="6" s="1"/>
  <c r="D16" i="6"/>
  <c r="E16" i="6"/>
  <c r="F16" i="6"/>
  <c r="G16" i="6"/>
  <c r="D17" i="6"/>
  <c r="E17" i="6" s="1"/>
  <c r="F17" i="6" s="1"/>
  <c r="G17" i="6" s="1"/>
  <c r="D18" i="6"/>
  <c r="E18" i="6"/>
  <c r="F18" i="6"/>
  <c r="G18" i="6"/>
  <c r="D19" i="6"/>
  <c r="E19" i="6" s="1"/>
  <c r="F19" i="6" s="1"/>
  <c r="G19" i="6" s="1"/>
  <c r="D21" i="6"/>
  <c r="E21" i="6"/>
  <c r="F21" i="6"/>
  <c r="G21" i="6"/>
  <c r="D22" i="6"/>
  <c r="E22" i="6" s="1"/>
  <c r="F22" i="6" s="1"/>
  <c r="G22" i="6" s="1"/>
  <c r="D23" i="6"/>
  <c r="E23" i="6"/>
  <c r="F23" i="6"/>
  <c r="G23" i="6"/>
  <c r="D24" i="6"/>
  <c r="E24" i="6" s="1"/>
  <c r="F24" i="6" s="1"/>
  <c r="G24" i="6" s="1"/>
  <c r="D25" i="6"/>
  <c r="E25" i="6"/>
  <c r="F25" i="6"/>
  <c r="G25" i="6"/>
  <c r="D26" i="6"/>
  <c r="E26" i="6" s="1"/>
  <c r="F26" i="6" s="1"/>
  <c r="G26" i="6" s="1"/>
  <c r="D27" i="6"/>
  <c r="E27" i="6"/>
  <c r="F27" i="6"/>
  <c r="G27" i="6"/>
  <c r="D28" i="6"/>
  <c r="E28" i="6" s="1"/>
  <c r="F28" i="6" s="1"/>
  <c r="G28" i="6" s="1"/>
  <c r="D29" i="6"/>
  <c r="E29" i="6"/>
  <c r="F29" i="6"/>
  <c r="G29" i="6"/>
  <c r="D30" i="6"/>
  <c r="E30" i="6" s="1"/>
  <c r="F30" i="6" s="1"/>
  <c r="G30" i="6" s="1"/>
  <c r="D32" i="6"/>
  <c r="E32" i="6" s="1"/>
  <c r="F32" i="6" s="1"/>
  <c r="G32" i="6" s="1"/>
  <c r="D33" i="6"/>
  <c r="E33" i="6" s="1"/>
  <c r="F33" i="6" s="1"/>
  <c r="G33" i="6" s="1"/>
  <c r="D34" i="6"/>
  <c r="E34" i="6"/>
  <c r="F34" i="6"/>
  <c r="G34" i="6"/>
  <c r="D35" i="6"/>
  <c r="E35" i="6" s="1"/>
  <c r="F35" i="6" s="1"/>
  <c r="G35" i="6" s="1"/>
  <c r="D36" i="6"/>
  <c r="E36" i="6"/>
  <c r="F36" i="6"/>
  <c r="G36" i="6"/>
  <c r="D37" i="6"/>
  <c r="E37" i="6" s="1"/>
  <c r="F37" i="6" s="1"/>
  <c r="G37" i="6" s="1"/>
  <c r="D38" i="6"/>
  <c r="E38" i="6"/>
  <c r="F38" i="6"/>
  <c r="G38" i="6"/>
  <c r="D39" i="6"/>
  <c r="E39" i="6" s="1"/>
  <c r="F39" i="6" s="1"/>
  <c r="G39" i="6" s="1"/>
  <c r="D40" i="6"/>
  <c r="E40" i="6"/>
  <c r="F40" i="6"/>
  <c r="G40" i="6"/>
  <c r="D41" i="6"/>
  <c r="E41" i="6" s="1"/>
  <c r="F41" i="6" s="1"/>
  <c r="G41" i="6" s="1"/>
  <c r="D42" i="6"/>
  <c r="E42" i="6"/>
  <c r="F42" i="6"/>
  <c r="G42" i="6"/>
  <c r="D43" i="6"/>
  <c r="E43" i="6" s="1"/>
  <c r="F43" i="6" s="1"/>
  <c r="G43" i="6" s="1"/>
  <c r="D44" i="6"/>
  <c r="E44" i="6"/>
  <c r="F44" i="6"/>
  <c r="G44" i="6"/>
  <c r="D45" i="6"/>
  <c r="E45" i="6" s="1"/>
  <c r="F45" i="6" s="1"/>
  <c r="G45" i="6" s="1"/>
  <c r="D47" i="6"/>
  <c r="E47" i="6"/>
  <c r="F47" i="6"/>
  <c r="G47" i="6"/>
  <c r="D48" i="6"/>
  <c r="E48" i="6" s="1"/>
  <c r="F48" i="6" s="1"/>
  <c r="G48" i="6" s="1"/>
  <c r="D49" i="6"/>
  <c r="E49" i="6"/>
  <c r="F49" i="6"/>
  <c r="G49" i="6"/>
  <c r="D50" i="6"/>
  <c r="E50" i="6" s="1"/>
  <c r="F50" i="6" s="1"/>
  <c r="G50" i="6" s="1"/>
  <c r="D51" i="6"/>
  <c r="E51" i="6"/>
  <c r="F51" i="6"/>
  <c r="G51" i="6"/>
  <c r="D52" i="6"/>
  <c r="E52" i="6" s="1"/>
  <c r="F52" i="6" s="1"/>
  <c r="G52" i="6" s="1"/>
  <c r="D53" i="6"/>
  <c r="E53" i="6"/>
  <c r="F53" i="6"/>
  <c r="G53" i="6"/>
  <c r="D54" i="6"/>
  <c r="E54" i="6" s="1"/>
  <c r="F54" i="6" s="1"/>
  <c r="G54" i="6" s="1"/>
  <c r="D55" i="6"/>
  <c r="E55" i="6"/>
  <c r="F55" i="6"/>
  <c r="G55" i="6"/>
  <c r="D57" i="6"/>
  <c r="E57" i="6" s="1"/>
  <c r="F57" i="6" s="1"/>
  <c r="G57" i="6" s="1"/>
  <c r="D58" i="6"/>
  <c r="E58" i="6"/>
  <c r="F58" i="6"/>
  <c r="G58" i="6"/>
  <c r="D59" i="6"/>
  <c r="E59" i="6" s="1"/>
  <c r="F59" i="6" s="1"/>
  <c r="G59" i="6" s="1"/>
  <c r="D60" i="6"/>
  <c r="E60" i="6"/>
  <c r="F60" i="6"/>
  <c r="G60" i="6"/>
  <c r="D61" i="6"/>
  <c r="E61" i="6" s="1"/>
  <c r="F61" i="6" s="1"/>
  <c r="G61" i="6" s="1"/>
  <c r="D62" i="6"/>
  <c r="E62" i="6"/>
  <c r="F62" i="6"/>
  <c r="G62" i="6"/>
  <c r="D63" i="6"/>
  <c r="E63" i="6" s="1"/>
  <c r="F63" i="6" s="1"/>
  <c r="G63" i="6" s="1"/>
  <c r="D64" i="6"/>
  <c r="E64" i="6"/>
  <c r="F64" i="6"/>
  <c r="G64" i="6"/>
  <c r="D65" i="6"/>
  <c r="E65" i="6" s="1"/>
  <c r="F65" i="6" s="1"/>
  <c r="G65" i="6" s="1"/>
  <c r="D66" i="6"/>
  <c r="E66" i="6"/>
  <c r="F66" i="6"/>
  <c r="G66" i="6"/>
  <c r="D67" i="6"/>
  <c r="E67" i="6" s="1"/>
  <c r="F67" i="6" s="1"/>
  <c r="G67" i="6" s="1"/>
  <c r="D68" i="6"/>
  <c r="E68" i="6"/>
  <c r="F68" i="6"/>
  <c r="G68" i="6"/>
  <c r="D69" i="6"/>
  <c r="E69" i="6" s="1"/>
  <c r="F69" i="6" s="1"/>
  <c r="G69" i="6" s="1"/>
  <c r="D70" i="6"/>
  <c r="E70" i="6"/>
  <c r="F70" i="6"/>
  <c r="G70" i="6"/>
  <c r="D71" i="6"/>
  <c r="E71" i="6" s="1"/>
  <c r="F71" i="6" s="1"/>
  <c r="G71" i="6" s="1"/>
  <c r="D72" i="6"/>
  <c r="E72" i="6"/>
  <c r="F72" i="6"/>
  <c r="G72" i="6"/>
  <c r="D74" i="6"/>
  <c r="E74" i="6" s="1"/>
  <c r="F74" i="6" s="1"/>
  <c r="G74" i="6" s="1"/>
  <c r="D75" i="6"/>
  <c r="E75" i="6"/>
  <c r="F75" i="6"/>
  <c r="G75" i="6"/>
  <c r="D76" i="6"/>
  <c r="E76" i="6" s="1"/>
  <c r="F76" i="6" s="1"/>
  <c r="G76" i="6" s="1"/>
  <c r="D77" i="6"/>
  <c r="E77" i="6"/>
  <c r="F77" i="6"/>
  <c r="G77" i="6"/>
  <c r="D78" i="6"/>
  <c r="E78" i="6" s="1"/>
  <c r="F78" i="6" s="1"/>
  <c r="G78" i="6" s="1"/>
  <c r="D79" i="6"/>
  <c r="E79" i="6"/>
  <c r="F79" i="6"/>
  <c r="G79" i="6"/>
  <c r="D80" i="6"/>
  <c r="E80" i="6" s="1"/>
  <c r="F80" i="6" s="1"/>
  <c r="G80" i="6" s="1"/>
  <c r="D81" i="6"/>
  <c r="E81" i="6"/>
  <c r="F81" i="6"/>
  <c r="G81" i="6"/>
  <c r="F82" i="6" l="1"/>
  <c r="G6" i="6"/>
  <c r="G82" i="6" s="1"/>
  <c r="H81" i="6"/>
  <c r="H80" i="6"/>
  <c r="H79" i="6"/>
  <c r="H78" i="6"/>
  <c r="H77" i="6"/>
  <c r="H76" i="6"/>
  <c r="H75" i="6"/>
  <c r="H74" i="6"/>
  <c r="H72" i="6"/>
  <c r="H71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55" i="6"/>
  <c r="H54" i="6"/>
  <c r="H53" i="6"/>
  <c r="H52" i="6"/>
  <c r="H51" i="6"/>
  <c r="H50" i="6"/>
  <c r="H49" i="6"/>
  <c r="H48" i="6"/>
  <c r="H47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0" i="6"/>
  <c r="H29" i="6"/>
  <c r="H28" i="6"/>
  <c r="H27" i="6"/>
  <c r="H26" i="6"/>
  <c r="H25" i="6"/>
  <c r="H24" i="6"/>
  <c r="H23" i="6"/>
  <c r="H22" i="6"/>
  <c r="H21" i="6"/>
  <c r="H19" i="6"/>
  <c r="H18" i="6"/>
  <c r="H17" i="6"/>
  <c r="H16" i="6"/>
  <c r="H15" i="6"/>
  <c r="H14" i="6"/>
  <c r="H13" i="6"/>
  <c r="H12" i="6"/>
  <c r="H11" i="6"/>
  <c r="H9" i="6"/>
  <c r="H8" i="6"/>
  <c r="H7" i="6"/>
  <c r="H6" i="6"/>
  <c r="H82" i="6" s="1"/>
  <c r="H3" i="6"/>
  <c r="H2" i="6"/>
  <c r="D129" i="2" l="1"/>
  <c r="E129" i="2" s="1"/>
  <c r="F129" i="2" s="1"/>
  <c r="G129" i="2" s="1"/>
  <c r="H129" i="2" s="1"/>
  <c r="D3" i="1"/>
  <c r="E3" i="1" s="1"/>
  <c r="F3" i="1" s="1"/>
  <c r="G3" i="1" s="1"/>
  <c r="H3" i="1" s="1"/>
  <c r="D2" i="1"/>
  <c r="E2" i="1" s="1"/>
  <c r="F2" i="1" s="1"/>
  <c r="G2" i="1" s="1"/>
  <c r="H2" i="1" s="1"/>
  <c r="E2" i="2"/>
  <c r="F2" i="2" s="1"/>
  <c r="G2" i="2" s="1"/>
  <c r="H2" i="2" s="1"/>
  <c r="D3" i="2"/>
  <c r="E3" i="2" s="1"/>
  <c r="F3" i="2" s="1"/>
  <c r="G3" i="2" s="1"/>
  <c r="H3" i="2" s="1"/>
  <c r="D2" i="2"/>
  <c r="D117" i="2" l="1"/>
  <c r="E117" i="2" s="1"/>
  <c r="F117" i="2" s="1"/>
  <c r="G117" i="2" s="1"/>
  <c r="H117" i="2" s="1"/>
  <c r="D116" i="2"/>
  <c r="E116" i="2" s="1"/>
  <c r="F116" i="2" s="1"/>
  <c r="G116" i="2" s="1"/>
  <c r="H116" i="2" s="1"/>
  <c r="D115" i="2"/>
  <c r="E115" i="2" s="1"/>
  <c r="F115" i="2" s="1"/>
  <c r="G115" i="2" s="1"/>
  <c r="H115" i="2" s="1"/>
  <c r="D112" i="2"/>
  <c r="E112" i="2" s="1"/>
  <c r="F112" i="2" s="1"/>
  <c r="G112" i="2" s="1"/>
  <c r="H112" i="2" s="1"/>
  <c r="D111" i="2"/>
  <c r="E111" i="2" s="1"/>
  <c r="F111" i="2" s="1"/>
  <c r="G111" i="2" s="1"/>
  <c r="H111" i="2" s="1"/>
  <c r="D110" i="2"/>
  <c r="E110" i="2" s="1"/>
  <c r="F110" i="2" s="1"/>
  <c r="G110" i="2" s="1"/>
  <c r="H110" i="2" s="1"/>
  <c r="D109" i="2"/>
  <c r="E109" i="2" s="1"/>
  <c r="F109" i="2" s="1"/>
  <c r="G109" i="2" s="1"/>
  <c r="H109" i="2" s="1"/>
  <c r="D107" i="2"/>
  <c r="E107" i="2" s="1"/>
  <c r="F107" i="2" s="1"/>
  <c r="G107" i="2" s="1"/>
  <c r="H107" i="2" s="1"/>
  <c r="D106" i="2"/>
  <c r="E106" i="2" s="1"/>
  <c r="F106" i="2" s="1"/>
  <c r="G106" i="2" s="1"/>
  <c r="H106" i="2" s="1"/>
  <c r="D105" i="2"/>
  <c r="E105" i="2" s="1"/>
  <c r="F105" i="2" s="1"/>
  <c r="G105" i="2" s="1"/>
  <c r="H105" i="2" s="1"/>
  <c r="D104" i="2"/>
  <c r="E104" i="2" s="1"/>
  <c r="F104" i="2" s="1"/>
  <c r="G104" i="2" s="1"/>
  <c r="H104" i="2" s="1"/>
  <c r="D103" i="2"/>
  <c r="E103" i="2" s="1"/>
  <c r="F103" i="2" s="1"/>
  <c r="G103" i="2" s="1"/>
  <c r="H103" i="2" s="1"/>
  <c r="D102" i="2"/>
  <c r="E102" i="2" s="1"/>
  <c r="F102" i="2" s="1"/>
  <c r="G102" i="2" s="1"/>
  <c r="H102" i="2" s="1"/>
  <c r="D101" i="2"/>
  <c r="E101" i="2" s="1"/>
  <c r="F101" i="2" s="1"/>
  <c r="G101" i="2" s="1"/>
  <c r="H101" i="2" s="1"/>
  <c r="D100" i="2"/>
  <c r="E100" i="2" s="1"/>
  <c r="F100" i="2" s="1"/>
  <c r="G100" i="2" s="1"/>
  <c r="H100" i="2" s="1"/>
  <c r="D99" i="2"/>
  <c r="E99" i="2" s="1"/>
  <c r="F99" i="2" s="1"/>
  <c r="G99" i="2" s="1"/>
  <c r="H99" i="2" s="1"/>
  <c r="D98" i="2"/>
  <c r="E98" i="2" s="1"/>
  <c r="F98" i="2" s="1"/>
  <c r="G98" i="2" s="1"/>
  <c r="H98" i="2" s="1"/>
  <c r="D97" i="2"/>
  <c r="E97" i="2" s="1"/>
  <c r="F97" i="2" s="1"/>
  <c r="G97" i="2" s="1"/>
  <c r="H97" i="2" s="1"/>
  <c r="D96" i="2"/>
  <c r="E96" i="2" s="1"/>
  <c r="F96" i="2" s="1"/>
  <c r="G96" i="2" s="1"/>
  <c r="H96" i="2" s="1"/>
  <c r="D95" i="2"/>
  <c r="E95" i="2" s="1"/>
  <c r="F95" i="2" s="1"/>
  <c r="G95" i="2" s="1"/>
  <c r="H95" i="2" s="1"/>
  <c r="D94" i="2"/>
  <c r="E94" i="2" s="1"/>
  <c r="F94" i="2" s="1"/>
  <c r="G94" i="2" s="1"/>
  <c r="H94" i="2" s="1"/>
  <c r="D93" i="2"/>
  <c r="E93" i="2" s="1"/>
  <c r="F93" i="2" s="1"/>
  <c r="G93" i="2" s="1"/>
  <c r="H93" i="2" s="1"/>
  <c r="D92" i="2"/>
  <c r="E92" i="2" s="1"/>
  <c r="F92" i="2" s="1"/>
  <c r="G92" i="2" s="1"/>
  <c r="H92" i="2" s="1"/>
  <c r="D91" i="2"/>
  <c r="E91" i="2" s="1"/>
  <c r="F91" i="2" s="1"/>
  <c r="G91" i="2" s="1"/>
  <c r="H91" i="2" s="1"/>
  <c r="D126" i="2" l="1"/>
  <c r="E126" i="2" s="1"/>
  <c r="F126" i="2" s="1"/>
  <c r="G126" i="2" s="1"/>
  <c r="H126" i="2" s="1"/>
  <c r="D125" i="2"/>
  <c r="E125" i="2" s="1"/>
  <c r="F125" i="2" s="1"/>
  <c r="G125" i="2" s="1"/>
  <c r="H125" i="2" s="1"/>
  <c r="D124" i="2"/>
  <c r="E124" i="2" s="1"/>
  <c r="F124" i="2" s="1"/>
  <c r="G124" i="2" s="1"/>
  <c r="H124" i="2" s="1"/>
  <c r="D123" i="2"/>
  <c r="E123" i="2" s="1"/>
  <c r="F123" i="2" s="1"/>
  <c r="G123" i="2" s="1"/>
  <c r="H123" i="2" s="1"/>
  <c r="D122" i="2"/>
  <c r="E122" i="2" s="1"/>
  <c r="F122" i="2" s="1"/>
  <c r="G122" i="2" s="1"/>
  <c r="H122" i="2" s="1"/>
  <c r="D121" i="2"/>
  <c r="E121" i="2" s="1"/>
  <c r="F121" i="2" s="1"/>
  <c r="G121" i="2" s="1"/>
  <c r="H121" i="2" s="1"/>
  <c r="D120" i="2"/>
  <c r="E120" i="2" s="1"/>
  <c r="F120" i="2" s="1"/>
  <c r="G120" i="2" s="1"/>
  <c r="H120" i="2" s="1"/>
  <c r="D32" i="2"/>
  <c r="E32" i="2" s="1"/>
  <c r="F32" i="2" s="1"/>
  <c r="G32" i="2" s="1"/>
  <c r="H32" i="2" s="1"/>
  <c r="D31" i="2"/>
  <c r="E31" i="2" s="1"/>
  <c r="F31" i="2" s="1"/>
  <c r="G31" i="2" s="1"/>
  <c r="H31" i="2" s="1"/>
  <c r="D89" i="2"/>
  <c r="E89" i="2" s="1"/>
  <c r="F89" i="2" s="1"/>
  <c r="G89" i="2" s="1"/>
  <c r="H89" i="2" s="1"/>
  <c r="D88" i="2"/>
  <c r="E88" i="2" s="1"/>
  <c r="F88" i="2" s="1"/>
  <c r="G88" i="2" s="1"/>
  <c r="H88" i="2" s="1"/>
  <c r="D87" i="2"/>
  <c r="E87" i="2" s="1"/>
  <c r="F87" i="2" s="1"/>
  <c r="G87" i="2" s="1"/>
  <c r="H87" i="2" s="1"/>
  <c r="D86" i="2"/>
  <c r="E86" i="2" s="1"/>
  <c r="F86" i="2" s="1"/>
  <c r="G86" i="2" s="1"/>
  <c r="H86" i="2" s="1"/>
  <c r="D85" i="2"/>
  <c r="E85" i="2" s="1"/>
  <c r="F85" i="2" s="1"/>
  <c r="G85" i="2" s="1"/>
  <c r="H85" i="2" s="1"/>
  <c r="D84" i="2"/>
  <c r="E84" i="2" s="1"/>
  <c r="F84" i="2" s="1"/>
  <c r="G84" i="2" s="1"/>
  <c r="H84" i="2" s="1"/>
  <c r="D83" i="2"/>
  <c r="E83" i="2" s="1"/>
  <c r="F83" i="2" s="1"/>
  <c r="G83" i="2" s="1"/>
  <c r="H83" i="2" s="1"/>
  <c r="D82" i="2"/>
  <c r="E82" i="2" s="1"/>
  <c r="F82" i="2" s="1"/>
  <c r="G82" i="2" s="1"/>
  <c r="H82" i="2" s="1"/>
  <c r="D81" i="2"/>
  <c r="E81" i="2" s="1"/>
  <c r="F81" i="2" s="1"/>
  <c r="G81" i="2" s="1"/>
  <c r="H81" i="2" s="1"/>
  <c r="D80" i="2"/>
  <c r="E80" i="2" s="1"/>
  <c r="F80" i="2" s="1"/>
  <c r="G80" i="2" s="1"/>
  <c r="H80" i="2" s="1"/>
  <c r="D79" i="2"/>
  <c r="E79" i="2" s="1"/>
  <c r="F79" i="2" s="1"/>
  <c r="G79" i="2" s="1"/>
  <c r="H79" i="2" s="1"/>
  <c r="D78" i="2"/>
  <c r="E78" i="2" s="1"/>
  <c r="F78" i="2" s="1"/>
  <c r="G78" i="2" s="1"/>
  <c r="H78" i="2" s="1"/>
  <c r="D77" i="2"/>
  <c r="E77" i="2" s="1"/>
  <c r="F77" i="2" s="1"/>
  <c r="G77" i="2" s="1"/>
  <c r="H77" i="2" s="1"/>
  <c r="D76" i="2"/>
  <c r="E76" i="2" s="1"/>
  <c r="F76" i="2" s="1"/>
  <c r="G76" i="2" s="1"/>
  <c r="H76" i="2" s="1"/>
  <c r="D75" i="2"/>
  <c r="E75" i="2" s="1"/>
  <c r="F75" i="2" s="1"/>
  <c r="G75" i="2" s="1"/>
  <c r="H75" i="2" s="1"/>
  <c r="D74" i="2"/>
  <c r="E74" i="2" s="1"/>
  <c r="F74" i="2" s="1"/>
  <c r="G74" i="2" s="1"/>
  <c r="H74" i="2" s="1"/>
  <c r="D73" i="2"/>
  <c r="E73" i="2" s="1"/>
  <c r="F73" i="2" s="1"/>
  <c r="G73" i="2" s="1"/>
  <c r="H73" i="2" s="1"/>
  <c r="D71" i="2"/>
  <c r="E71" i="2" s="1"/>
  <c r="F71" i="2" s="1"/>
  <c r="G71" i="2" s="1"/>
  <c r="H71" i="2" s="1"/>
  <c r="D70" i="2"/>
  <c r="E70" i="2" s="1"/>
  <c r="F70" i="2" s="1"/>
  <c r="G70" i="2" s="1"/>
  <c r="H70" i="2" s="1"/>
  <c r="D69" i="2"/>
  <c r="E69" i="2" s="1"/>
  <c r="F69" i="2" s="1"/>
  <c r="G69" i="2" s="1"/>
  <c r="H69" i="2" s="1"/>
  <c r="D68" i="2"/>
  <c r="E68" i="2" s="1"/>
  <c r="F68" i="2" s="1"/>
  <c r="G68" i="2" s="1"/>
  <c r="H68" i="2" s="1"/>
  <c r="D67" i="2"/>
  <c r="E67" i="2" s="1"/>
  <c r="F67" i="2" s="1"/>
  <c r="G67" i="2" s="1"/>
  <c r="H67" i="2" s="1"/>
  <c r="D66" i="2"/>
  <c r="E66" i="2" s="1"/>
  <c r="F66" i="2" s="1"/>
  <c r="G66" i="2" s="1"/>
  <c r="H66" i="2" s="1"/>
  <c r="D65" i="2"/>
  <c r="E65" i="2" s="1"/>
  <c r="F65" i="2" s="1"/>
  <c r="G65" i="2" s="1"/>
  <c r="H65" i="2" s="1"/>
  <c r="D64" i="2"/>
  <c r="E64" i="2" s="1"/>
  <c r="F64" i="2" s="1"/>
  <c r="G64" i="2" s="1"/>
  <c r="H64" i="2" s="1"/>
  <c r="D63" i="2"/>
  <c r="E63" i="2" s="1"/>
  <c r="F63" i="2" s="1"/>
  <c r="G63" i="2" s="1"/>
  <c r="H63" i="2" s="1"/>
  <c r="D62" i="2"/>
  <c r="E62" i="2" s="1"/>
  <c r="F62" i="2" s="1"/>
  <c r="G62" i="2" s="1"/>
  <c r="H62" i="2" s="1"/>
  <c r="D61" i="2"/>
  <c r="E61" i="2" s="1"/>
  <c r="F61" i="2" s="1"/>
  <c r="G61" i="2" s="1"/>
  <c r="H61" i="2" s="1"/>
  <c r="D60" i="2"/>
  <c r="E60" i="2" s="1"/>
  <c r="F60" i="2" s="1"/>
  <c r="G60" i="2" s="1"/>
  <c r="H60" i="2" s="1"/>
  <c r="D59" i="2"/>
  <c r="E59" i="2" s="1"/>
  <c r="F59" i="2" s="1"/>
  <c r="G59" i="2" s="1"/>
  <c r="H59" i="2" s="1"/>
  <c r="D58" i="2"/>
  <c r="E58" i="2" s="1"/>
  <c r="F58" i="2" s="1"/>
  <c r="G58" i="2" s="1"/>
  <c r="H58" i="2" s="1"/>
  <c r="D57" i="2"/>
  <c r="E57" i="2" s="1"/>
  <c r="F57" i="2" s="1"/>
  <c r="G57" i="2" s="1"/>
  <c r="H57" i="2" s="1"/>
  <c r="D56" i="2"/>
  <c r="E56" i="2" s="1"/>
  <c r="F56" i="2" s="1"/>
  <c r="G56" i="2" s="1"/>
  <c r="H56" i="2" s="1"/>
  <c r="D55" i="2"/>
  <c r="E55" i="2" s="1"/>
  <c r="F55" i="2" s="1"/>
  <c r="G55" i="2" s="1"/>
  <c r="H55" i="2" s="1"/>
  <c r="D53" i="2"/>
  <c r="E53" i="2" s="1"/>
  <c r="F53" i="2" s="1"/>
  <c r="G53" i="2" s="1"/>
  <c r="H53" i="2" s="1"/>
  <c r="D52" i="2"/>
  <c r="E52" i="2" s="1"/>
  <c r="F52" i="2" s="1"/>
  <c r="G52" i="2" s="1"/>
  <c r="H52" i="2" s="1"/>
  <c r="D51" i="2"/>
  <c r="E51" i="2" s="1"/>
  <c r="F51" i="2" s="1"/>
  <c r="G51" i="2" s="1"/>
  <c r="H51" i="2" s="1"/>
  <c r="D50" i="2"/>
  <c r="E50" i="2" s="1"/>
  <c r="F50" i="2" s="1"/>
  <c r="G50" i="2" s="1"/>
  <c r="H50" i="2" s="1"/>
  <c r="D49" i="2"/>
  <c r="E49" i="2" s="1"/>
  <c r="F49" i="2" s="1"/>
  <c r="G49" i="2" s="1"/>
  <c r="H49" i="2" s="1"/>
  <c r="D48" i="2"/>
  <c r="E48" i="2" s="1"/>
  <c r="F48" i="2" s="1"/>
  <c r="G48" i="2" s="1"/>
  <c r="H48" i="2" s="1"/>
  <c r="D47" i="2"/>
  <c r="E47" i="2" s="1"/>
  <c r="F47" i="2" s="1"/>
  <c r="G47" i="2" s="1"/>
  <c r="H47" i="2" s="1"/>
  <c r="D46" i="2"/>
  <c r="E46" i="2" s="1"/>
  <c r="F46" i="2" s="1"/>
  <c r="G46" i="2" s="1"/>
  <c r="H46" i="2" s="1"/>
  <c r="D45" i="2"/>
  <c r="E45" i="2" s="1"/>
  <c r="F45" i="2" s="1"/>
  <c r="G45" i="2" s="1"/>
  <c r="H45" i="2" s="1"/>
  <c r="D44" i="2"/>
  <c r="E44" i="2" s="1"/>
  <c r="F44" i="2" s="1"/>
  <c r="G44" i="2" s="1"/>
  <c r="H44" i="2" s="1"/>
  <c r="D43" i="2"/>
  <c r="E43" i="2" s="1"/>
  <c r="F43" i="2" s="1"/>
  <c r="G43" i="2" s="1"/>
  <c r="H43" i="2" s="1"/>
  <c r="D42" i="2"/>
  <c r="E42" i="2" s="1"/>
  <c r="F42" i="2" s="1"/>
  <c r="G42" i="2" s="1"/>
  <c r="H42" i="2" s="1"/>
  <c r="D41" i="2"/>
  <c r="E41" i="2" s="1"/>
  <c r="F41" i="2" s="1"/>
  <c r="G41" i="2" s="1"/>
  <c r="H41" i="2" s="1"/>
  <c r="D40" i="2"/>
  <c r="E40" i="2" s="1"/>
  <c r="F40" i="2" s="1"/>
  <c r="G40" i="2" s="1"/>
  <c r="H40" i="2" s="1"/>
  <c r="D39" i="2"/>
  <c r="E39" i="2" s="1"/>
  <c r="F39" i="2" s="1"/>
  <c r="G39" i="2" s="1"/>
  <c r="H39" i="2" s="1"/>
  <c r="D38" i="2"/>
  <c r="E38" i="2" s="1"/>
  <c r="F38" i="2" s="1"/>
  <c r="G38" i="2" s="1"/>
  <c r="H38" i="2" s="1"/>
  <c r="D37" i="2"/>
  <c r="E37" i="2" s="1"/>
  <c r="F37" i="2" s="1"/>
  <c r="G37" i="2" s="1"/>
  <c r="H37" i="2" s="1"/>
  <c r="D29" i="2"/>
  <c r="E29" i="2" s="1"/>
  <c r="F29" i="2" s="1"/>
  <c r="G29" i="2" s="1"/>
  <c r="H29" i="2" s="1"/>
  <c r="D33" i="2"/>
  <c r="E33" i="2" s="1"/>
  <c r="F33" i="2" s="1"/>
  <c r="G33" i="2" s="1"/>
  <c r="H33" i="2" s="1"/>
  <c r="D30" i="2"/>
  <c r="E30" i="2" s="1"/>
  <c r="F30" i="2" s="1"/>
  <c r="G30" i="2" s="1"/>
  <c r="H30" i="2" s="1"/>
  <c r="D28" i="2"/>
  <c r="E28" i="2" s="1"/>
  <c r="F28" i="2" s="1"/>
  <c r="G28" i="2" s="1"/>
  <c r="H28" i="2" s="1"/>
  <c r="D27" i="2"/>
  <c r="E27" i="2" s="1"/>
  <c r="F27" i="2" s="1"/>
  <c r="G27" i="2" s="1"/>
  <c r="H27" i="2" s="1"/>
  <c r="D26" i="2"/>
  <c r="E26" i="2" s="1"/>
  <c r="F26" i="2" s="1"/>
  <c r="G26" i="2" s="1"/>
  <c r="H26" i="2" s="1"/>
  <c r="D25" i="2"/>
  <c r="E25" i="2" s="1"/>
  <c r="F25" i="2" s="1"/>
  <c r="G25" i="2" s="1"/>
  <c r="H25" i="2" s="1"/>
  <c r="D24" i="2"/>
  <c r="E24" i="2" s="1"/>
  <c r="F24" i="2" s="1"/>
  <c r="G24" i="2" s="1"/>
  <c r="H24" i="2" s="1"/>
  <c r="D55" i="1"/>
  <c r="E55" i="1" s="1"/>
  <c r="F55" i="1" s="1"/>
  <c r="G55" i="1" s="1"/>
  <c r="H55" i="1" s="1"/>
  <c r="D54" i="1"/>
  <c r="E54" i="1" s="1"/>
  <c r="F54" i="1" s="1"/>
  <c r="G54" i="1" s="1"/>
  <c r="H54" i="1" s="1"/>
  <c r="D53" i="1"/>
  <c r="E53" i="1" s="1"/>
  <c r="F53" i="1" s="1"/>
  <c r="G53" i="1" s="1"/>
  <c r="H53" i="1" s="1"/>
  <c r="D52" i="1"/>
  <c r="E52" i="1" s="1"/>
  <c r="F52" i="1" s="1"/>
  <c r="G52" i="1" s="1"/>
  <c r="H52" i="1" s="1"/>
  <c r="D51" i="1"/>
  <c r="E51" i="1" s="1"/>
  <c r="F51" i="1" s="1"/>
  <c r="G51" i="1" s="1"/>
  <c r="H51" i="1" s="1"/>
  <c r="D50" i="1"/>
  <c r="E50" i="1"/>
  <c r="F50" i="1" s="1"/>
  <c r="G50" i="1" s="1"/>
  <c r="H50" i="1" s="1"/>
  <c r="D49" i="1"/>
  <c r="E49" i="1" s="1"/>
  <c r="F49" i="1" s="1"/>
  <c r="G49" i="1" s="1"/>
  <c r="H49" i="1" s="1"/>
  <c r="D48" i="1"/>
  <c r="E48" i="1" s="1"/>
  <c r="F48" i="1" s="1"/>
  <c r="G48" i="1" s="1"/>
  <c r="H48" i="1" s="1"/>
  <c r="D47" i="1"/>
  <c r="E47" i="1" s="1"/>
  <c r="F47" i="1" s="1"/>
  <c r="G47" i="1" s="1"/>
  <c r="H47" i="1" s="1"/>
  <c r="D8" i="2"/>
  <c r="E8" i="2" s="1"/>
  <c r="F8" i="2" s="1"/>
  <c r="G8" i="2" s="1"/>
  <c r="H8" i="2" s="1"/>
  <c r="D9" i="2"/>
  <c r="E9" i="2" s="1"/>
  <c r="F9" i="2" s="1"/>
  <c r="G9" i="2" s="1"/>
  <c r="H9" i="2" s="1"/>
  <c r="D10" i="2"/>
  <c r="E10" i="2" s="1"/>
  <c r="F10" i="2" s="1"/>
  <c r="G10" i="2" s="1"/>
  <c r="H10" i="2" s="1"/>
  <c r="D11" i="2"/>
  <c r="E11" i="2" s="1"/>
  <c r="F11" i="2" s="1"/>
  <c r="G11" i="2" s="1"/>
  <c r="H11" i="2" s="1"/>
  <c r="D12" i="2"/>
  <c r="E12" i="2" s="1"/>
  <c r="F12" i="2" s="1"/>
  <c r="G12" i="2" s="1"/>
  <c r="H12" i="2" s="1"/>
  <c r="D13" i="2"/>
  <c r="E13" i="2" s="1"/>
  <c r="F13" i="2" s="1"/>
  <c r="G13" i="2" s="1"/>
  <c r="H13" i="2" s="1"/>
  <c r="D14" i="2"/>
  <c r="E14" i="2" s="1"/>
  <c r="F14" i="2" s="1"/>
  <c r="G14" i="2" s="1"/>
  <c r="H14" i="2" s="1"/>
  <c r="D15" i="2"/>
  <c r="E15" i="2" s="1"/>
  <c r="F15" i="2" s="1"/>
  <c r="G15" i="2" s="1"/>
  <c r="H15" i="2" s="1"/>
  <c r="D16" i="2"/>
  <c r="E16" i="2" s="1"/>
  <c r="F16" i="2" s="1"/>
  <c r="G16" i="2" s="1"/>
  <c r="H16" i="2" s="1"/>
  <c r="D17" i="2"/>
  <c r="E17" i="2" s="1"/>
  <c r="F17" i="2" s="1"/>
  <c r="G17" i="2" s="1"/>
  <c r="H17" i="2" s="1"/>
  <c r="D18" i="2"/>
  <c r="E18" i="2"/>
  <c r="F18" i="2" s="1"/>
  <c r="G18" i="2" s="1"/>
  <c r="H18" i="2" s="1"/>
  <c r="D19" i="2"/>
  <c r="E19" i="2" s="1"/>
  <c r="F19" i="2" s="1"/>
  <c r="G19" i="2" s="1"/>
  <c r="H19" i="2" s="1"/>
  <c r="D20" i="2"/>
  <c r="E20" i="2" s="1"/>
  <c r="F20" i="2" s="1"/>
  <c r="G20" i="2" s="1"/>
  <c r="H20" i="2" s="1"/>
  <c r="D21" i="2"/>
  <c r="E21" i="2" s="1"/>
  <c r="F21" i="2" s="1"/>
  <c r="G21" i="2" s="1"/>
  <c r="H21" i="2" s="1"/>
  <c r="D7" i="2"/>
  <c r="E7" i="2" s="1"/>
  <c r="F7" i="2" s="1"/>
  <c r="G7" i="2" s="1"/>
  <c r="H7" i="2" s="1"/>
  <c r="D6" i="2"/>
  <c r="E6" i="2" s="1"/>
  <c r="F6" i="2" s="1"/>
  <c r="G6" i="2" s="1"/>
  <c r="H6" i="2" s="1"/>
  <c r="D117" i="1" l="1"/>
  <c r="E117" i="1" s="1"/>
  <c r="F117" i="1" s="1"/>
  <c r="G117" i="1" s="1"/>
  <c r="H117" i="1" s="1"/>
  <c r="D116" i="1"/>
  <c r="E116" i="1" s="1"/>
  <c r="F116" i="1" s="1"/>
  <c r="G116" i="1" s="1"/>
  <c r="H116" i="1" s="1"/>
  <c r="D115" i="1"/>
  <c r="E115" i="1" s="1"/>
  <c r="F115" i="1" s="1"/>
  <c r="G115" i="1" s="1"/>
  <c r="H115" i="1" s="1"/>
  <c r="D114" i="1"/>
  <c r="E114" i="1" s="1"/>
  <c r="F114" i="1" s="1"/>
  <c r="G114" i="1" s="1"/>
  <c r="H114" i="1" s="1"/>
  <c r="D113" i="1"/>
  <c r="E113" i="1" s="1"/>
  <c r="F113" i="1" s="1"/>
  <c r="G113" i="1" s="1"/>
  <c r="H113" i="1" s="1"/>
  <c r="D112" i="1"/>
  <c r="E112" i="1" s="1"/>
  <c r="F112" i="1" s="1"/>
  <c r="G112" i="1" s="1"/>
  <c r="H112" i="1" s="1"/>
  <c r="D111" i="1"/>
  <c r="E111" i="1" s="1"/>
  <c r="F111" i="1" s="1"/>
  <c r="G111" i="1" s="1"/>
  <c r="H111" i="1" s="1"/>
  <c r="D110" i="1"/>
  <c r="E110" i="1" s="1"/>
  <c r="F110" i="1" s="1"/>
  <c r="G110" i="1" s="1"/>
  <c r="H110" i="1" s="1"/>
  <c r="D109" i="1"/>
  <c r="E109" i="1" s="1"/>
  <c r="F109" i="1" s="1"/>
  <c r="G109" i="1" s="1"/>
  <c r="H109" i="1" s="1"/>
  <c r="D108" i="1"/>
  <c r="E108" i="1" s="1"/>
  <c r="F108" i="1" s="1"/>
  <c r="G108" i="1" s="1"/>
  <c r="H108" i="1" s="1"/>
  <c r="D107" i="1"/>
  <c r="E107" i="1" s="1"/>
  <c r="F107" i="1" s="1"/>
  <c r="G107" i="1" s="1"/>
  <c r="H107" i="1" s="1"/>
  <c r="D106" i="1"/>
  <c r="E106" i="1" s="1"/>
  <c r="F106" i="1" s="1"/>
  <c r="G106" i="1" s="1"/>
  <c r="H106" i="1" s="1"/>
  <c r="D105" i="1"/>
  <c r="E105" i="1" s="1"/>
  <c r="F105" i="1" s="1"/>
  <c r="G105" i="1" s="1"/>
  <c r="H105" i="1" s="1"/>
  <c r="D104" i="1"/>
  <c r="E104" i="1" s="1"/>
  <c r="F104" i="1" s="1"/>
  <c r="G104" i="1" s="1"/>
  <c r="H104" i="1" s="1"/>
  <c r="D103" i="1"/>
  <c r="E103" i="1" s="1"/>
  <c r="F103" i="1" s="1"/>
  <c r="G103" i="1" s="1"/>
  <c r="H103" i="1" s="1"/>
  <c r="D102" i="1"/>
  <c r="E102" i="1" s="1"/>
  <c r="F102" i="1" s="1"/>
  <c r="G102" i="1" s="1"/>
  <c r="H102" i="1" s="1"/>
  <c r="D101" i="1"/>
  <c r="E101" i="1" s="1"/>
  <c r="F101" i="1" s="1"/>
  <c r="G101" i="1" s="1"/>
  <c r="H101" i="1" s="1"/>
  <c r="D93" i="1"/>
  <c r="E93" i="1" s="1"/>
  <c r="F93" i="1" s="1"/>
  <c r="G93" i="1" s="1"/>
  <c r="H93" i="1" s="1"/>
  <c r="D94" i="1"/>
  <c r="E94" i="1" s="1"/>
  <c r="F94" i="1" s="1"/>
  <c r="G94" i="1" s="1"/>
  <c r="H94" i="1" s="1"/>
  <c r="D95" i="1"/>
  <c r="E95" i="1" s="1"/>
  <c r="F95" i="1" s="1"/>
  <c r="G95" i="1" s="1"/>
  <c r="H95" i="1" s="1"/>
  <c r="D96" i="1"/>
  <c r="E96" i="1" s="1"/>
  <c r="F96" i="1" s="1"/>
  <c r="G96" i="1" s="1"/>
  <c r="H96" i="1" s="1"/>
  <c r="D97" i="1"/>
  <c r="E97" i="1" s="1"/>
  <c r="F97" i="1" s="1"/>
  <c r="G97" i="1" s="1"/>
  <c r="H97" i="1" s="1"/>
  <c r="D99" i="1"/>
  <c r="E99" i="1" s="1"/>
  <c r="F99" i="1" s="1"/>
  <c r="G99" i="1" s="1"/>
  <c r="H99" i="1" s="1"/>
  <c r="D100" i="1"/>
  <c r="E100" i="1" s="1"/>
  <c r="F100" i="1" s="1"/>
  <c r="G100" i="1" s="1"/>
  <c r="H100" i="1" s="1"/>
  <c r="D85" i="1" l="1"/>
  <c r="E85" i="1" s="1"/>
  <c r="F85" i="1" s="1"/>
  <c r="G85" i="1" s="1"/>
  <c r="H85" i="1" s="1"/>
  <c r="D86" i="1"/>
  <c r="E86" i="1" s="1"/>
  <c r="F86" i="1" s="1"/>
  <c r="G86" i="1" s="1"/>
  <c r="H86" i="1" s="1"/>
  <c r="D87" i="1"/>
  <c r="E87" i="1" s="1"/>
  <c r="F87" i="1" s="1"/>
  <c r="G87" i="1" s="1"/>
  <c r="H87" i="1" s="1"/>
  <c r="D88" i="1"/>
  <c r="E88" i="1" s="1"/>
  <c r="F88" i="1" s="1"/>
  <c r="G88" i="1" s="1"/>
  <c r="H88" i="1" s="1"/>
  <c r="D89" i="1"/>
  <c r="E89" i="1" s="1"/>
  <c r="F89" i="1" s="1"/>
  <c r="G89" i="1" s="1"/>
  <c r="H89" i="1" s="1"/>
  <c r="D90" i="1"/>
  <c r="E90" i="1" s="1"/>
  <c r="F90" i="1" s="1"/>
  <c r="G90" i="1" s="1"/>
  <c r="H90" i="1" s="1"/>
  <c r="D91" i="1"/>
  <c r="E91" i="1" s="1"/>
  <c r="F91" i="1" s="1"/>
  <c r="G91" i="1" s="1"/>
  <c r="H91" i="1" s="1"/>
  <c r="D84" i="1"/>
  <c r="E84" i="1" s="1"/>
  <c r="F84" i="1" s="1"/>
  <c r="G84" i="1" s="1"/>
  <c r="H84" i="1" s="1"/>
  <c r="D68" i="1"/>
  <c r="E68" i="1" s="1"/>
  <c r="F68" i="1" s="1"/>
  <c r="G68" i="1" s="1"/>
  <c r="H68" i="1" s="1"/>
  <c r="D69" i="1"/>
  <c r="E69" i="1" s="1"/>
  <c r="F69" i="1" s="1"/>
  <c r="G69" i="1" s="1"/>
  <c r="H69" i="1" s="1"/>
  <c r="D70" i="1"/>
  <c r="E70" i="1" s="1"/>
  <c r="F70" i="1" s="1"/>
  <c r="G70" i="1" s="1"/>
  <c r="H70" i="1" s="1"/>
  <c r="D71" i="1"/>
  <c r="E71" i="1" s="1"/>
  <c r="F71" i="1" s="1"/>
  <c r="G71" i="1" s="1"/>
  <c r="H71" i="1" s="1"/>
  <c r="D72" i="1"/>
  <c r="E72" i="1" s="1"/>
  <c r="F72" i="1" s="1"/>
  <c r="G72" i="1" s="1"/>
  <c r="H72" i="1" s="1"/>
  <c r="D73" i="1"/>
  <c r="E73" i="1" s="1"/>
  <c r="F73" i="1" s="1"/>
  <c r="G73" i="1" s="1"/>
  <c r="H73" i="1" s="1"/>
  <c r="D74" i="1"/>
  <c r="E74" i="1" s="1"/>
  <c r="F74" i="1" s="1"/>
  <c r="G74" i="1" s="1"/>
  <c r="H74" i="1" s="1"/>
  <c r="D75" i="1"/>
  <c r="E75" i="1" s="1"/>
  <c r="F75" i="1" s="1"/>
  <c r="G75" i="1" s="1"/>
  <c r="H75" i="1" s="1"/>
  <c r="D76" i="1"/>
  <c r="E76" i="1" s="1"/>
  <c r="F76" i="1" s="1"/>
  <c r="G76" i="1" s="1"/>
  <c r="H76" i="1" s="1"/>
  <c r="D77" i="1"/>
  <c r="E77" i="1" s="1"/>
  <c r="F77" i="1" s="1"/>
  <c r="G77" i="1" s="1"/>
  <c r="H77" i="1" s="1"/>
  <c r="D78" i="1"/>
  <c r="E78" i="1" s="1"/>
  <c r="F78" i="1" s="1"/>
  <c r="G78" i="1" s="1"/>
  <c r="H78" i="1" s="1"/>
  <c r="D79" i="1"/>
  <c r="E79" i="1" s="1"/>
  <c r="F79" i="1" s="1"/>
  <c r="G79" i="1" s="1"/>
  <c r="H79" i="1" s="1"/>
  <c r="D80" i="1"/>
  <c r="E80" i="1" s="1"/>
  <c r="F80" i="1" s="1"/>
  <c r="G80" i="1" s="1"/>
  <c r="H80" i="1" s="1"/>
  <c r="D81" i="1"/>
  <c r="E81" i="1" s="1"/>
  <c r="F81" i="1" s="1"/>
  <c r="G81" i="1" s="1"/>
  <c r="H81" i="1" s="1"/>
  <c r="D82" i="1"/>
  <c r="E82" i="1" s="1"/>
  <c r="F82" i="1" s="1"/>
  <c r="G82" i="1" s="1"/>
  <c r="H82" i="1" s="1"/>
  <c r="D67" i="1"/>
  <c r="E67" i="1" s="1"/>
  <c r="F67" i="1" s="1"/>
  <c r="G67" i="1" s="1"/>
  <c r="H67" i="1" s="1"/>
  <c r="D58" i="1"/>
  <c r="E58" i="1" s="1"/>
  <c r="F58" i="1" s="1"/>
  <c r="G58" i="1" s="1"/>
  <c r="H58" i="1" s="1"/>
  <c r="D59" i="1"/>
  <c r="E59" i="1" s="1"/>
  <c r="F59" i="1" s="1"/>
  <c r="G59" i="1" s="1"/>
  <c r="H59" i="1" s="1"/>
  <c r="D60" i="1"/>
  <c r="E60" i="1" s="1"/>
  <c r="F60" i="1" s="1"/>
  <c r="G60" i="1" s="1"/>
  <c r="H60" i="1" s="1"/>
  <c r="D61" i="1"/>
  <c r="E61" i="1" s="1"/>
  <c r="F61" i="1" s="1"/>
  <c r="G61" i="1" s="1"/>
  <c r="H61" i="1" s="1"/>
  <c r="D62" i="1"/>
  <c r="E62" i="1" s="1"/>
  <c r="F62" i="1" s="1"/>
  <c r="G62" i="1" s="1"/>
  <c r="H62" i="1" s="1"/>
  <c r="D63" i="1"/>
  <c r="E63" i="1" s="1"/>
  <c r="F63" i="1" s="1"/>
  <c r="G63" i="1" s="1"/>
  <c r="H63" i="1" s="1"/>
  <c r="D64" i="1"/>
  <c r="E64" i="1" s="1"/>
  <c r="F64" i="1" s="1"/>
  <c r="G64" i="1" s="1"/>
  <c r="H64" i="1" s="1"/>
  <c r="D65" i="1"/>
  <c r="E65" i="1" s="1"/>
  <c r="F65" i="1" s="1"/>
  <c r="G65" i="1" s="1"/>
  <c r="H65" i="1" s="1"/>
  <c r="D57" i="1"/>
  <c r="E57" i="1" s="1"/>
  <c r="F57" i="1" s="1"/>
  <c r="G57" i="1" s="1"/>
  <c r="H57" i="1" s="1"/>
  <c r="D34" i="1"/>
  <c r="E34" i="1" s="1"/>
  <c r="F34" i="1" s="1"/>
  <c r="G34" i="1" s="1"/>
  <c r="H34" i="1" s="1"/>
  <c r="D35" i="1"/>
  <c r="E35" i="1" s="1"/>
  <c r="F35" i="1" s="1"/>
  <c r="G35" i="1" s="1"/>
  <c r="H35" i="1" s="1"/>
  <c r="D36" i="1"/>
  <c r="E36" i="1" s="1"/>
  <c r="F36" i="1" s="1"/>
  <c r="G36" i="1" s="1"/>
  <c r="H36" i="1" s="1"/>
  <c r="D37" i="1"/>
  <c r="E37" i="1" s="1"/>
  <c r="F37" i="1" s="1"/>
  <c r="G37" i="1" s="1"/>
  <c r="H37" i="1" s="1"/>
  <c r="D38" i="1"/>
  <c r="E38" i="1" s="1"/>
  <c r="F38" i="1" s="1"/>
  <c r="G38" i="1" s="1"/>
  <c r="H38" i="1" s="1"/>
  <c r="D39" i="1"/>
  <c r="E39" i="1" s="1"/>
  <c r="F39" i="1" s="1"/>
  <c r="G39" i="1" s="1"/>
  <c r="H39" i="1" s="1"/>
  <c r="D40" i="1"/>
  <c r="E40" i="1" s="1"/>
  <c r="F40" i="1" s="1"/>
  <c r="G40" i="1" s="1"/>
  <c r="H40" i="1" s="1"/>
  <c r="D41" i="1"/>
  <c r="E41" i="1" s="1"/>
  <c r="F41" i="1" s="1"/>
  <c r="G41" i="1" s="1"/>
  <c r="H41" i="1" s="1"/>
  <c r="D42" i="1"/>
  <c r="E42" i="1" s="1"/>
  <c r="F42" i="1" s="1"/>
  <c r="G42" i="1" s="1"/>
  <c r="H42" i="1" s="1"/>
  <c r="D43" i="1"/>
  <c r="E43" i="1" s="1"/>
  <c r="F43" i="1" s="1"/>
  <c r="G43" i="1" s="1"/>
  <c r="H43" i="1" s="1"/>
  <c r="D44" i="1"/>
  <c r="E44" i="1" s="1"/>
  <c r="F44" i="1" s="1"/>
  <c r="G44" i="1" s="1"/>
  <c r="H44" i="1" s="1"/>
  <c r="D45" i="1"/>
  <c r="E45" i="1" s="1"/>
  <c r="F45" i="1" s="1"/>
  <c r="G45" i="1" s="1"/>
  <c r="H45" i="1" s="1"/>
  <c r="D33" i="1"/>
  <c r="E33" i="1" s="1"/>
  <c r="F33" i="1" s="1"/>
  <c r="G33" i="1" s="1"/>
  <c r="H33" i="1" s="1"/>
  <c r="D32" i="1"/>
  <c r="E32" i="1" s="1"/>
  <c r="F32" i="1" s="1"/>
  <c r="G32" i="1" s="1"/>
  <c r="H32" i="1" s="1"/>
  <c r="D22" i="1"/>
  <c r="E22" i="1" s="1"/>
  <c r="F22" i="1" s="1"/>
  <c r="G22" i="1" s="1"/>
  <c r="H22" i="1" s="1"/>
  <c r="D23" i="1"/>
  <c r="E23" i="1" s="1"/>
  <c r="F23" i="1" s="1"/>
  <c r="G23" i="1" s="1"/>
  <c r="H23" i="1" s="1"/>
  <c r="D24" i="1"/>
  <c r="E24" i="1" s="1"/>
  <c r="F24" i="1" s="1"/>
  <c r="G24" i="1" s="1"/>
  <c r="H24" i="1" s="1"/>
  <c r="D25" i="1"/>
  <c r="E25" i="1" s="1"/>
  <c r="F25" i="1" s="1"/>
  <c r="G25" i="1" s="1"/>
  <c r="H25" i="1" s="1"/>
  <c r="D26" i="1"/>
  <c r="E26" i="1" s="1"/>
  <c r="F26" i="1" s="1"/>
  <c r="G26" i="1" s="1"/>
  <c r="H26" i="1" s="1"/>
  <c r="D27" i="1"/>
  <c r="E27" i="1" s="1"/>
  <c r="F27" i="1" s="1"/>
  <c r="G27" i="1" s="1"/>
  <c r="H27" i="1" s="1"/>
  <c r="D28" i="1"/>
  <c r="E28" i="1" s="1"/>
  <c r="F28" i="1" s="1"/>
  <c r="G28" i="1" s="1"/>
  <c r="H28" i="1" s="1"/>
  <c r="D29" i="1"/>
  <c r="E29" i="1" s="1"/>
  <c r="F29" i="1" s="1"/>
  <c r="G29" i="1" s="1"/>
  <c r="H29" i="1" s="1"/>
  <c r="D30" i="1"/>
  <c r="E30" i="1" s="1"/>
  <c r="F30" i="1" s="1"/>
  <c r="G30" i="1" s="1"/>
  <c r="H30" i="1" s="1"/>
  <c r="D21" i="1"/>
  <c r="E21" i="1" s="1"/>
  <c r="F21" i="1" s="1"/>
  <c r="G21" i="1" s="1"/>
  <c r="H21" i="1" s="1"/>
  <c r="D12" i="1"/>
  <c r="E12" i="1" s="1"/>
  <c r="F12" i="1" s="1"/>
  <c r="G12" i="1" s="1"/>
  <c r="H12" i="1" s="1"/>
  <c r="D13" i="1"/>
  <c r="E13" i="1" s="1"/>
  <c r="F13" i="1" s="1"/>
  <c r="G13" i="1" s="1"/>
  <c r="H13" i="1" s="1"/>
  <c r="D14" i="1"/>
  <c r="E14" i="1" s="1"/>
  <c r="F14" i="1" s="1"/>
  <c r="G14" i="1" s="1"/>
  <c r="H14" i="1" s="1"/>
  <c r="D15" i="1"/>
  <c r="E15" i="1" s="1"/>
  <c r="F15" i="1" s="1"/>
  <c r="G15" i="1" s="1"/>
  <c r="H15" i="1" s="1"/>
  <c r="D16" i="1"/>
  <c r="E16" i="1" s="1"/>
  <c r="F16" i="1" s="1"/>
  <c r="G16" i="1" s="1"/>
  <c r="H16" i="1" s="1"/>
  <c r="D17" i="1"/>
  <c r="E17" i="1" s="1"/>
  <c r="F17" i="1" s="1"/>
  <c r="G17" i="1" s="1"/>
  <c r="H17" i="1" s="1"/>
  <c r="D18" i="1"/>
  <c r="E18" i="1" s="1"/>
  <c r="F18" i="1" s="1"/>
  <c r="G18" i="1" s="1"/>
  <c r="H18" i="1" s="1"/>
  <c r="D19" i="1"/>
  <c r="E19" i="1" s="1"/>
  <c r="F19" i="1" s="1"/>
  <c r="G19" i="1" s="1"/>
  <c r="H19" i="1" s="1"/>
  <c r="D11" i="1"/>
  <c r="E11" i="1" s="1"/>
  <c r="F11" i="1" s="1"/>
  <c r="G11" i="1" s="1"/>
  <c r="H11" i="1" s="1"/>
  <c r="D7" i="1"/>
  <c r="E7" i="1" s="1"/>
  <c r="F7" i="1" s="1"/>
  <c r="G7" i="1" s="1"/>
  <c r="H7" i="1" s="1"/>
  <c r="D8" i="1"/>
  <c r="E8" i="1" s="1"/>
  <c r="F8" i="1" s="1"/>
  <c r="G8" i="1" s="1"/>
  <c r="H8" i="1" s="1"/>
  <c r="D9" i="1"/>
  <c r="E9" i="1" s="1"/>
  <c r="F9" i="1" s="1"/>
  <c r="G9" i="1" s="1"/>
  <c r="H9" i="1" s="1"/>
  <c r="D6" i="1"/>
  <c r="E6" i="1" s="1"/>
  <c r="F6" i="1" s="1"/>
  <c r="G6" i="1" s="1"/>
  <c r="H6" i="1" s="1"/>
</calcChain>
</file>

<file path=xl/sharedStrings.xml><?xml version="1.0" encoding="utf-8"?>
<sst xmlns="http://schemas.openxmlformats.org/spreadsheetml/2006/main" count="409" uniqueCount="214">
  <si>
    <t>OPERATORIA</t>
  </si>
  <si>
    <t>ENDODONCIA</t>
  </si>
  <si>
    <t>PERIODONCIA</t>
  </si>
  <si>
    <t>Control</t>
  </si>
  <si>
    <t>RADIOLOGIA</t>
  </si>
  <si>
    <t>Oclusal</t>
  </si>
  <si>
    <t>Panorámica</t>
  </si>
  <si>
    <t>Perfil</t>
  </si>
  <si>
    <t>A.T.M.</t>
  </si>
  <si>
    <t>PROSTODONCIA</t>
  </si>
  <si>
    <t>Temporalización</t>
  </si>
  <si>
    <r>
      <rPr>
        <b/>
        <sz val="9"/>
        <color rgb="FF000000"/>
        <rFont val="Arial Unicode MS"/>
        <family val="2"/>
      </rPr>
      <t>CIRUGIA</t>
    </r>
    <r>
      <rPr>
        <sz val="9"/>
        <color theme="1"/>
        <rFont val="Arial Unicode MS"/>
        <family val="2"/>
      </rPr>
      <t xml:space="preserve"> </t>
    </r>
    <r>
      <rPr>
        <b/>
        <sz val="9"/>
        <color rgb="FF000000"/>
        <rFont val="Arial Unicode MS"/>
        <family val="2"/>
      </rPr>
      <t>ORAL</t>
    </r>
  </si>
  <si>
    <t>ODONTOPEDIATRIA</t>
  </si>
  <si>
    <t>Sesión de Adaptación</t>
  </si>
  <si>
    <t>Frenectomía</t>
  </si>
  <si>
    <t>Tratamiento de Conductos Dientes Temporales</t>
  </si>
  <si>
    <t>Corona de Acero</t>
  </si>
  <si>
    <t>Corona de Policarbonato</t>
  </si>
  <si>
    <t>Exodoncia de Dientes Temporales</t>
  </si>
  <si>
    <t>Pulpotomía</t>
  </si>
  <si>
    <t>Sellante por Diente</t>
  </si>
  <si>
    <t>Fluorización y/o Profilaxis</t>
  </si>
  <si>
    <t>ORTODONCIA CORRECTIVA</t>
  </si>
  <si>
    <t>Cuota Inicial</t>
  </si>
  <si>
    <t>Segundo Pago</t>
  </si>
  <si>
    <t>Tercer Pago</t>
  </si>
  <si>
    <t>Cuarto Pago</t>
  </si>
  <si>
    <t>Placas de Hawley</t>
  </si>
  <si>
    <t>ORTOPEDIA MAXILAR</t>
  </si>
  <si>
    <t>Plano Inclinado</t>
  </si>
  <si>
    <t>Arco Lingual</t>
  </si>
  <si>
    <t>Mantenedor de Espacio Removible</t>
  </si>
  <si>
    <t>Mantenedor de Espacio Fijo Unilateral</t>
  </si>
  <si>
    <t>Placa de Correción de Habito</t>
  </si>
  <si>
    <t>Botón de Nance</t>
  </si>
  <si>
    <t>Placa de Hawley con o sin Aditamentos</t>
  </si>
  <si>
    <t>Activador</t>
  </si>
  <si>
    <t>Aparatos Extraorales</t>
  </si>
  <si>
    <t>Spring a Liner</t>
  </si>
  <si>
    <t>Placa Circunferencial con Banda Vestibular</t>
  </si>
  <si>
    <t>Mentonera Mascara Facial</t>
  </si>
  <si>
    <t>Traxion Extraoral</t>
  </si>
  <si>
    <t>Quad Helix (Incluye Bandas)</t>
  </si>
  <si>
    <t>Mascara Facial</t>
  </si>
  <si>
    <t>Disyuntor Hirax</t>
  </si>
  <si>
    <t>Placa Eishler</t>
  </si>
  <si>
    <t>Frankell III Bimbler Klamp Bionator (Activador) SN</t>
  </si>
  <si>
    <t>Pistas Clse II y III</t>
  </si>
  <si>
    <t>INCREMENTO 2017
5,75</t>
  </si>
  <si>
    <t>INCREMENTO 2018
4,09</t>
  </si>
  <si>
    <t>ACTIVIDADES AMBULATORIAS</t>
  </si>
  <si>
    <t>Consulta Externa Especializada, hasta</t>
  </si>
  <si>
    <t>Consulta Sub-especializada, hasta</t>
  </si>
  <si>
    <t>Consulta ambulatoria de medicina general para Regionales que no tengan Médico General dentro de las instalaciones SENA, hasta</t>
  </si>
  <si>
    <t>Sesión con médico psiquiatra, hasta</t>
  </si>
  <si>
    <t>Control con especialistas, hasta</t>
  </si>
  <si>
    <t>Consulta con optómetra, ortoptista, terapista o nutricionista, hasta</t>
  </si>
  <si>
    <t>Sesiones con optómetra, ortoptista, terapista o nutricionista, hasta</t>
  </si>
  <si>
    <t>Consulta con psicólogo o psicoanalista, hasta</t>
  </si>
  <si>
    <t>Sesión con psicólogo, hasta</t>
  </si>
  <si>
    <t>Sesiones terapias respiratorias, hasta</t>
  </si>
  <si>
    <t>Nebulización con medicamento, hasta</t>
  </si>
  <si>
    <t>Visita domiciliaria Medico General: Se autoriza unicamente en aquellos casos donde el paciente no se pueda desplazar al consultorio, previa certificación del especialista o médico tratante, hasta</t>
  </si>
  <si>
    <t>Fisioterapias y/o terapias a domicilio, hasta</t>
  </si>
  <si>
    <t>Médico especialista domiciliario, hasta</t>
  </si>
  <si>
    <t>Auxiliar de Enefermera por día cuando se requiera por orden del médico tratante contratado con visto bueno del médico general, hasta</t>
  </si>
  <si>
    <t>Suministro de Oxígeno (Mes), hasta</t>
  </si>
  <si>
    <t>Categorias A-B-C-D (Valor en $)</t>
  </si>
  <si>
    <r>
      <t>(valor</t>
    </r>
    <r>
      <rPr>
        <b/>
        <sz val="9"/>
        <color theme="1"/>
        <rFont val="Arial Unicode MS"/>
        <family val="2"/>
      </rPr>
      <t xml:space="preserve"> </t>
    </r>
    <r>
      <rPr>
        <b/>
        <sz val="9"/>
        <color rgb="FF000000"/>
        <rFont val="Arial Unicode MS"/>
        <family val="2"/>
      </rPr>
      <t>en</t>
    </r>
    <r>
      <rPr>
        <b/>
        <sz val="9"/>
        <color theme="1"/>
        <rFont val="Arial Unicode MS"/>
        <family val="2"/>
      </rPr>
      <t xml:space="preserve"> </t>
    </r>
    <r>
      <rPr>
        <b/>
        <sz val="9"/>
        <color rgb="FF000000"/>
        <rFont val="Arial Unicode MS"/>
        <family val="2"/>
      </rPr>
      <t>$)</t>
    </r>
    <r>
      <rPr>
        <b/>
        <sz val="9"/>
        <color theme="1"/>
        <rFont val="Arial Unicode MS"/>
        <family val="2"/>
      </rPr>
      <t xml:space="preserve"> 
</t>
    </r>
    <r>
      <rPr>
        <b/>
        <sz val="9"/>
        <color rgb="FF000000"/>
        <rFont val="Arial Unicode MS"/>
        <family val="2"/>
      </rPr>
      <t>hasta</t>
    </r>
  </si>
  <si>
    <r>
      <t>TRATAMIENTO</t>
    </r>
    <r>
      <rPr>
        <b/>
        <sz val="9"/>
        <color theme="1"/>
        <rFont val="Arial Unicode MS"/>
        <family val="2"/>
      </rPr>
      <t xml:space="preserve"> </t>
    </r>
    <r>
      <rPr>
        <b/>
        <sz val="9"/>
        <color rgb="FF000000"/>
        <rFont val="Arial Unicode MS"/>
        <family val="2"/>
      </rPr>
      <t>ODONTOLOGICO</t>
    </r>
    <r>
      <rPr>
        <b/>
        <sz val="9"/>
        <color theme="1"/>
        <rFont val="Arial Unicode MS"/>
        <family val="2"/>
      </rPr>
      <t xml:space="preserve"> </t>
    </r>
    <r>
      <rPr>
        <b/>
        <sz val="9"/>
        <color rgb="FF000000"/>
        <rFont val="Arial Unicode MS"/>
        <family val="2"/>
      </rPr>
      <t>(CATEGORIAS</t>
    </r>
    <r>
      <rPr>
        <b/>
        <sz val="9"/>
        <color theme="1"/>
        <rFont val="Arial Unicode MS"/>
        <family val="2"/>
      </rPr>
      <t xml:space="preserve"> </t>
    </r>
    <r>
      <rPr>
        <b/>
        <sz val="9"/>
        <color rgb="FF000000"/>
        <rFont val="Arial Unicode MS"/>
        <family val="2"/>
      </rPr>
      <t>A-B-C-D)</t>
    </r>
  </si>
  <si>
    <r>
      <t>Consulta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Odontólogo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General</t>
    </r>
  </si>
  <si>
    <r>
      <t>Consulta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Odontólogo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Especialista</t>
    </r>
  </si>
  <si>
    <r>
      <t>Consulta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Urgencias</t>
    </r>
  </si>
  <si>
    <r>
      <t>Periapical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y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Coronal</t>
    </r>
  </si>
  <si>
    <r>
      <t>Fotografía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Clínica</t>
    </r>
  </si>
  <si>
    <r>
      <t>5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fotos</t>
    </r>
  </si>
  <si>
    <r>
      <t>Paquete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Ortodoncla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(panorámica-perfil-modelos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y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5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fotos)</t>
    </r>
  </si>
  <si>
    <r>
      <t>Paquete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Ortopedia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(panorámica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-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perfil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-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modelos)</t>
    </r>
  </si>
  <si>
    <r>
      <t>Obturación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1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superficie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Amalgama</t>
    </r>
  </si>
  <si>
    <r>
      <t>Superficie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adicional</t>
    </r>
  </si>
  <si>
    <r>
      <t>Obturación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1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superficie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Resina</t>
    </r>
  </si>
  <si>
    <r>
      <t>Colocación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Pin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Milimétrico</t>
    </r>
  </si>
  <si>
    <r>
      <t>Reconstrucción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Angulo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Incisal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(Forma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Plástica)</t>
    </r>
  </si>
  <si>
    <r>
      <t>Obturación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una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Superficie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en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lonomero</t>
    </r>
  </si>
  <si>
    <r>
      <t>Reconstrucción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tercio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incisal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con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Resina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fotocurado</t>
    </r>
  </si>
  <si>
    <r>
      <t>Frente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estético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por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diente</t>
    </r>
  </si>
  <si>
    <r>
      <t>Blanqueamiento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Dental</t>
    </r>
  </si>
  <si>
    <r>
      <t>Uniradicular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(Incluido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Rx)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Diente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Permanente</t>
    </r>
  </si>
  <si>
    <r>
      <t>Birradicular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(Incluido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Rx)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Diente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Permanente</t>
    </r>
  </si>
  <si>
    <r>
      <t>Multirradicular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(Incluye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Rx)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Diente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Permanente</t>
    </r>
  </si>
  <si>
    <r>
      <t>Apexificación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y/o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Apexicogénesis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con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MIA</t>
    </r>
  </si>
  <si>
    <r>
      <t>Apicectomía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Dientes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Uniradiculares</t>
    </r>
  </si>
  <si>
    <r>
      <t>Apicectomia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Dientes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Birradiculares</t>
    </r>
  </si>
  <si>
    <r>
      <t>Obturación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vía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apical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en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Anteriores</t>
    </r>
  </si>
  <si>
    <r>
      <t>Obturación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vía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apical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en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Premolares</t>
    </r>
  </si>
  <si>
    <r>
      <t>Biopulpectomía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en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anteriores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y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posteriores</t>
    </r>
  </si>
  <si>
    <r>
      <t>Retratamiento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Diente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Uniradicular</t>
    </r>
  </si>
  <si>
    <r>
      <t>Retratamiento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Diente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Birradicular</t>
    </r>
  </si>
  <si>
    <r>
      <t>Retratamiento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Diente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Multirradicular</t>
    </r>
  </si>
  <si>
    <r>
      <t>Cirugía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Apical</t>
    </r>
  </si>
  <si>
    <r>
      <t>Exodoncia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Simple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Uniradicular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y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Multirradicular</t>
    </r>
  </si>
  <si>
    <r>
      <t>Cirugía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Diente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Incluido</t>
    </r>
  </si>
  <si>
    <r>
      <t>Exodoncia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Método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Abierto</t>
    </r>
  </si>
  <si>
    <r>
      <t>Exodoncia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Semi-Incluidos</t>
    </r>
  </si>
  <si>
    <r>
      <t>Exicisión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Radical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Lesión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Tejidos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Blandos,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etc.</t>
    </r>
  </si>
  <si>
    <r>
      <t>Capuchón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Pericoronario</t>
    </r>
  </si>
  <si>
    <r>
      <t>Ligadura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Diente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con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Alambre</t>
    </r>
  </si>
  <si>
    <r>
      <t>Ventana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Quirúrgica</t>
    </r>
  </si>
  <si>
    <r>
      <t>Drenaje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Absceso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Dentario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Intraoral</t>
    </r>
  </si>
  <si>
    <r>
      <t>Prótesis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Total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Superior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Inferior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(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uno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cada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3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años)</t>
    </r>
  </si>
  <si>
    <r>
      <t>Prótesis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Parcial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Mucosoportada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hasta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(incluye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3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controles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post entrega de tratamiento)</t>
    </r>
  </si>
  <si>
    <r>
      <t>Prescripción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y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Reparación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Prótesis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fija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removible</t>
    </r>
  </si>
  <si>
    <r>
      <t>Prótesis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Dentomucosoportada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combinada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1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5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dientes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(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una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cada 3 años incluye 3 controles post tratamiento)</t>
    </r>
  </si>
  <si>
    <r>
      <t>Prótesis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Dentomucosoportada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combinada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más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5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dientes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(unacada 3 años incluye 3 controles post tratamiento)</t>
    </r>
  </si>
  <si>
    <r>
      <t>Por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cada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pieza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reemplazar</t>
    </r>
  </si>
  <si>
    <r>
      <t>Corona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Completa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Metal-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Porcelana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(garantía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2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años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con cumplimiento de recomendaciones por parte del paciente)</t>
    </r>
  </si>
  <si>
    <r>
      <t>Núcleo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en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Metal</t>
    </r>
  </si>
  <si>
    <r>
      <t>Placa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Neuromiorelajante</t>
    </r>
  </si>
  <si>
    <r>
      <t>Modelo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Estudio</t>
    </r>
  </si>
  <si>
    <r>
      <t>Incrustación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en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Metal</t>
    </r>
  </si>
  <si>
    <r>
      <t>Tallado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Selectivo</t>
    </r>
  </si>
  <si>
    <r>
      <t>Rebase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Prótesis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Dental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Acrílica</t>
    </r>
  </si>
  <si>
    <r>
      <t>Retiro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Prótesis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Fija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sobre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Pilar</t>
    </r>
  </si>
  <si>
    <r>
      <t>Reconstrucción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Muñón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en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lonomero</t>
    </r>
  </si>
  <si>
    <r>
      <t>Férula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Superior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Inferior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por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Cuadrante</t>
    </r>
  </si>
  <si>
    <r>
      <t>Gingivectomía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y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Gingivoplastia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por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Cuadrante</t>
    </r>
  </si>
  <si>
    <r>
      <t>Raspado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y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Alisado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Radicular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por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Cuadrante</t>
    </r>
  </si>
  <si>
    <r>
      <t>Curetaje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Campo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Abierto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por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Cuadrante</t>
    </r>
  </si>
  <si>
    <r>
      <t>Curetaje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Campo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Cerrado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por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Cuadrante</t>
    </r>
  </si>
  <si>
    <r>
      <t>Injerto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Óseo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de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1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más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Paredes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y/o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Injerto</t>
    </r>
  </si>
  <si>
    <r>
      <t>Colgajo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Posicionado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Lateral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y/o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Apical</t>
    </r>
  </si>
  <si>
    <r>
      <t>Detartraje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Supra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y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Subgingival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por</t>
    </r>
    <r>
      <rPr>
        <sz val="9"/>
        <color theme="1"/>
        <rFont val="Arial Unicode MS"/>
        <family val="2"/>
      </rPr>
      <t xml:space="preserve"> </t>
    </r>
    <r>
      <rPr>
        <sz val="9"/>
        <color rgb="FF000000"/>
        <rFont val="Arial Unicode MS"/>
        <family val="2"/>
      </rPr>
      <t>Cuadrante</t>
    </r>
  </si>
  <si>
    <t>TOPES HOSPITALARIOS</t>
  </si>
  <si>
    <t>Categoria D (Valor en $)</t>
  </si>
  <si>
    <t>Incubadora</t>
  </si>
  <si>
    <t>Habitación Hospitalaria</t>
  </si>
  <si>
    <t>Unidad de Cuidado Intensivo</t>
  </si>
  <si>
    <t>Unidad de Cuidado Intermedio</t>
  </si>
  <si>
    <t>Unidad Cuidado Intensivo Pediatría</t>
  </si>
  <si>
    <t>Urgencias</t>
  </si>
  <si>
    <t>TOPES QUIRURGICOS</t>
  </si>
  <si>
    <t>Se autoriza un tope máximo por cada visita diaria  en tratamiento quirúrgico, no quirúrgico u obstétrico por beneficiarios</t>
  </si>
  <si>
    <t>Se autoriza un tope máximo por cada Consulta preanestésica que el beneficiario requiera por este concepto hasta</t>
  </si>
  <si>
    <t>HONORARIOS POR CIRUGIA</t>
  </si>
  <si>
    <t>Grupo 01</t>
  </si>
  <si>
    <t>Grupo 02</t>
  </si>
  <si>
    <t>Grupo 03</t>
  </si>
  <si>
    <t>Grupo 04</t>
  </si>
  <si>
    <t xml:space="preserve">Grupo 05 </t>
  </si>
  <si>
    <t>Grupo 06</t>
  </si>
  <si>
    <t>Grupo 07</t>
  </si>
  <si>
    <t>Grupo 08</t>
  </si>
  <si>
    <t>Grupo 09</t>
  </si>
  <si>
    <t>Grupo 10</t>
  </si>
  <si>
    <t>Grupo 11</t>
  </si>
  <si>
    <t>Grupo 12</t>
  </si>
  <si>
    <t>Grupo  especial 20</t>
  </si>
  <si>
    <t>Grupo  especial 21</t>
  </si>
  <si>
    <t>Grupo especial 22</t>
  </si>
  <si>
    <t>Grupo especial 23</t>
  </si>
  <si>
    <t>Grupo especial 24</t>
  </si>
  <si>
    <t>AYUDANTÍA QUIRURGICA</t>
  </si>
  <si>
    <t>ANESTESIÓLOGO</t>
  </si>
  <si>
    <t>Anestesia Grupo 01</t>
  </si>
  <si>
    <t>Anestesia Grupo 02</t>
  </si>
  <si>
    <t>Anestesia Grupo 03</t>
  </si>
  <si>
    <t>Anestesia Grupo 04</t>
  </si>
  <si>
    <t xml:space="preserve">AnestesiaGrupo 05 </t>
  </si>
  <si>
    <t>Anestesia Grupo 06</t>
  </si>
  <si>
    <t>Anestesia Grupo 07</t>
  </si>
  <si>
    <t>Anestesia Grupo 08</t>
  </si>
  <si>
    <t>Anestesia Grupo 09</t>
  </si>
  <si>
    <t>Anestesia Grupo 10</t>
  </si>
  <si>
    <t>Anestesia Grupo 11</t>
  </si>
  <si>
    <t>Anestesia Grupo 12</t>
  </si>
  <si>
    <t>Anestesia Grupo  especial 20</t>
  </si>
  <si>
    <t>Anestesia Grupo  especial 21</t>
  </si>
  <si>
    <t>Anestesia Grupo especial 22</t>
  </si>
  <si>
    <t>Anestesia Grupo especial 23</t>
  </si>
  <si>
    <t>Anestesia Grupo especial 24</t>
  </si>
  <si>
    <t>Se autoriza un tope máximo de Junta Médico Quirúrgica (cada especialista por reunión) para el beneficiario hasta</t>
  </si>
  <si>
    <t>Se autoriza un tope máximo por cada traslado en ambulancia que el beneficiario requiera por este concepto</t>
  </si>
  <si>
    <t>OTROS RECONOCIMIENTOS</t>
  </si>
  <si>
    <t>Aparatos ortopédicos - anual, hasta</t>
  </si>
  <si>
    <t>Silla de ruedas permanente, hasta</t>
  </si>
  <si>
    <t>Lentes intraoculares en catarata cada uno, hasta</t>
  </si>
  <si>
    <t>Audífonos - cada uno, hasta</t>
  </si>
  <si>
    <t>Por zapatos ortopédicos, tenis ortopédicos y/o plantillas anualmente, hasta</t>
  </si>
  <si>
    <t>Monturas y Lentes anual, hasta</t>
  </si>
  <si>
    <t>Lentes de Contacto. Se reconocerá  por cada uno en caso de que sea la única forma de tratamiento posible recomendado por el especialista, hasta</t>
  </si>
  <si>
    <t>TARIFAS RESOLUCIÓN 1262 DE 2016</t>
  </si>
  <si>
    <t>SALA DE CIRUGÍA</t>
  </si>
  <si>
    <t>OTROS SERVICIOS HOSPITALARIOS CON CIRUGIA</t>
  </si>
  <si>
    <t>Grupo 1 al 5, valor total</t>
  </si>
  <si>
    <t>Grupo 6 al 10, valor total</t>
  </si>
  <si>
    <t>Grupo 11 al 12, valor total</t>
  </si>
  <si>
    <t>Grupos  especiales de 20 al 24, valor total</t>
  </si>
  <si>
    <t>OTROS SERVICIOS QUE NO REQUIEREN CIRUGÍA</t>
  </si>
  <si>
    <t>Hasta 30 días</t>
  </si>
  <si>
    <t>De 31 a 44 días</t>
  </si>
  <si>
    <t>Sí pasa de 45 días</t>
  </si>
  <si>
    <t>INCREMENTO 2019
3,18</t>
  </si>
  <si>
    <t>TOPE ANUAL NORMAL</t>
  </si>
  <si>
    <t>TOPE ANUAL CRÓNICO</t>
  </si>
  <si>
    <t>TOPE ANUAL ODONTOLOGÍA</t>
  </si>
  <si>
    <t>TOPE ORTODONCIA CORRECTIVA</t>
  </si>
  <si>
    <t>ATENCIÓN INTEGRAL A PACIENTES GERIÁTRICOS O CON DIAGNÓSTICO CÁNCER, SIDA Y ENFERMEDAD MENTAL CRÓNICA</t>
  </si>
  <si>
    <t>Geriatría, cáncer, sida y enfermedad mental crónica</t>
  </si>
  <si>
    <t>INCREMENTO 2020
3,80</t>
  </si>
  <si>
    <t>INCREMENTO 2021
1,61</t>
  </si>
  <si>
    <t xml:space="preserve">TARIFAS TECHO </t>
  </si>
  <si>
    <t>VALOR OFERTA ECONOMICA</t>
  </si>
  <si>
    <t xml:space="preserve">TOTAL </t>
  </si>
  <si>
    <t xml:space="preserve">ITEM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</si>
</sst>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_);_(&quot;$&quot;\ * \(#,##0\);_(&quot;$&quot;\ * &quot;-&quot;_);_(@_)"/>
    <numFmt numFmtId="165" formatCode="0.000_ "/>
    <numFmt numFmtId="166" formatCode="[$$-409]#,##0"/>
  </numFmts>
  <fonts count="11">
    <font>
      <sz val="11"/>
      <color theme="1"/>
      <name val="Calibri"/>
      <family val="2"/>
      <scheme val="minor"/>
    </font>
    <font>
      <sz val="10"/>
      <color rgb="FF000000"/>
      <name val="Calibri"/>
      <family val="3"/>
      <charset val="134"/>
    </font>
    <font>
      <sz val="9"/>
      <color rgb="FF000000"/>
      <name val="Times New Roman"/>
      <family val="3"/>
      <charset val="134"/>
    </font>
    <font>
      <sz val="9"/>
      <color rgb="FF000000"/>
      <name val="Arial Unicode MS"/>
      <family val="2"/>
    </font>
    <font>
      <sz val="9"/>
      <color theme="1"/>
      <name val="Arial Unicode MS"/>
      <family val="2"/>
    </font>
    <font>
      <b/>
      <sz val="9"/>
      <color rgb="FF000000"/>
      <name val="Arial Unicode MS"/>
      <family val="2"/>
    </font>
    <font>
      <b/>
      <sz val="9"/>
      <color theme="1"/>
      <name val="Arial Unicode MS"/>
      <family val="2"/>
    </font>
    <font>
      <sz val="9"/>
      <color theme="1"/>
      <name val="Calibri"/>
      <family val="2"/>
      <scheme val="minor"/>
    </font>
    <font>
      <sz val="9"/>
      <name val="Arial Unicode MS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Fill="1" applyBorder="1" applyAlignment="1">
      <alignment horizontal="left" vertical="top"/>
    </xf>
    <xf numFmtId="165" fontId="2" fillId="0" borderId="0" xfId="0" applyNumberFormat="1" applyFont="1" applyFill="1" applyBorder="1" applyAlignment="1">
      <alignment horizontal="left" vertical="top"/>
    </xf>
    <xf numFmtId="164" fontId="0" fillId="0" borderId="0" xfId="0" applyNumberFormat="1"/>
    <xf numFmtId="164" fontId="3" fillId="0" borderId="3" xfId="0" applyNumberFormat="1" applyFont="1" applyFill="1" applyBorder="1" applyAlignment="1">
      <alignment horizontal="left" vertical="top"/>
    </xf>
    <xf numFmtId="164" fontId="3" fillId="0" borderId="4" xfId="0" applyNumberFormat="1" applyFont="1" applyFill="1" applyBorder="1" applyAlignment="1">
      <alignment horizontal="left" vertical="top"/>
    </xf>
    <xf numFmtId="164" fontId="3" fillId="0" borderId="3" xfId="0" applyNumberFormat="1" applyFont="1" applyFill="1" applyBorder="1" applyAlignment="1">
      <alignment horizontal="left" vertical="center"/>
    </xf>
    <xf numFmtId="164" fontId="3" fillId="0" borderId="5" xfId="0" applyNumberFormat="1" applyFont="1" applyFill="1" applyBorder="1" applyAlignment="1">
      <alignment horizontal="left" vertical="top"/>
    </xf>
    <xf numFmtId="164" fontId="7" fillId="0" borderId="3" xfId="0" applyNumberFormat="1" applyFont="1" applyBorder="1"/>
    <xf numFmtId="164" fontId="7" fillId="0" borderId="4" xfId="0" applyNumberFormat="1" applyFont="1" applyBorder="1"/>
    <xf numFmtId="0" fontId="4" fillId="0" borderId="3" xfId="0" applyFont="1" applyBorder="1"/>
    <xf numFmtId="166" fontId="8" fillId="0" borderId="5" xfId="0" applyNumberFormat="1" applyFont="1" applyFill="1" applyBorder="1" applyAlignment="1">
      <alignment vertical="center" wrapText="1"/>
    </xf>
    <xf numFmtId="166" fontId="4" fillId="0" borderId="5" xfId="0" applyNumberFormat="1" applyFont="1" applyBorder="1" applyAlignment="1">
      <alignment vertical="center"/>
    </xf>
    <xf numFmtId="166" fontId="8" fillId="0" borderId="3" xfId="0" applyNumberFormat="1" applyFont="1" applyFill="1" applyBorder="1" applyAlignment="1">
      <alignment vertical="center" wrapText="1"/>
    </xf>
    <xf numFmtId="166" fontId="4" fillId="0" borderId="3" xfId="0" applyNumberFormat="1" applyFont="1" applyBorder="1" applyAlignment="1">
      <alignment vertical="center"/>
    </xf>
    <xf numFmtId="0" fontId="8" fillId="0" borderId="3" xfId="0" applyFont="1" applyFill="1" applyBorder="1" applyAlignment="1">
      <alignment vertical="top" wrapText="1"/>
    </xf>
    <xf numFmtId="0" fontId="8" fillId="0" borderId="4" xfId="0" applyFont="1" applyFill="1" applyBorder="1" applyAlignment="1">
      <alignment vertical="top" wrapText="1"/>
    </xf>
    <xf numFmtId="166" fontId="8" fillId="0" borderId="4" xfId="0" applyNumberFormat="1" applyFont="1" applyFill="1" applyBorder="1" applyAlignment="1">
      <alignment vertical="center" wrapText="1"/>
    </xf>
    <xf numFmtId="166" fontId="4" fillId="0" borderId="4" xfId="0" applyNumberFormat="1" applyFont="1" applyBorder="1" applyAlignment="1">
      <alignment vertical="center"/>
    </xf>
    <xf numFmtId="0" fontId="4" fillId="0" borderId="5" xfId="0" applyFont="1" applyBorder="1"/>
    <xf numFmtId="0" fontId="8" fillId="0" borderId="0" xfId="0" applyFont="1" applyFill="1" applyBorder="1" applyAlignment="1">
      <alignment vertical="top" wrapText="1"/>
    </xf>
    <xf numFmtId="166" fontId="8" fillId="0" borderId="0" xfId="0" applyNumberFormat="1" applyFont="1" applyFill="1" applyBorder="1" applyAlignment="1">
      <alignment vertical="center" wrapText="1"/>
    </xf>
    <xf numFmtId="166" fontId="4" fillId="0" borderId="0" xfId="0" applyNumberFormat="1" applyFont="1" applyBorder="1" applyAlignment="1">
      <alignment vertical="center"/>
    </xf>
    <xf numFmtId="0" fontId="0" fillId="0" borderId="0" xfId="0" applyBorder="1"/>
    <xf numFmtId="0" fontId="8" fillId="0" borderId="5" xfId="0" applyFont="1" applyFill="1" applyBorder="1" applyAlignment="1">
      <alignment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166" fontId="8" fillId="0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top" wrapText="1"/>
    </xf>
    <xf numFmtId="166" fontId="4" fillId="0" borderId="1" xfId="0" applyNumberFormat="1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top"/>
    </xf>
    <xf numFmtId="0" fontId="3" fillId="0" borderId="9" xfId="0" applyFont="1" applyFill="1" applyBorder="1" applyAlignment="1">
      <alignment horizontal="left" vertical="top"/>
    </xf>
    <xf numFmtId="0" fontId="3" fillId="0" borderId="10" xfId="0" applyFont="1" applyFill="1" applyBorder="1" applyAlignment="1">
      <alignment horizontal="left" vertical="top"/>
    </xf>
    <xf numFmtId="164" fontId="3" fillId="0" borderId="11" xfId="0" applyNumberFormat="1" applyFont="1" applyFill="1" applyBorder="1" applyAlignment="1">
      <alignment horizontal="center" vertical="top"/>
    </xf>
    <xf numFmtId="0" fontId="3" fillId="0" borderId="8" xfId="0" applyFont="1" applyFill="1" applyBorder="1" applyAlignment="1">
      <alignment horizontal="justify" vertical="justify"/>
    </xf>
    <xf numFmtId="164" fontId="3" fillId="0" borderId="12" xfId="0" applyNumberFormat="1" applyFont="1" applyFill="1" applyBorder="1" applyAlignment="1">
      <alignment horizontal="left" vertical="top"/>
    </xf>
    <xf numFmtId="164" fontId="3" fillId="0" borderId="11" xfId="0" applyNumberFormat="1" applyFont="1" applyFill="1" applyBorder="1" applyAlignment="1">
      <alignment horizontal="left" vertical="top"/>
    </xf>
    <xf numFmtId="0" fontId="3" fillId="0" borderId="11" xfId="0" applyFont="1" applyFill="1" applyBorder="1" applyAlignment="1">
      <alignment horizontal="left" vertical="top"/>
    </xf>
    <xf numFmtId="0" fontId="4" fillId="0" borderId="11" xfId="0" applyFont="1" applyBorder="1"/>
    <xf numFmtId="164" fontId="3" fillId="0" borderId="13" xfId="0" applyNumberFormat="1" applyFont="1" applyFill="1" applyBorder="1" applyAlignment="1">
      <alignment horizontal="center" vertical="top"/>
    </xf>
    <xf numFmtId="164" fontId="3" fillId="0" borderId="10" xfId="0" applyNumberFormat="1" applyFont="1" applyFill="1" applyBorder="1" applyAlignment="1">
      <alignment horizontal="left" vertical="top"/>
    </xf>
    <xf numFmtId="164" fontId="3" fillId="0" borderId="8" xfId="0" applyNumberFormat="1" applyFont="1" applyFill="1" applyBorder="1" applyAlignment="1">
      <alignment horizontal="left" vertical="top"/>
    </xf>
    <xf numFmtId="164" fontId="3" fillId="0" borderId="14" xfId="0" applyNumberFormat="1" applyFont="1" applyFill="1" applyBorder="1" applyAlignment="1">
      <alignment horizontal="left" vertical="top"/>
    </xf>
    <xf numFmtId="0" fontId="1" fillId="0" borderId="14" xfId="0" applyFont="1" applyFill="1" applyBorder="1" applyAlignment="1">
      <alignment horizontal="left" vertical="top"/>
    </xf>
    <xf numFmtId="0" fontId="0" fillId="0" borderId="14" xfId="0" applyBorder="1"/>
    <xf numFmtId="164" fontId="3" fillId="0" borderId="15" xfId="0" applyNumberFormat="1" applyFont="1" applyFill="1" applyBorder="1" applyAlignment="1">
      <alignment horizontal="left" vertical="top"/>
    </xf>
    <xf numFmtId="164" fontId="0" fillId="0" borderId="14" xfId="0" applyNumberFormat="1" applyBorder="1"/>
    <xf numFmtId="164" fontId="9" fillId="0" borderId="14" xfId="0" applyNumberFormat="1" applyFont="1" applyBorder="1"/>
    <xf numFmtId="0" fontId="5" fillId="4" borderId="1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10" fillId="0" borderId="16" xfId="0" applyFont="1" applyBorder="1"/>
    <xf numFmtId="164" fontId="3" fillId="0" borderId="11" xfId="0" applyNumberFormat="1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top"/>
    </xf>
    <xf numFmtId="0" fontId="5" fillId="4" borderId="14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justify" vertical="justify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top" wrapText="1"/>
    </xf>
    <xf numFmtId="0" fontId="5" fillId="3" borderId="7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23</xdr:col>
      <xdr:colOff>647700</xdr:colOff>
      <xdr:row>53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173700" cy="10229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23</xdr:col>
      <xdr:colOff>638175</xdr:colOff>
      <xdr:row>53</xdr:row>
      <xdr:rowOff>123825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164175" cy="10220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323850</xdr:colOff>
      <xdr:row>43</xdr:row>
      <xdr:rowOff>66675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43850" cy="8258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17"/>
  <sheetViews>
    <sheetView workbookViewId="0">
      <selection activeCell="H118" sqref="H118"/>
    </sheetView>
  </sheetViews>
  <sheetFormatPr baseColWidth="10" defaultRowHeight="15"/>
  <cols>
    <col min="2" max="2" width="54.85546875" customWidth="1"/>
    <col min="3" max="3" width="12.140625" style="3" bestFit="1" customWidth="1"/>
    <col min="4" max="8" width="20.140625" bestFit="1" customWidth="1"/>
  </cols>
  <sheetData>
    <row r="1" spans="2:15" ht="24.75" thickBot="1">
      <c r="B1" s="60" t="s">
        <v>190</v>
      </c>
      <c r="C1" s="61"/>
      <c r="D1" s="32" t="s">
        <v>48</v>
      </c>
      <c r="E1" s="32" t="s">
        <v>49</v>
      </c>
      <c r="F1" s="32" t="s">
        <v>201</v>
      </c>
      <c r="G1" s="32" t="s">
        <v>208</v>
      </c>
      <c r="H1" s="32" t="s">
        <v>209</v>
      </c>
    </row>
    <row r="2" spans="2:15" ht="15.75" thickBot="1">
      <c r="B2" s="33" t="s">
        <v>204</v>
      </c>
      <c r="C2" s="27">
        <v>2071465</v>
      </c>
      <c r="D2" s="27">
        <f>+C2*1.0575</f>
        <v>2190574.2375000003</v>
      </c>
      <c r="E2" s="27">
        <f>+D2*1.0409</f>
        <v>2280168.7238137503</v>
      </c>
      <c r="F2" s="27">
        <f>+E2*1.0318</f>
        <v>2352678.0892310278</v>
      </c>
      <c r="G2" s="27">
        <f>+F2*1.038</f>
        <v>2442079.856621807</v>
      </c>
      <c r="H2" s="27">
        <f>+G2*1.0161</f>
        <v>2481397.3423134182</v>
      </c>
    </row>
    <row r="3" spans="2:15" ht="15.75" thickBot="1">
      <c r="B3" s="33" t="s">
        <v>205</v>
      </c>
      <c r="C3" s="27">
        <v>2018611</v>
      </c>
      <c r="D3" s="27">
        <f>+C3*1.0575</f>
        <v>2134681.1325000003</v>
      </c>
      <c r="E3" s="27">
        <f>+D3*1.0409</f>
        <v>2221989.5908192503</v>
      </c>
      <c r="F3" s="27">
        <f>+E3*1.0318</f>
        <v>2292648.8598073027</v>
      </c>
      <c r="G3" s="27">
        <f>+F3*1.038</f>
        <v>2379769.5164799802</v>
      </c>
      <c r="H3" s="27">
        <f>+G3*1.0161</f>
        <v>2418083.8056953079</v>
      </c>
    </row>
    <row r="4" spans="2:15" ht="15.75" thickBot="1"/>
    <row r="5" spans="2:15" ht="24.75" thickBot="1">
      <c r="B5" s="32" t="s">
        <v>69</v>
      </c>
      <c r="C5" s="32" t="s">
        <v>68</v>
      </c>
      <c r="D5" s="32" t="s">
        <v>48</v>
      </c>
      <c r="E5" s="32" t="s">
        <v>49</v>
      </c>
      <c r="F5" s="32" t="s">
        <v>201</v>
      </c>
      <c r="G5" s="32" t="s">
        <v>208</v>
      </c>
      <c r="H5" s="32" t="s">
        <v>209</v>
      </c>
      <c r="I5" s="1"/>
      <c r="J5" s="1"/>
      <c r="K5" s="1"/>
      <c r="L5" s="1"/>
      <c r="M5" s="1"/>
      <c r="N5" s="1"/>
      <c r="O5" s="1"/>
    </row>
    <row r="6" spans="2:15">
      <c r="B6" s="34" t="s">
        <v>70</v>
      </c>
      <c r="C6" s="7">
        <v>38000</v>
      </c>
      <c r="D6" s="39">
        <f>C6*1.0575</f>
        <v>40185.000000000007</v>
      </c>
      <c r="E6" s="7">
        <f>D6*1.0409</f>
        <v>41828.566500000008</v>
      </c>
      <c r="F6" s="7">
        <f>E6*1.0318</f>
        <v>43158.714914700009</v>
      </c>
      <c r="G6" s="7">
        <f>F6*1.038</f>
        <v>44798.746081458608</v>
      </c>
      <c r="H6" s="7">
        <f>G6*1.0161</f>
        <v>45520.005893370093</v>
      </c>
      <c r="I6" s="1"/>
      <c r="J6" s="1"/>
      <c r="K6" s="1"/>
      <c r="L6" s="1"/>
      <c r="M6" s="1"/>
      <c r="N6" s="1"/>
      <c r="O6" s="2"/>
    </row>
    <row r="7" spans="2:15">
      <c r="B7" s="34" t="s">
        <v>71</v>
      </c>
      <c r="C7" s="4">
        <v>50000</v>
      </c>
      <c r="D7" s="40">
        <f t="shared" ref="D7:D9" si="0">C7*1.0575</f>
        <v>52875.000000000007</v>
      </c>
      <c r="E7" s="4">
        <f t="shared" ref="E7:E79" si="1">D7*1.0409</f>
        <v>55037.587500000001</v>
      </c>
      <c r="F7" s="4">
        <f t="shared" ref="F7:F70" si="2">E7*1.0318</f>
        <v>56787.782782500006</v>
      </c>
      <c r="G7" s="4">
        <f>F7*1.038</f>
        <v>58945.718528235011</v>
      </c>
      <c r="H7" s="4">
        <f>G7*1.0161</f>
        <v>59894.744596539596</v>
      </c>
      <c r="I7" s="1"/>
      <c r="J7" s="1"/>
      <c r="K7" s="1"/>
      <c r="L7" s="1"/>
      <c r="M7" s="1"/>
      <c r="N7" s="1"/>
      <c r="O7" s="2"/>
    </row>
    <row r="8" spans="2:15">
      <c r="B8" s="34" t="s">
        <v>72</v>
      </c>
      <c r="C8" s="4">
        <v>63000</v>
      </c>
      <c r="D8" s="40">
        <f t="shared" si="0"/>
        <v>66622.5</v>
      </c>
      <c r="E8" s="4">
        <f t="shared" si="1"/>
        <v>69347.360249999998</v>
      </c>
      <c r="F8" s="4">
        <f t="shared" si="2"/>
        <v>71552.606305950001</v>
      </c>
      <c r="G8" s="4">
        <f>F8*1.038</f>
        <v>74271.605345576099</v>
      </c>
      <c r="H8" s="4">
        <f>G8*1.0161</f>
        <v>75467.378191639873</v>
      </c>
      <c r="I8" s="1"/>
      <c r="J8" s="1"/>
      <c r="K8" s="1"/>
      <c r="L8" s="1"/>
      <c r="M8" s="1"/>
      <c r="N8" s="1"/>
      <c r="O8" s="2"/>
    </row>
    <row r="9" spans="2:15" ht="15.75" thickBot="1">
      <c r="B9" s="34" t="s">
        <v>3</v>
      </c>
      <c r="C9" s="4">
        <v>30000</v>
      </c>
      <c r="D9" s="40">
        <f t="shared" si="0"/>
        <v>31725.000000000004</v>
      </c>
      <c r="E9" s="4">
        <f t="shared" si="1"/>
        <v>33022.552500000005</v>
      </c>
      <c r="F9" s="4">
        <f t="shared" si="2"/>
        <v>34072.669669500006</v>
      </c>
      <c r="G9" s="4">
        <f>F9*1.038</f>
        <v>35367.431116941007</v>
      </c>
      <c r="H9" s="4">
        <f t="shared" ref="H9:H72" si="3">G9*1.0161</f>
        <v>35936.846757923755</v>
      </c>
      <c r="I9" s="1"/>
      <c r="J9" s="1"/>
      <c r="K9" s="1"/>
      <c r="L9" s="1"/>
      <c r="M9" s="1"/>
      <c r="N9" s="1"/>
      <c r="O9" s="2"/>
    </row>
    <row r="10" spans="2:15" ht="15.75" thickBot="1">
      <c r="B10" s="29" t="s">
        <v>4</v>
      </c>
      <c r="C10" s="4"/>
      <c r="D10" s="41"/>
      <c r="E10" s="4"/>
      <c r="F10" s="4"/>
      <c r="G10" s="4"/>
      <c r="H10" s="4"/>
      <c r="I10" s="1"/>
      <c r="J10" s="1"/>
      <c r="K10" s="1"/>
      <c r="L10" s="1"/>
      <c r="M10" s="1"/>
      <c r="N10" s="1"/>
      <c r="O10" s="1"/>
    </row>
    <row r="11" spans="2:15">
      <c r="B11" s="34" t="s">
        <v>73</v>
      </c>
      <c r="C11" s="4">
        <v>8200</v>
      </c>
      <c r="D11" s="40">
        <f>C11*1.0575</f>
        <v>8671.5</v>
      </c>
      <c r="E11" s="4">
        <f t="shared" si="1"/>
        <v>9026.1643499999991</v>
      </c>
      <c r="F11" s="4">
        <f t="shared" si="2"/>
        <v>9313.1963763299991</v>
      </c>
      <c r="G11" s="4">
        <f>F11*1.038</f>
        <v>9667.0978386305396</v>
      </c>
      <c r="H11" s="4">
        <f t="shared" si="3"/>
        <v>9822.7381138324909</v>
      </c>
      <c r="I11" s="1"/>
      <c r="J11" s="1"/>
      <c r="K11" s="1"/>
      <c r="L11" s="1"/>
      <c r="M11" s="1"/>
      <c r="N11" s="1"/>
      <c r="O11" s="2"/>
    </row>
    <row r="12" spans="2:15">
      <c r="B12" s="34" t="s">
        <v>5</v>
      </c>
      <c r="C12" s="4">
        <v>18923</v>
      </c>
      <c r="D12" s="40">
        <f t="shared" ref="D12:D19" si="4">C12*1.0575</f>
        <v>20011.072500000002</v>
      </c>
      <c r="E12" s="4">
        <f t="shared" si="1"/>
        <v>20829.52536525</v>
      </c>
      <c r="F12" s="4">
        <f t="shared" si="2"/>
        <v>21491.904271864951</v>
      </c>
      <c r="G12" s="4">
        <f t="shared" ref="G12:G19" si="5">F12*1.038</f>
        <v>22308.596634195819</v>
      </c>
      <c r="H12" s="4">
        <f t="shared" si="3"/>
        <v>22667.765040006372</v>
      </c>
      <c r="I12" s="1"/>
      <c r="J12" s="1"/>
      <c r="K12" s="1"/>
      <c r="L12" s="1"/>
      <c r="M12" s="1"/>
      <c r="N12" s="1"/>
      <c r="O12" s="2"/>
    </row>
    <row r="13" spans="2:15">
      <c r="B13" s="34" t="s">
        <v>6</v>
      </c>
      <c r="C13" s="4">
        <v>18923</v>
      </c>
      <c r="D13" s="40">
        <f t="shared" si="4"/>
        <v>20011.072500000002</v>
      </c>
      <c r="E13" s="4">
        <f t="shared" si="1"/>
        <v>20829.52536525</v>
      </c>
      <c r="F13" s="4">
        <f t="shared" si="2"/>
        <v>21491.904271864951</v>
      </c>
      <c r="G13" s="4">
        <f t="shared" si="5"/>
        <v>22308.596634195819</v>
      </c>
      <c r="H13" s="4">
        <f t="shared" si="3"/>
        <v>22667.765040006372</v>
      </c>
      <c r="I13" s="1"/>
      <c r="J13" s="1"/>
      <c r="K13" s="1"/>
      <c r="L13" s="1"/>
      <c r="M13" s="1"/>
      <c r="N13" s="1"/>
      <c r="O13" s="2"/>
    </row>
    <row r="14" spans="2:15">
      <c r="B14" s="34" t="s">
        <v>7</v>
      </c>
      <c r="C14" s="4">
        <v>20186</v>
      </c>
      <c r="D14" s="40">
        <f t="shared" si="4"/>
        <v>21346.695000000003</v>
      </c>
      <c r="E14" s="4">
        <f t="shared" si="1"/>
        <v>22219.774825500001</v>
      </c>
      <c r="F14" s="4">
        <f t="shared" si="2"/>
        <v>22926.363664950903</v>
      </c>
      <c r="G14" s="4">
        <f t="shared" si="5"/>
        <v>23797.565484219038</v>
      </c>
      <c r="H14" s="4">
        <f t="shared" si="3"/>
        <v>24180.706288514964</v>
      </c>
      <c r="I14" s="1"/>
      <c r="J14" s="1"/>
      <c r="K14" s="1"/>
      <c r="L14" s="1"/>
      <c r="M14" s="1"/>
      <c r="N14" s="1"/>
      <c r="O14" s="2"/>
    </row>
    <row r="15" spans="2:15">
      <c r="B15" s="34" t="s">
        <v>8</v>
      </c>
      <c r="C15" s="4">
        <v>31539</v>
      </c>
      <c r="D15" s="40">
        <f t="shared" si="4"/>
        <v>33352.4925</v>
      </c>
      <c r="E15" s="4">
        <f t="shared" si="1"/>
        <v>34716.609443249996</v>
      </c>
      <c r="F15" s="4">
        <f t="shared" si="2"/>
        <v>35820.597623545349</v>
      </c>
      <c r="G15" s="4">
        <f t="shared" si="5"/>
        <v>37181.780333240073</v>
      </c>
      <c r="H15" s="4">
        <f t="shared" si="3"/>
        <v>37780.406996605241</v>
      </c>
      <c r="I15" s="1"/>
      <c r="J15" s="1"/>
      <c r="K15" s="1"/>
      <c r="L15" s="1"/>
      <c r="M15" s="1"/>
      <c r="N15" s="1"/>
      <c r="O15" s="2"/>
    </row>
    <row r="16" spans="2:15">
      <c r="B16" s="34" t="s">
        <v>74</v>
      </c>
      <c r="C16" s="4">
        <v>15140</v>
      </c>
      <c r="D16" s="40">
        <f t="shared" si="4"/>
        <v>16010.550000000001</v>
      </c>
      <c r="E16" s="4">
        <f t="shared" si="1"/>
        <v>16665.381495000001</v>
      </c>
      <c r="F16" s="4">
        <f t="shared" si="2"/>
        <v>17195.340626541001</v>
      </c>
      <c r="G16" s="4">
        <f t="shared" si="5"/>
        <v>17848.763570349562</v>
      </c>
      <c r="H16" s="4">
        <f t="shared" si="3"/>
        <v>18136.128663832191</v>
      </c>
      <c r="I16" s="1"/>
      <c r="J16" s="1"/>
      <c r="K16" s="1"/>
      <c r="L16" s="1"/>
      <c r="M16" s="1"/>
      <c r="N16" s="1"/>
      <c r="O16" s="2"/>
    </row>
    <row r="17" spans="2:15">
      <c r="B17" s="34" t="s">
        <v>75</v>
      </c>
      <c r="C17" s="4">
        <v>63081</v>
      </c>
      <c r="D17" s="40">
        <f t="shared" si="4"/>
        <v>66708.157500000001</v>
      </c>
      <c r="E17" s="4">
        <f t="shared" si="1"/>
        <v>69436.521141749996</v>
      </c>
      <c r="F17" s="4">
        <f t="shared" si="2"/>
        <v>71644.602514057653</v>
      </c>
      <c r="G17" s="4">
        <f t="shared" si="5"/>
        <v>74367.09740959185</v>
      </c>
      <c r="H17" s="4">
        <f t="shared" si="3"/>
        <v>75564.40767788628</v>
      </c>
      <c r="I17" s="1"/>
      <c r="J17" s="1"/>
      <c r="K17" s="1"/>
      <c r="L17" s="1"/>
      <c r="M17" s="1"/>
      <c r="N17" s="1"/>
      <c r="O17" s="2"/>
    </row>
    <row r="18" spans="2:15">
      <c r="B18" s="34" t="s">
        <v>76</v>
      </c>
      <c r="C18" s="4">
        <v>113546</v>
      </c>
      <c r="D18" s="40">
        <f t="shared" si="4"/>
        <v>120074.89500000002</v>
      </c>
      <c r="E18" s="4">
        <f t="shared" si="1"/>
        <v>124985.95820550001</v>
      </c>
      <c r="F18" s="4">
        <f t="shared" si="2"/>
        <v>128960.51167643491</v>
      </c>
      <c r="G18" s="4">
        <f t="shared" si="5"/>
        <v>133861.01112013945</v>
      </c>
      <c r="H18" s="4">
        <f t="shared" si="3"/>
        <v>136016.17339917368</v>
      </c>
      <c r="I18" s="1"/>
      <c r="J18" s="1"/>
      <c r="K18" s="1"/>
      <c r="L18" s="1"/>
      <c r="M18" s="1"/>
      <c r="N18" s="1"/>
      <c r="O18" s="2"/>
    </row>
    <row r="19" spans="2:15" ht="15.75" thickBot="1">
      <c r="B19" s="34" t="s">
        <v>77</v>
      </c>
      <c r="C19" s="4">
        <v>75697</v>
      </c>
      <c r="D19" s="40">
        <f t="shared" si="4"/>
        <v>80049.577500000014</v>
      </c>
      <c r="E19" s="4">
        <f t="shared" si="1"/>
        <v>83323.60521975001</v>
      </c>
      <c r="F19" s="4">
        <f t="shared" si="2"/>
        <v>85973.295865738066</v>
      </c>
      <c r="G19" s="4">
        <f t="shared" si="5"/>
        <v>89240.281108636118</v>
      </c>
      <c r="H19" s="4">
        <f t="shared" si="3"/>
        <v>90677.049634485156</v>
      </c>
      <c r="I19" s="1"/>
      <c r="J19" s="1"/>
      <c r="K19" s="1"/>
      <c r="L19" s="1"/>
      <c r="M19" s="1"/>
      <c r="N19" s="1"/>
      <c r="O19" s="2"/>
    </row>
    <row r="20" spans="2:15" ht="15.75" thickBot="1">
      <c r="B20" s="29" t="s">
        <v>0</v>
      </c>
      <c r="C20" s="4"/>
      <c r="D20" s="41"/>
      <c r="E20" s="4"/>
      <c r="F20" s="4"/>
      <c r="G20" s="4"/>
      <c r="H20" s="4"/>
      <c r="I20" s="1"/>
      <c r="J20" s="1"/>
      <c r="K20" s="1"/>
      <c r="L20" s="1"/>
      <c r="M20" s="1"/>
      <c r="N20" s="1"/>
      <c r="O20" s="1"/>
    </row>
    <row r="21" spans="2:15">
      <c r="B21" s="34" t="s">
        <v>78</v>
      </c>
      <c r="C21" s="4">
        <v>22078</v>
      </c>
      <c r="D21" s="40">
        <f>C21*1.0575</f>
        <v>23347.485000000001</v>
      </c>
      <c r="E21" s="4">
        <f t="shared" si="1"/>
        <v>24302.3971365</v>
      </c>
      <c r="F21" s="4">
        <f t="shared" si="2"/>
        <v>25075.213365440701</v>
      </c>
      <c r="G21" s="4">
        <f>F21*1.038</f>
        <v>26028.071473327447</v>
      </c>
      <c r="H21" s="4">
        <f t="shared" si="3"/>
        <v>26447.123424048019</v>
      </c>
      <c r="I21" s="1"/>
      <c r="J21" s="1"/>
      <c r="K21" s="1"/>
      <c r="L21" s="1"/>
      <c r="M21" s="1"/>
      <c r="N21" s="1"/>
      <c r="O21" s="2"/>
    </row>
    <row r="22" spans="2:15">
      <c r="B22" s="34" t="s">
        <v>79</v>
      </c>
      <c r="C22" s="4">
        <v>14507</v>
      </c>
      <c r="D22" s="40">
        <f t="shared" ref="D22:D30" si="6">C22*1.0575</f>
        <v>15341.152500000002</v>
      </c>
      <c r="E22" s="4">
        <f t="shared" si="1"/>
        <v>15968.605637250001</v>
      </c>
      <c r="F22" s="4">
        <f t="shared" si="2"/>
        <v>16476.40729651455</v>
      </c>
      <c r="G22" s="4">
        <f>F22*1.038</f>
        <v>17102.510773782102</v>
      </c>
      <c r="H22" s="4">
        <f t="shared" si="3"/>
        <v>17377.861197239992</v>
      </c>
      <c r="I22" s="1"/>
      <c r="J22" s="1"/>
      <c r="K22" s="1"/>
      <c r="L22" s="1"/>
      <c r="M22" s="1"/>
      <c r="N22" s="1"/>
      <c r="O22" s="2"/>
    </row>
    <row r="23" spans="2:15">
      <c r="B23" s="34" t="s">
        <v>80</v>
      </c>
      <c r="C23" s="4">
        <v>31539</v>
      </c>
      <c r="D23" s="40">
        <f t="shared" si="6"/>
        <v>33352.4925</v>
      </c>
      <c r="E23" s="4">
        <f t="shared" si="1"/>
        <v>34716.609443249996</v>
      </c>
      <c r="F23" s="4">
        <f t="shared" si="2"/>
        <v>35820.597623545349</v>
      </c>
      <c r="G23" s="4">
        <f t="shared" ref="G23:G30" si="7">F23*1.038</f>
        <v>37181.780333240073</v>
      </c>
      <c r="H23" s="4">
        <f t="shared" si="3"/>
        <v>37780.406996605241</v>
      </c>
      <c r="I23" s="1"/>
      <c r="J23" s="1"/>
      <c r="K23" s="1"/>
      <c r="L23" s="1"/>
      <c r="M23" s="1"/>
      <c r="N23" s="1"/>
      <c r="O23" s="2"/>
    </row>
    <row r="24" spans="2:15">
      <c r="B24" s="34" t="s">
        <v>79</v>
      </c>
      <c r="C24" s="4">
        <v>20186</v>
      </c>
      <c r="D24" s="40">
        <f t="shared" si="6"/>
        <v>21346.695000000003</v>
      </c>
      <c r="E24" s="4">
        <f t="shared" si="1"/>
        <v>22219.774825500001</v>
      </c>
      <c r="F24" s="4">
        <f t="shared" si="2"/>
        <v>22926.363664950903</v>
      </c>
      <c r="G24" s="4">
        <f t="shared" si="7"/>
        <v>23797.565484219038</v>
      </c>
      <c r="H24" s="4">
        <f t="shared" si="3"/>
        <v>24180.706288514964</v>
      </c>
      <c r="I24" s="1"/>
      <c r="J24" s="1"/>
      <c r="K24" s="1"/>
      <c r="L24" s="1"/>
      <c r="M24" s="1"/>
      <c r="N24" s="1"/>
      <c r="O24" s="2"/>
    </row>
    <row r="25" spans="2:15">
      <c r="B25" s="34" t="s">
        <v>81</v>
      </c>
      <c r="C25" s="4">
        <v>22708</v>
      </c>
      <c r="D25" s="40">
        <f t="shared" si="6"/>
        <v>24013.710000000003</v>
      </c>
      <c r="E25" s="4">
        <f t="shared" si="1"/>
        <v>24995.870739000002</v>
      </c>
      <c r="F25" s="4">
        <f t="shared" si="2"/>
        <v>25790.739428500205</v>
      </c>
      <c r="G25" s="4">
        <f t="shared" si="7"/>
        <v>26770.787526783213</v>
      </c>
      <c r="H25" s="4">
        <f t="shared" si="3"/>
        <v>27201.797205964423</v>
      </c>
      <c r="I25" s="1"/>
      <c r="J25" s="1"/>
      <c r="K25" s="1"/>
      <c r="L25" s="1"/>
      <c r="M25" s="1"/>
      <c r="N25" s="1"/>
      <c r="O25" s="2"/>
    </row>
    <row r="26" spans="2:15">
      <c r="B26" s="34" t="s">
        <v>82</v>
      </c>
      <c r="C26" s="4">
        <v>79482</v>
      </c>
      <c r="D26" s="40">
        <f t="shared" si="6"/>
        <v>84052.215000000011</v>
      </c>
      <c r="E26" s="4">
        <f t="shared" si="1"/>
        <v>87489.950593500005</v>
      </c>
      <c r="F26" s="4">
        <f t="shared" si="2"/>
        <v>90272.131022373316</v>
      </c>
      <c r="G26" s="4">
        <f t="shared" si="7"/>
        <v>93702.472001223505</v>
      </c>
      <c r="H26" s="4">
        <f t="shared" si="3"/>
        <v>95211.081800443208</v>
      </c>
      <c r="I26" s="1"/>
      <c r="J26" s="1"/>
      <c r="K26" s="1"/>
      <c r="L26" s="1"/>
      <c r="M26" s="1"/>
      <c r="N26" s="1"/>
      <c r="O26" s="2"/>
    </row>
    <row r="27" spans="2:15">
      <c r="B27" s="34" t="s">
        <v>83</v>
      </c>
      <c r="C27" s="4">
        <v>29648</v>
      </c>
      <c r="D27" s="40">
        <f t="shared" si="6"/>
        <v>31352.760000000002</v>
      </c>
      <c r="E27" s="4">
        <f t="shared" si="1"/>
        <v>32635.087884</v>
      </c>
      <c r="F27" s="4">
        <f t="shared" si="2"/>
        <v>33672.883678711201</v>
      </c>
      <c r="G27" s="4">
        <f t="shared" si="7"/>
        <v>34952.453258502232</v>
      </c>
      <c r="H27" s="4">
        <f t="shared" si="3"/>
        <v>35515.187755964114</v>
      </c>
      <c r="I27" s="1"/>
      <c r="J27" s="1"/>
      <c r="K27" s="1"/>
      <c r="L27" s="1"/>
      <c r="M27" s="1"/>
      <c r="N27" s="1"/>
      <c r="O27" s="2"/>
    </row>
    <row r="28" spans="2:15">
      <c r="B28" s="34" t="s">
        <v>79</v>
      </c>
      <c r="C28" s="4">
        <v>20186</v>
      </c>
      <c r="D28" s="40">
        <f t="shared" si="6"/>
        <v>21346.695000000003</v>
      </c>
      <c r="E28" s="4">
        <f t="shared" si="1"/>
        <v>22219.774825500001</v>
      </c>
      <c r="F28" s="4">
        <f t="shared" si="2"/>
        <v>22926.363664950903</v>
      </c>
      <c r="G28" s="4">
        <f t="shared" si="7"/>
        <v>23797.565484219038</v>
      </c>
      <c r="H28" s="4">
        <f t="shared" si="3"/>
        <v>24180.706288514964</v>
      </c>
      <c r="I28" s="1"/>
      <c r="J28" s="1"/>
      <c r="K28" s="1"/>
      <c r="L28" s="1"/>
      <c r="M28" s="1"/>
      <c r="N28" s="1"/>
      <c r="O28" s="2"/>
    </row>
    <row r="29" spans="2:15">
      <c r="B29" s="34" t="s">
        <v>84</v>
      </c>
      <c r="C29" s="4">
        <v>107238</v>
      </c>
      <c r="D29" s="40">
        <f t="shared" si="6"/>
        <v>113404.18500000001</v>
      </c>
      <c r="E29" s="4">
        <f t="shared" si="1"/>
        <v>118042.4161665</v>
      </c>
      <c r="F29" s="4">
        <f t="shared" si="2"/>
        <v>121796.1650005947</v>
      </c>
      <c r="G29" s="4">
        <f t="shared" si="7"/>
        <v>126424.41927061731</v>
      </c>
      <c r="H29" s="4">
        <f t="shared" si="3"/>
        <v>128459.85242087425</v>
      </c>
      <c r="I29" s="1"/>
      <c r="J29" s="1"/>
      <c r="K29" s="1"/>
      <c r="L29" s="1"/>
      <c r="M29" s="1"/>
      <c r="N29" s="1"/>
      <c r="O29" s="2"/>
    </row>
    <row r="30" spans="2:15" ht="15.75" thickBot="1">
      <c r="B30" s="34" t="s">
        <v>85</v>
      </c>
      <c r="C30" s="4">
        <v>112285</v>
      </c>
      <c r="D30" s="40">
        <f t="shared" si="6"/>
        <v>118741.38750000001</v>
      </c>
      <c r="E30" s="4">
        <f t="shared" si="1"/>
        <v>123597.91024875001</v>
      </c>
      <c r="F30" s="4">
        <f t="shared" si="2"/>
        <v>127528.32379466026</v>
      </c>
      <c r="G30" s="4">
        <f t="shared" si="7"/>
        <v>132374.40009885735</v>
      </c>
      <c r="H30" s="4">
        <f t="shared" si="3"/>
        <v>134505.62794044896</v>
      </c>
      <c r="I30" s="1"/>
      <c r="J30" s="1"/>
      <c r="K30" s="1"/>
      <c r="L30" s="1"/>
      <c r="M30" s="1"/>
      <c r="N30" s="1"/>
      <c r="O30" s="2"/>
    </row>
    <row r="31" spans="2:15" ht="15.75" thickBot="1">
      <c r="B31" s="29" t="s">
        <v>1</v>
      </c>
      <c r="C31" s="4"/>
      <c r="D31" s="41"/>
      <c r="E31" s="4"/>
      <c r="F31" s="4"/>
      <c r="G31" s="4"/>
      <c r="H31" s="4"/>
      <c r="I31" s="1"/>
      <c r="J31" s="1"/>
      <c r="K31" s="1"/>
      <c r="L31" s="1"/>
      <c r="M31" s="1"/>
      <c r="N31" s="1"/>
      <c r="O31" s="1"/>
    </row>
    <row r="32" spans="2:15">
      <c r="B32" s="34" t="s">
        <v>86</v>
      </c>
      <c r="C32" s="4">
        <v>44156</v>
      </c>
      <c r="D32" s="40">
        <f>C32*1.0575</f>
        <v>46694.97</v>
      </c>
      <c r="E32" s="4">
        <f t="shared" si="1"/>
        <v>48604.794273</v>
      </c>
      <c r="F32" s="4">
        <f t="shared" si="2"/>
        <v>50150.426730881401</v>
      </c>
      <c r="G32" s="4">
        <f>F32*1.038</f>
        <v>52056.142946654894</v>
      </c>
      <c r="H32" s="4">
        <f t="shared" si="3"/>
        <v>52894.246848096038</v>
      </c>
      <c r="I32" s="1"/>
      <c r="J32" s="1"/>
      <c r="K32" s="1"/>
      <c r="L32" s="1"/>
      <c r="M32" s="1"/>
      <c r="N32" s="1"/>
      <c r="O32" s="2"/>
    </row>
    <row r="33" spans="2:8">
      <c r="B33" s="34" t="s">
        <v>87</v>
      </c>
      <c r="C33" s="4">
        <v>151395</v>
      </c>
      <c r="D33" s="40">
        <f>C33*1.0575</f>
        <v>160100.21250000002</v>
      </c>
      <c r="E33" s="4">
        <f t="shared" si="1"/>
        <v>166648.31119125002</v>
      </c>
      <c r="F33" s="4">
        <f t="shared" si="2"/>
        <v>171947.72748713178</v>
      </c>
      <c r="G33" s="4">
        <f>F33*1.038</f>
        <v>178481.7411316428</v>
      </c>
      <c r="H33" s="4">
        <f t="shared" si="3"/>
        <v>181355.29716386224</v>
      </c>
    </row>
    <row r="34" spans="2:8">
      <c r="B34" s="34" t="s">
        <v>88</v>
      </c>
      <c r="C34" s="4">
        <v>214476</v>
      </c>
      <c r="D34" s="40">
        <f t="shared" ref="D34:D45" si="8">C34*1.0575</f>
        <v>226808.37000000002</v>
      </c>
      <c r="E34" s="4">
        <f t="shared" si="1"/>
        <v>236084.832333</v>
      </c>
      <c r="F34" s="4">
        <f t="shared" si="2"/>
        <v>243592.3300011894</v>
      </c>
      <c r="G34" s="4">
        <f t="shared" ref="G34:G45" si="9">F34*1.038</f>
        <v>252848.83854123461</v>
      </c>
      <c r="H34" s="4">
        <f t="shared" si="3"/>
        <v>256919.70484174849</v>
      </c>
    </row>
    <row r="35" spans="2:8">
      <c r="B35" s="34" t="s">
        <v>89</v>
      </c>
      <c r="C35" s="4">
        <v>277558</v>
      </c>
      <c r="D35" s="40">
        <f t="shared" si="8"/>
        <v>293517.58500000002</v>
      </c>
      <c r="E35" s="4">
        <f t="shared" si="1"/>
        <v>305522.45422650001</v>
      </c>
      <c r="F35" s="4">
        <f t="shared" si="2"/>
        <v>315238.06827090273</v>
      </c>
      <c r="G35" s="4">
        <f t="shared" si="9"/>
        <v>327217.11486519704</v>
      </c>
      <c r="H35" s="4">
        <f t="shared" si="3"/>
        <v>332485.31041452673</v>
      </c>
    </row>
    <row r="36" spans="2:8">
      <c r="B36" s="34" t="s">
        <v>90</v>
      </c>
      <c r="C36" s="4">
        <v>189244</v>
      </c>
      <c r="D36" s="40">
        <f t="shared" si="8"/>
        <v>200125.53000000003</v>
      </c>
      <c r="E36" s="4">
        <f t="shared" si="1"/>
        <v>208310.66417700003</v>
      </c>
      <c r="F36" s="4">
        <f t="shared" si="2"/>
        <v>214934.94329782863</v>
      </c>
      <c r="G36" s="4">
        <f t="shared" si="9"/>
        <v>223102.47114314613</v>
      </c>
      <c r="H36" s="4">
        <f t="shared" si="3"/>
        <v>226694.4209285508</v>
      </c>
    </row>
    <row r="37" spans="2:8">
      <c r="B37" s="34" t="s">
        <v>91</v>
      </c>
      <c r="C37" s="4">
        <v>100930</v>
      </c>
      <c r="D37" s="40">
        <f t="shared" si="8"/>
        <v>106733.47500000001</v>
      </c>
      <c r="E37" s="4">
        <f t="shared" si="1"/>
        <v>111098.87412749999</v>
      </c>
      <c r="F37" s="4">
        <f t="shared" si="2"/>
        <v>114631.81832475449</v>
      </c>
      <c r="G37" s="4">
        <f t="shared" si="9"/>
        <v>118987.82742109516</v>
      </c>
      <c r="H37" s="4">
        <f t="shared" si="3"/>
        <v>120903.53144257479</v>
      </c>
    </row>
    <row r="38" spans="2:8">
      <c r="B38" s="34" t="s">
        <v>92</v>
      </c>
      <c r="C38" s="4">
        <v>138778</v>
      </c>
      <c r="D38" s="40">
        <f t="shared" si="8"/>
        <v>146757.73500000002</v>
      </c>
      <c r="E38" s="4">
        <f t="shared" si="1"/>
        <v>152760.12636150001</v>
      </c>
      <c r="F38" s="4">
        <f t="shared" si="2"/>
        <v>157617.89837979572</v>
      </c>
      <c r="G38" s="4">
        <f t="shared" si="9"/>
        <v>163607.37851822795</v>
      </c>
      <c r="H38" s="4">
        <f t="shared" si="3"/>
        <v>166241.45731237144</v>
      </c>
    </row>
    <row r="39" spans="2:8">
      <c r="B39" s="34" t="s">
        <v>93</v>
      </c>
      <c r="C39" s="4">
        <v>88314</v>
      </c>
      <c r="D39" s="40">
        <f t="shared" si="8"/>
        <v>93392.055000000008</v>
      </c>
      <c r="E39" s="4">
        <f t="shared" si="1"/>
        <v>97211.790049500007</v>
      </c>
      <c r="F39" s="4">
        <f t="shared" si="2"/>
        <v>100303.12497307411</v>
      </c>
      <c r="G39" s="4">
        <f t="shared" si="9"/>
        <v>104114.64372205093</v>
      </c>
      <c r="H39" s="4">
        <f t="shared" si="3"/>
        <v>105790.88948597595</v>
      </c>
    </row>
    <row r="40" spans="2:8">
      <c r="B40" s="34" t="s">
        <v>94</v>
      </c>
      <c r="C40" s="4">
        <v>113546</v>
      </c>
      <c r="D40" s="40">
        <f t="shared" si="8"/>
        <v>120074.89500000002</v>
      </c>
      <c r="E40" s="4">
        <f t="shared" si="1"/>
        <v>124985.95820550001</v>
      </c>
      <c r="F40" s="4">
        <f t="shared" si="2"/>
        <v>128960.51167643491</v>
      </c>
      <c r="G40" s="4">
        <f t="shared" si="9"/>
        <v>133861.01112013945</v>
      </c>
      <c r="H40" s="4">
        <f t="shared" si="3"/>
        <v>136016.17339917368</v>
      </c>
    </row>
    <row r="41" spans="2:8">
      <c r="B41" s="34" t="s">
        <v>95</v>
      </c>
      <c r="C41" s="4">
        <v>44156</v>
      </c>
      <c r="D41" s="40">
        <f t="shared" si="8"/>
        <v>46694.97</v>
      </c>
      <c r="E41" s="4">
        <f t="shared" si="1"/>
        <v>48604.794273</v>
      </c>
      <c r="F41" s="4">
        <f t="shared" si="2"/>
        <v>50150.426730881401</v>
      </c>
      <c r="G41" s="4">
        <f t="shared" si="9"/>
        <v>52056.142946654894</v>
      </c>
      <c r="H41" s="4">
        <f t="shared" si="3"/>
        <v>52894.246848096038</v>
      </c>
    </row>
    <row r="42" spans="2:8">
      <c r="B42" s="34" t="s">
        <v>96</v>
      </c>
      <c r="C42" s="4">
        <v>189244</v>
      </c>
      <c r="D42" s="40">
        <f t="shared" si="8"/>
        <v>200125.53000000003</v>
      </c>
      <c r="E42" s="4">
        <f t="shared" si="1"/>
        <v>208310.66417700003</v>
      </c>
      <c r="F42" s="4">
        <f t="shared" si="2"/>
        <v>214934.94329782863</v>
      </c>
      <c r="G42" s="4">
        <f t="shared" si="9"/>
        <v>223102.47114314613</v>
      </c>
      <c r="H42" s="4">
        <f t="shared" si="3"/>
        <v>226694.4209285508</v>
      </c>
    </row>
    <row r="43" spans="2:8">
      <c r="B43" s="34" t="s">
        <v>97</v>
      </c>
      <c r="C43" s="4">
        <v>252326</v>
      </c>
      <c r="D43" s="40">
        <f t="shared" si="8"/>
        <v>266834.74500000005</v>
      </c>
      <c r="E43" s="4">
        <f t="shared" si="1"/>
        <v>277748.28607050003</v>
      </c>
      <c r="F43" s="4">
        <f t="shared" si="2"/>
        <v>286580.68156754196</v>
      </c>
      <c r="G43" s="4">
        <f t="shared" si="9"/>
        <v>297470.74746710859</v>
      </c>
      <c r="H43" s="4">
        <f t="shared" si="3"/>
        <v>302260.02650132903</v>
      </c>
    </row>
    <row r="44" spans="2:8">
      <c r="B44" s="34" t="s">
        <v>98</v>
      </c>
      <c r="C44" s="4">
        <v>315407</v>
      </c>
      <c r="D44" s="40">
        <f t="shared" si="8"/>
        <v>333542.90250000003</v>
      </c>
      <c r="E44" s="4">
        <f t="shared" si="1"/>
        <v>347184.80721225002</v>
      </c>
      <c r="F44" s="4">
        <f t="shared" si="2"/>
        <v>358225.28408159956</v>
      </c>
      <c r="G44" s="4">
        <f t="shared" si="9"/>
        <v>371837.84487670037</v>
      </c>
      <c r="H44" s="4">
        <f t="shared" si="3"/>
        <v>377824.43417921523</v>
      </c>
    </row>
    <row r="45" spans="2:8" ht="15.75" thickBot="1">
      <c r="B45" s="34" t="s">
        <v>99</v>
      </c>
      <c r="C45" s="4">
        <v>353257</v>
      </c>
      <c r="D45" s="40">
        <f t="shared" si="8"/>
        <v>373569.27750000003</v>
      </c>
      <c r="E45" s="4">
        <f t="shared" si="1"/>
        <v>388848.26094975002</v>
      </c>
      <c r="F45" s="4">
        <f t="shared" si="2"/>
        <v>401213.63564795209</v>
      </c>
      <c r="G45" s="4">
        <f t="shared" si="9"/>
        <v>416459.7538025743</v>
      </c>
      <c r="H45" s="4">
        <f t="shared" si="3"/>
        <v>423164.75583879574</v>
      </c>
    </row>
    <row r="46" spans="2:8" ht="15.75" thickBot="1">
      <c r="B46" s="29" t="s">
        <v>12</v>
      </c>
      <c r="C46" s="4"/>
      <c r="D46" s="42"/>
      <c r="E46" s="4"/>
      <c r="F46" s="4"/>
      <c r="G46" s="4"/>
      <c r="H46" s="4"/>
    </row>
    <row r="47" spans="2:8">
      <c r="B47" s="34" t="s">
        <v>13</v>
      </c>
      <c r="C47" s="4">
        <v>25232</v>
      </c>
      <c r="D47" s="40">
        <f t="shared" ref="D47" si="10">C47*1.0575</f>
        <v>26682.840000000004</v>
      </c>
      <c r="E47" s="4">
        <f t="shared" ref="E47" si="11">D47*1.0409</f>
        <v>27774.168156000003</v>
      </c>
      <c r="F47" s="4">
        <f t="shared" si="2"/>
        <v>28657.386703360804</v>
      </c>
      <c r="G47" s="4">
        <f>F47*1.038</f>
        <v>29746.367398088514</v>
      </c>
      <c r="H47" s="4">
        <f t="shared" si="3"/>
        <v>30225.283913197738</v>
      </c>
    </row>
    <row r="48" spans="2:8">
      <c r="B48" s="34" t="s">
        <v>14</v>
      </c>
      <c r="C48" s="4">
        <v>63081</v>
      </c>
      <c r="D48" s="40">
        <f t="shared" ref="D48:D55" si="12">C48*1.0575</f>
        <v>66708.157500000001</v>
      </c>
      <c r="E48" s="4">
        <f t="shared" ref="E48:E55" si="13">D48*1.0409</f>
        <v>69436.521141749996</v>
      </c>
      <c r="F48" s="4">
        <f t="shared" si="2"/>
        <v>71644.602514057653</v>
      </c>
      <c r="G48" s="4">
        <f t="shared" ref="G48:G55" si="14">F48*1.038</f>
        <v>74367.09740959185</v>
      </c>
      <c r="H48" s="4">
        <f t="shared" si="3"/>
        <v>75564.40767788628</v>
      </c>
    </row>
    <row r="49" spans="2:8">
      <c r="B49" s="34" t="s">
        <v>15</v>
      </c>
      <c r="C49" s="4">
        <v>63081</v>
      </c>
      <c r="D49" s="40">
        <f t="shared" si="12"/>
        <v>66708.157500000001</v>
      </c>
      <c r="E49" s="4">
        <f t="shared" si="13"/>
        <v>69436.521141749996</v>
      </c>
      <c r="F49" s="4">
        <f t="shared" si="2"/>
        <v>71644.602514057653</v>
      </c>
      <c r="G49" s="4">
        <f t="shared" si="14"/>
        <v>74367.09740959185</v>
      </c>
      <c r="H49" s="4">
        <f t="shared" si="3"/>
        <v>75564.40767788628</v>
      </c>
    </row>
    <row r="50" spans="2:8">
      <c r="B50" s="34" t="s">
        <v>16</v>
      </c>
      <c r="C50" s="4">
        <v>50465</v>
      </c>
      <c r="D50" s="40">
        <f t="shared" si="12"/>
        <v>53366.737500000003</v>
      </c>
      <c r="E50" s="4">
        <f t="shared" si="13"/>
        <v>55549.437063749996</v>
      </c>
      <c r="F50" s="4">
        <f t="shared" si="2"/>
        <v>57315.909162377247</v>
      </c>
      <c r="G50" s="4">
        <f t="shared" si="14"/>
        <v>59493.913710547582</v>
      </c>
      <c r="H50" s="4">
        <f t="shared" si="3"/>
        <v>60451.765721287396</v>
      </c>
    </row>
    <row r="51" spans="2:8">
      <c r="B51" s="34" t="s">
        <v>17</v>
      </c>
      <c r="C51" s="4">
        <v>50465</v>
      </c>
      <c r="D51" s="40">
        <f t="shared" si="12"/>
        <v>53366.737500000003</v>
      </c>
      <c r="E51" s="4">
        <f t="shared" si="13"/>
        <v>55549.437063749996</v>
      </c>
      <c r="F51" s="4">
        <f t="shared" si="2"/>
        <v>57315.909162377247</v>
      </c>
      <c r="G51" s="4">
        <f t="shared" si="14"/>
        <v>59493.913710547582</v>
      </c>
      <c r="H51" s="4">
        <f t="shared" si="3"/>
        <v>60451.765721287396</v>
      </c>
    </row>
    <row r="52" spans="2:8">
      <c r="B52" s="34" t="s">
        <v>18</v>
      </c>
      <c r="C52" s="4">
        <v>18923</v>
      </c>
      <c r="D52" s="40">
        <f t="shared" si="12"/>
        <v>20011.072500000002</v>
      </c>
      <c r="E52" s="4">
        <f t="shared" si="13"/>
        <v>20829.52536525</v>
      </c>
      <c r="F52" s="4">
        <f t="shared" si="2"/>
        <v>21491.904271864951</v>
      </c>
      <c r="G52" s="4">
        <f t="shared" si="14"/>
        <v>22308.596634195819</v>
      </c>
      <c r="H52" s="4">
        <f t="shared" si="3"/>
        <v>22667.765040006372</v>
      </c>
    </row>
    <row r="53" spans="2:8">
      <c r="B53" s="34" t="s">
        <v>19</v>
      </c>
      <c r="C53" s="4">
        <v>18923</v>
      </c>
      <c r="D53" s="40">
        <f t="shared" si="12"/>
        <v>20011.072500000002</v>
      </c>
      <c r="E53" s="4">
        <f t="shared" si="13"/>
        <v>20829.52536525</v>
      </c>
      <c r="F53" s="4">
        <f t="shared" si="2"/>
        <v>21491.904271864951</v>
      </c>
      <c r="G53" s="4">
        <f t="shared" si="14"/>
        <v>22308.596634195819</v>
      </c>
      <c r="H53" s="4">
        <f t="shared" si="3"/>
        <v>22667.765040006372</v>
      </c>
    </row>
    <row r="54" spans="2:8">
      <c r="B54" s="34" t="s">
        <v>20</v>
      </c>
      <c r="C54" s="4">
        <v>18923</v>
      </c>
      <c r="D54" s="40">
        <f t="shared" si="12"/>
        <v>20011.072500000002</v>
      </c>
      <c r="E54" s="4">
        <f t="shared" si="13"/>
        <v>20829.52536525</v>
      </c>
      <c r="F54" s="4">
        <f t="shared" si="2"/>
        <v>21491.904271864951</v>
      </c>
      <c r="G54" s="4">
        <f t="shared" si="14"/>
        <v>22308.596634195819</v>
      </c>
      <c r="H54" s="4">
        <f t="shared" si="3"/>
        <v>22667.765040006372</v>
      </c>
    </row>
    <row r="55" spans="2:8" ht="15.75" thickBot="1">
      <c r="B55" s="34" t="s">
        <v>21</v>
      </c>
      <c r="C55" s="4">
        <v>37848</v>
      </c>
      <c r="D55" s="40">
        <f t="shared" si="12"/>
        <v>40024.26</v>
      </c>
      <c r="E55" s="4">
        <f t="shared" si="13"/>
        <v>41661.252234</v>
      </c>
      <c r="F55" s="4">
        <f t="shared" si="2"/>
        <v>42986.080055041202</v>
      </c>
      <c r="G55" s="4">
        <f t="shared" si="14"/>
        <v>44619.551097132768</v>
      </c>
      <c r="H55" s="4">
        <f t="shared" si="3"/>
        <v>45337.925869796607</v>
      </c>
    </row>
    <row r="56" spans="2:8" ht="15.75" thickBot="1">
      <c r="B56" s="29" t="s">
        <v>11</v>
      </c>
      <c r="C56" s="4"/>
      <c r="D56" s="42"/>
      <c r="E56" s="4"/>
      <c r="F56" s="4"/>
      <c r="G56" s="4"/>
      <c r="H56" s="4"/>
    </row>
    <row r="57" spans="2:8">
      <c r="B57" s="34" t="s">
        <v>100</v>
      </c>
      <c r="C57" s="4">
        <v>37848</v>
      </c>
      <c r="D57" s="40">
        <f>C57*1.0575</f>
        <v>40024.26</v>
      </c>
      <c r="E57" s="4">
        <f t="shared" si="1"/>
        <v>41661.252234</v>
      </c>
      <c r="F57" s="4">
        <f t="shared" si="2"/>
        <v>42986.080055041202</v>
      </c>
      <c r="G57" s="4">
        <f>F57*1.038</f>
        <v>44619.551097132768</v>
      </c>
      <c r="H57" s="4">
        <f t="shared" si="3"/>
        <v>45337.925869796607</v>
      </c>
    </row>
    <row r="58" spans="2:8">
      <c r="B58" s="34" t="s">
        <v>101</v>
      </c>
      <c r="C58" s="4">
        <v>151395</v>
      </c>
      <c r="D58" s="40">
        <f t="shared" ref="D58:D65" si="15">C58*1.0575</f>
        <v>160100.21250000002</v>
      </c>
      <c r="E58" s="4">
        <f t="shared" si="1"/>
        <v>166648.31119125002</v>
      </c>
      <c r="F58" s="4">
        <f t="shared" si="2"/>
        <v>171947.72748713178</v>
      </c>
      <c r="G58" s="4">
        <f t="shared" ref="G58:G65" si="16">F58*1.038</f>
        <v>178481.7411316428</v>
      </c>
      <c r="H58" s="4">
        <f t="shared" si="3"/>
        <v>181355.29716386224</v>
      </c>
    </row>
    <row r="59" spans="2:8">
      <c r="B59" s="34" t="s">
        <v>102</v>
      </c>
      <c r="C59" s="4">
        <v>126162</v>
      </c>
      <c r="D59" s="40">
        <f t="shared" si="15"/>
        <v>133416.315</v>
      </c>
      <c r="E59" s="4">
        <f t="shared" si="1"/>
        <v>138873.04228349999</v>
      </c>
      <c r="F59" s="4">
        <f t="shared" si="2"/>
        <v>143289.20502811531</v>
      </c>
      <c r="G59" s="4">
        <f t="shared" si="16"/>
        <v>148734.1948191837</v>
      </c>
      <c r="H59" s="4">
        <f t="shared" si="3"/>
        <v>151128.81535577256</v>
      </c>
    </row>
    <row r="60" spans="2:8">
      <c r="B60" s="34" t="s">
        <v>103</v>
      </c>
      <c r="C60" s="4">
        <v>126162</v>
      </c>
      <c r="D60" s="40">
        <f t="shared" si="15"/>
        <v>133416.315</v>
      </c>
      <c r="E60" s="4">
        <f t="shared" si="1"/>
        <v>138873.04228349999</v>
      </c>
      <c r="F60" s="4">
        <f t="shared" si="2"/>
        <v>143289.20502811531</v>
      </c>
      <c r="G60" s="4">
        <f t="shared" si="16"/>
        <v>148734.1948191837</v>
      </c>
      <c r="H60" s="4">
        <f t="shared" si="3"/>
        <v>151128.81535577256</v>
      </c>
    </row>
    <row r="61" spans="2:8">
      <c r="B61" s="34" t="s">
        <v>104</v>
      </c>
      <c r="C61" s="4">
        <v>113546</v>
      </c>
      <c r="D61" s="40">
        <f t="shared" si="15"/>
        <v>120074.89500000002</v>
      </c>
      <c r="E61" s="4">
        <f t="shared" si="1"/>
        <v>124985.95820550001</v>
      </c>
      <c r="F61" s="4">
        <f t="shared" si="2"/>
        <v>128960.51167643491</v>
      </c>
      <c r="G61" s="4">
        <f t="shared" si="16"/>
        <v>133861.01112013945</v>
      </c>
      <c r="H61" s="4">
        <f t="shared" si="3"/>
        <v>136016.17339917368</v>
      </c>
    </row>
    <row r="62" spans="2:8">
      <c r="B62" s="34" t="s">
        <v>105</v>
      </c>
      <c r="C62" s="4">
        <v>63081</v>
      </c>
      <c r="D62" s="40">
        <f t="shared" si="15"/>
        <v>66708.157500000001</v>
      </c>
      <c r="E62" s="4">
        <f t="shared" si="1"/>
        <v>69436.521141749996</v>
      </c>
      <c r="F62" s="4">
        <f t="shared" si="2"/>
        <v>71644.602514057653</v>
      </c>
      <c r="G62" s="4">
        <f t="shared" si="16"/>
        <v>74367.09740959185</v>
      </c>
      <c r="H62" s="4">
        <f t="shared" si="3"/>
        <v>75564.40767788628</v>
      </c>
    </row>
    <row r="63" spans="2:8">
      <c r="B63" s="34" t="s">
        <v>106</v>
      </c>
      <c r="C63" s="4">
        <v>82005</v>
      </c>
      <c r="D63" s="40">
        <f t="shared" si="15"/>
        <v>86720.287500000006</v>
      </c>
      <c r="E63" s="4">
        <f t="shared" si="1"/>
        <v>90267.147258750003</v>
      </c>
      <c r="F63" s="4">
        <f t="shared" si="2"/>
        <v>93137.642541578258</v>
      </c>
      <c r="G63" s="4">
        <f t="shared" si="16"/>
        <v>96676.87295815823</v>
      </c>
      <c r="H63" s="4">
        <f t="shared" si="3"/>
        <v>98233.37061278458</v>
      </c>
    </row>
    <row r="64" spans="2:8">
      <c r="B64" s="34" t="s">
        <v>107</v>
      </c>
      <c r="C64" s="4">
        <v>50465</v>
      </c>
      <c r="D64" s="40">
        <f t="shared" si="15"/>
        <v>53366.737500000003</v>
      </c>
      <c r="E64" s="4">
        <f t="shared" si="1"/>
        <v>55549.437063749996</v>
      </c>
      <c r="F64" s="4">
        <f t="shared" si="2"/>
        <v>57315.909162377247</v>
      </c>
      <c r="G64" s="4">
        <f t="shared" si="16"/>
        <v>59493.913710547582</v>
      </c>
      <c r="H64" s="4">
        <f t="shared" si="3"/>
        <v>60451.765721287396</v>
      </c>
    </row>
    <row r="65" spans="2:8" ht="15.75" thickBot="1">
      <c r="B65" s="34" t="s">
        <v>108</v>
      </c>
      <c r="C65" s="4">
        <v>44156</v>
      </c>
      <c r="D65" s="40">
        <f t="shared" si="15"/>
        <v>46694.97</v>
      </c>
      <c r="E65" s="4">
        <f t="shared" si="1"/>
        <v>48604.794273</v>
      </c>
      <c r="F65" s="4">
        <f t="shared" si="2"/>
        <v>50150.426730881401</v>
      </c>
      <c r="G65" s="4">
        <f t="shared" si="16"/>
        <v>52056.142946654894</v>
      </c>
      <c r="H65" s="4">
        <f t="shared" si="3"/>
        <v>52894.246848096038</v>
      </c>
    </row>
    <row r="66" spans="2:8" ht="15.75" thickBot="1">
      <c r="B66" s="29" t="s">
        <v>9</v>
      </c>
      <c r="C66" s="4"/>
      <c r="D66" s="42"/>
      <c r="E66" s="4"/>
      <c r="F66" s="4"/>
      <c r="G66" s="4"/>
      <c r="H66" s="4"/>
    </row>
    <row r="67" spans="2:8">
      <c r="B67" s="34" t="s">
        <v>109</v>
      </c>
      <c r="C67" s="4">
        <v>479419</v>
      </c>
      <c r="D67" s="40">
        <f>C67*1.0575</f>
        <v>506985.59250000003</v>
      </c>
      <c r="E67" s="4">
        <f t="shared" si="1"/>
        <v>527721.30323325004</v>
      </c>
      <c r="F67" s="4">
        <f t="shared" si="2"/>
        <v>544502.8406760674</v>
      </c>
      <c r="G67" s="4">
        <f>F67*1.038</f>
        <v>565193.94862175803</v>
      </c>
      <c r="H67" s="4">
        <f t="shared" si="3"/>
        <v>574293.5711945683</v>
      </c>
    </row>
    <row r="68" spans="2:8" ht="24">
      <c r="B68" s="38" t="s">
        <v>110</v>
      </c>
      <c r="C68" s="6">
        <v>277558</v>
      </c>
      <c r="D68" s="40">
        <f t="shared" ref="D68:D82" si="17">C68*1.0575</f>
        <v>293517.58500000002</v>
      </c>
      <c r="E68" s="4">
        <f t="shared" si="1"/>
        <v>305522.45422650001</v>
      </c>
      <c r="F68" s="4">
        <f t="shared" si="2"/>
        <v>315238.06827090273</v>
      </c>
      <c r="G68" s="4">
        <f t="shared" ref="G68:G82" si="18">F68*1.038</f>
        <v>327217.11486519704</v>
      </c>
      <c r="H68" s="4">
        <f t="shared" si="3"/>
        <v>332485.31041452673</v>
      </c>
    </row>
    <row r="69" spans="2:8">
      <c r="B69" s="34" t="s">
        <v>111</v>
      </c>
      <c r="C69" s="4">
        <v>75697</v>
      </c>
      <c r="D69" s="40">
        <f t="shared" si="17"/>
        <v>80049.577500000014</v>
      </c>
      <c r="E69" s="4">
        <f t="shared" si="1"/>
        <v>83323.60521975001</v>
      </c>
      <c r="F69" s="4">
        <f t="shared" si="2"/>
        <v>85973.295865738066</v>
      </c>
      <c r="G69" s="4">
        <f t="shared" si="18"/>
        <v>89240.281108636118</v>
      </c>
      <c r="H69" s="4">
        <f t="shared" si="3"/>
        <v>90677.049634485156</v>
      </c>
    </row>
    <row r="70" spans="2:8" ht="24">
      <c r="B70" s="38" t="s">
        <v>112</v>
      </c>
      <c r="C70" s="6">
        <v>340640</v>
      </c>
      <c r="D70" s="40">
        <f t="shared" si="17"/>
        <v>360226.80000000005</v>
      </c>
      <c r="E70" s="4">
        <f t="shared" si="1"/>
        <v>374960.07612000004</v>
      </c>
      <c r="F70" s="4">
        <f t="shared" si="2"/>
        <v>386883.80654061609</v>
      </c>
      <c r="G70" s="4">
        <f t="shared" si="18"/>
        <v>401585.39118915953</v>
      </c>
      <c r="H70" s="4">
        <f t="shared" si="3"/>
        <v>408050.91598730499</v>
      </c>
    </row>
    <row r="71" spans="2:8" ht="24">
      <c r="B71" s="38" t="s">
        <v>113</v>
      </c>
      <c r="C71" s="6">
        <v>378488</v>
      </c>
      <c r="D71" s="40">
        <f t="shared" si="17"/>
        <v>400251.06000000006</v>
      </c>
      <c r="E71" s="4">
        <f t="shared" si="1"/>
        <v>416621.32835400006</v>
      </c>
      <c r="F71" s="4">
        <f t="shared" ref="F71:F117" si="19">E71*1.0318</f>
        <v>429869.88659565727</v>
      </c>
      <c r="G71" s="4">
        <f t="shared" si="18"/>
        <v>446204.94228629227</v>
      </c>
      <c r="H71" s="4">
        <f t="shared" si="3"/>
        <v>453388.84185710159</v>
      </c>
    </row>
    <row r="72" spans="2:8">
      <c r="B72" s="34" t="s">
        <v>114</v>
      </c>
      <c r="C72" s="4">
        <v>37848</v>
      </c>
      <c r="D72" s="40">
        <f t="shared" si="17"/>
        <v>40024.26</v>
      </c>
      <c r="E72" s="4">
        <f t="shared" si="1"/>
        <v>41661.252234</v>
      </c>
      <c r="F72" s="4">
        <f t="shared" si="19"/>
        <v>42986.080055041202</v>
      </c>
      <c r="G72" s="4">
        <f t="shared" si="18"/>
        <v>44619.551097132768</v>
      </c>
      <c r="H72" s="4">
        <f t="shared" si="3"/>
        <v>45337.925869796607</v>
      </c>
    </row>
    <row r="73" spans="2:8" ht="24">
      <c r="B73" s="38" t="s">
        <v>115</v>
      </c>
      <c r="C73" s="6">
        <v>441570</v>
      </c>
      <c r="D73" s="40">
        <f t="shared" si="17"/>
        <v>466960.27500000002</v>
      </c>
      <c r="E73" s="4">
        <f t="shared" si="1"/>
        <v>486058.95024749998</v>
      </c>
      <c r="F73" s="4">
        <f t="shared" si="19"/>
        <v>501515.62486537051</v>
      </c>
      <c r="G73" s="4">
        <f t="shared" si="18"/>
        <v>520573.21861025458</v>
      </c>
      <c r="H73" s="4">
        <f t="shared" ref="H73:H116" si="20">G73*1.0161</f>
        <v>528954.44742987968</v>
      </c>
    </row>
    <row r="74" spans="2:8">
      <c r="B74" s="34" t="s">
        <v>116</v>
      </c>
      <c r="C74" s="4">
        <v>113546</v>
      </c>
      <c r="D74" s="40">
        <f t="shared" si="17"/>
        <v>120074.89500000002</v>
      </c>
      <c r="E74" s="4">
        <f t="shared" si="1"/>
        <v>124985.95820550001</v>
      </c>
      <c r="F74" s="4">
        <f t="shared" si="19"/>
        <v>128960.51167643491</v>
      </c>
      <c r="G74" s="4">
        <f t="shared" si="18"/>
        <v>133861.01112013945</v>
      </c>
      <c r="H74" s="4">
        <f t="shared" si="20"/>
        <v>136016.17339917368</v>
      </c>
    </row>
    <row r="75" spans="2:8">
      <c r="B75" s="34" t="s">
        <v>117</v>
      </c>
      <c r="C75" s="4">
        <v>151395</v>
      </c>
      <c r="D75" s="40">
        <f t="shared" si="17"/>
        <v>160100.21250000002</v>
      </c>
      <c r="E75" s="4">
        <f t="shared" si="1"/>
        <v>166648.31119125002</v>
      </c>
      <c r="F75" s="4">
        <f t="shared" si="19"/>
        <v>171947.72748713178</v>
      </c>
      <c r="G75" s="4">
        <f t="shared" si="18"/>
        <v>178481.7411316428</v>
      </c>
      <c r="H75" s="4">
        <f t="shared" si="20"/>
        <v>181355.29716386224</v>
      </c>
    </row>
    <row r="76" spans="2:8">
      <c r="B76" s="34" t="s">
        <v>10</v>
      </c>
      <c r="C76" s="4">
        <v>63081</v>
      </c>
      <c r="D76" s="40">
        <f t="shared" si="17"/>
        <v>66708.157500000001</v>
      </c>
      <c r="E76" s="4">
        <f t="shared" si="1"/>
        <v>69436.521141749996</v>
      </c>
      <c r="F76" s="4">
        <f t="shared" si="19"/>
        <v>71644.602514057653</v>
      </c>
      <c r="G76" s="4">
        <f t="shared" si="18"/>
        <v>74367.09740959185</v>
      </c>
      <c r="H76" s="4">
        <f t="shared" si="20"/>
        <v>75564.40767788628</v>
      </c>
    </row>
    <row r="77" spans="2:8">
      <c r="B77" s="34" t="s">
        <v>118</v>
      </c>
      <c r="C77" s="4">
        <v>31539</v>
      </c>
      <c r="D77" s="40">
        <f t="shared" si="17"/>
        <v>33352.4925</v>
      </c>
      <c r="E77" s="4">
        <f t="shared" si="1"/>
        <v>34716.609443249996</v>
      </c>
      <c r="F77" s="4">
        <f t="shared" si="19"/>
        <v>35820.597623545349</v>
      </c>
      <c r="G77" s="4">
        <f t="shared" si="18"/>
        <v>37181.780333240073</v>
      </c>
      <c r="H77" s="4">
        <f t="shared" si="20"/>
        <v>37780.406996605241</v>
      </c>
    </row>
    <row r="78" spans="2:8">
      <c r="B78" s="34" t="s">
        <v>119</v>
      </c>
      <c r="C78" s="4">
        <v>206907</v>
      </c>
      <c r="D78" s="40">
        <f t="shared" si="17"/>
        <v>218804.15250000003</v>
      </c>
      <c r="E78" s="4">
        <f t="shared" si="1"/>
        <v>227753.24233725001</v>
      </c>
      <c r="F78" s="4">
        <f t="shared" si="19"/>
        <v>234995.79544357458</v>
      </c>
      <c r="G78" s="4">
        <f t="shared" si="18"/>
        <v>243925.63567043041</v>
      </c>
      <c r="H78" s="4">
        <f t="shared" si="20"/>
        <v>247852.83840472435</v>
      </c>
    </row>
    <row r="79" spans="2:8">
      <c r="B79" s="34" t="s">
        <v>120</v>
      </c>
      <c r="C79" s="4">
        <v>63081</v>
      </c>
      <c r="D79" s="40">
        <f t="shared" si="17"/>
        <v>66708.157500000001</v>
      </c>
      <c r="E79" s="4">
        <f t="shared" si="1"/>
        <v>69436.521141749996</v>
      </c>
      <c r="F79" s="4">
        <f t="shared" si="19"/>
        <v>71644.602514057653</v>
      </c>
      <c r="G79" s="4">
        <f t="shared" si="18"/>
        <v>74367.09740959185</v>
      </c>
      <c r="H79" s="4">
        <f t="shared" si="20"/>
        <v>75564.40767788628</v>
      </c>
    </row>
    <row r="80" spans="2:8">
      <c r="B80" s="34" t="s">
        <v>121</v>
      </c>
      <c r="C80" s="4">
        <v>126162</v>
      </c>
      <c r="D80" s="40">
        <f t="shared" si="17"/>
        <v>133416.315</v>
      </c>
      <c r="E80" s="4">
        <f t="shared" ref="E80:E117" si="21">D80*1.0409</f>
        <v>138873.04228349999</v>
      </c>
      <c r="F80" s="4">
        <f t="shared" si="19"/>
        <v>143289.20502811531</v>
      </c>
      <c r="G80" s="4">
        <f t="shared" si="18"/>
        <v>148734.1948191837</v>
      </c>
      <c r="H80" s="4">
        <f t="shared" si="20"/>
        <v>151128.81535577256</v>
      </c>
    </row>
    <row r="81" spans="2:8">
      <c r="B81" s="34" t="s">
        <v>122</v>
      </c>
      <c r="C81" s="4">
        <v>63081</v>
      </c>
      <c r="D81" s="40">
        <f t="shared" si="17"/>
        <v>66708.157500000001</v>
      </c>
      <c r="E81" s="4">
        <f t="shared" si="21"/>
        <v>69436.521141749996</v>
      </c>
      <c r="F81" s="4">
        <f t="shared" si="19"/>
        <v>71644.602514057653</v>
      </c>
      <c r="G81" s="4">
        <f t="shared" si="18"/>
        <v>74367.09740959185</v>
      </c>
      <c r="H81" s="4">
        <f t="shared" si="20"/>
        <v>75564.40767788628</v>
      </c>
    </row>
    <row r="82" spans="2:8" ht="15.75" thickBot="1">
      <c r="B82" s="34" t="s">
        <v>123</v>
      </c>
      <c r="C82" s="4">
        <v>107238</v>
      </c>
      <c r="D82" s="37">
        <f t="shared" si="17"/>
        <v>113404.18500000001</v>
      </c>
      <c r="E82" s="4">
        <f t="shared" si="21"/>
        <v>118042.4161665</v>
      </c>
      <c r="F82" s="4">
        <f t="shared" si="19"/>
        <v>121796.1650005947</v>
      </c>
      <c r="G82" s="4">
        <f t="shared" si="18"/>
        <v>126424.41927061731</v>
      </c>
      <c r="H82" s="4">
        <f t="shared" si="20"/>
        <v>128459.85242087425</v>
      </c>
    </row>
    <row r="83" spans="2:8" ht="15.75" thickBot="1">
      <c r="B83" s="29" t="s">
        <v>2</v>
      </c>
      <c r="C83" s="4"/>
      <c r="D83" s="42"/>
      <c r="E83" s="4"/>
      <c r="F83" s="4"/>
      <c r="G83" s="4"/>
      <c r="H83" s="4"/>
    </row>
    <row r="84" spans="2:8">
      <c r="B84" s="34" t="s">
        <v>124</v>
      </c>
      <c r="C84" s="4">
        <v>88314</v>
      </c>
      <c r="D84" s="37">
        <f>C84*1.0575</f>
        <v>93392.055000000008</v>
      </c>
      <c r="E84" s="4">
        <f t="shared" si="21"/>
        <v>97211.790049500007</v>
      </c>
      <c r="F84" s="4">
        <f t="shared" si="19"/>
        <v>100303.12497307411</v>
      </c>
      <c r="G84" s="4">
        <f>F84*1.038</f>
        <v>104114.64372205093</v>
      </c>
      <c r="H84" s="4">
        <f t="shared" si="20"/>
        <v>105790.88948597595</v>
      </c>
    </row>
    <row r="85" spans="2:8">
      <c r="B85" s="34" t="s">
        <v>125</v>
      </c>
      <c r="C85" s="4">
        <v>107238</v>
      </c>
      <c r="D85" s="37">
        <f t="shared" ref="D85:D91" si="22">C85*1.0575</f>
        <v>113404.18500000001</v>
      </c>
      <c r="E85" s="4">
        <f t="shared" si="21"/>
        <v>118042.4161665</v>
      </c>
      <c r="F85" s="4">
        <f t="shared" si="19"/>
        <v>121796.1650005947</v>
      </c>
      <c r="G85" s="4">
        <f t="shared" ref="G85:G91" si="23">F85*1.038</f>
        <v>126424.41927061731</v>
      </c>
      <c r="H85" s="4">
        <f t="shared" si="20"/>
        <v>128459.85242087425</v>
      </c>
    </row>
    <row r="86" spans="2:8">
      <c r="B86" s="34" t="s">
        <v>126</v>
      </c>
      <c r="C86" s="4">
        <v>100930</v>
      </c>
      <c r="D86" s="37">
        <f t="shared" si="22"/>
        <v>106733.47500000001</v>
      </c>
      <c r="E86" s="4">
        <f t="shared" si="21"/>
        <v>111098.87412749999</v>
      </c>
      <c r="F86" s="4">
        <f t="shared" si="19"/>
        <v>114631.81832475449</v>
      </c>
      <c r="G86" s="4">
        <f t="shared" si="23"/>
        <v>118987.82742109516</v>
      </c>
      <c r="H86" s="4">
        <f t="shared" si="20"/>
        <v>120903.53144257479</v>
      </c>
    </row>
    <row r="87" spans="2:8">
      <c r="B87" s="34" t="s">
        <v>127</v>
      </c>
      <c r="C87" s="4">
        <v>113546</v>
      </c>
      <c r="D87" s="37">
        <f t="shared" si="22"/>
        <v>120074.89500000002</v>
      </c>
      <c r="E87" s="4">
        <f t="shared" si="21"/>
        <v>124985.95820550001</v>
      </c>
      <c r="F87" s="4">
        <f t="shared" si="19"/>
        <v>128960.51167643491</v>
      </c>
      <c r="G87" s="4">
        <f t="shared" si="23"/>
        <v>133861.01112013945</v>
      </c>
      <c r="H87" s="4">
        <f t="shared" si="20"/>
        <v>136016.17339917368</v>
      </c>
    </row>
    <row r="88" spans="2:8">
      <c r="B88" s="34" t="s">
        <v>128</v>
      </c>
      <c r="C88" s="4">
        <v>100930</v>
      </c>
      <c r="D88" s="37">
        <f t="shared" si="22"/>
        <v>106733.47500000001</v>
      </c>
      <c r="E88" s="4">
        <f t="shared" si="21"/>
        <v>111098.87412749999</v>
      </c>
      <c r="F88" s="4">
        <f t="shared" si="19"/>
        <v>114631.81832475449</v>
      </c>
      <c r="G88" s="4">
        <f t="shared" si="23"/>
        <v>118987.82742109516</v>
      </c>
      <c r="H88" s="4">
        <f t="shared" si="20"/>
        <v>120903.53144257479</v>
      </c>
    </row>
    <row r="89" spans="2:8">
      <c r="B89" s="34" t="s">
        <v>129</v>
      </c>
      <c r="C89" s="4">
        <v>100930</v>
      </c>
      <c r="D89" s="37">
        <f t="shared" si="22"/>
        <v>106733.47500000001</v>
      </c>
      <c r="E89" s="4">
        <f t="shared" si="21"/>
        <v>111098.87412749999</v>
      </c>
      <c r="F89" s="4">
        <f t="shared" si="19"/>
        <v>114631.81832475449</v>
      </c>
      <c r="G89" s="4">
        <f t="shared" si="23"/>
        <v>118987.82742109516</v>
      </c>
      <c r="H89" s="4">
        <f t="shared" si="20"/>
        <v>120903.53144257479</v>
      </c>
    </row>
    <row r="90" spans="2:8">
      <c r="B90" s="34" t="s">
        <v>130</v>
      </c>
      <c r="C90" s="4">
        <v>116070</v>
      </c>
      <c r="D90" s="37">
        <f t="shared" si="22"/>
        <v>122744.02500000001</v>
      </c>
      <c r="E90" s="4">
        <f t="shared" si="21"/>
        <v>127764.2556225</v>
      </c>
      <c r="F90" s="4">
        <f t="shared" si="19"/>
        <v>131827.15895129551</v>
      </c>
      <c r="G90" s="4">
        <f t="shared" si="23"/>
        <v>136836.59099144474</v>
      </c>
      <c r="H90" s="4">
        <f t="shared" si="20"/>
        <v>139039.66010640701</v>
      </c>
    </row>
    <row r="91" spans="2:8" ht="15.75" thickBot="1">
      <c r="B91" s="35" t="s">
        <v>131</v>
      </c>
      <c r="C91" s="4">
        <v>50465</v>
      </c>
      <c r="D91" s="37">
        <f t="shared" si="22"/>
        <v>53366.737500000003</v>
      </c>
      <c r="E91" s="4">
        <f t="shared" si="21"/>
        <v>55549.437063749996</v>
      </c>
      <c r="F91" s="4">
        <f t="shared" si="19"/>
        <v>57315.909162377247</v>
      </c>
      <c r="G91" s="4">
        <f t="shared" si="23"/>
        <v>59493.913710547582</v>
      </c>
      <c r="H91" s="4">
        <f t="shared" si="20"/>
        <v>60451.765721287396</v>
      </c>
    </row>
    <row r="92" spans="2:8" ht="15.75" thickBot="1">
      <c r="B92" s="29" t="s">
        <v>22</v>
      </c>
      <c r="C92" s="4"/>
      <c r="D92" s="37"/>
      <c r="E92" s="4"/>
      <c r="F92" s="4"/>
      <c r="G92" s="4"/>
      <c r="H92" s="4"/>
    </row>
    <row r="93" spans="2:8">
      <c r="B93" s="34" t="s">
        <v>23</v>
      </c>
      <c r="C93" s="4">
        <v>504653</v>
      </c>
      <c r="D93" s="37">
        <f t="shared" ref="D93:D117" si="24">C93*1.0575</f>
        <v>533670.5475000001</v>
      </c>
      <c r="E93" s="4">
        <f t="shared" si="21"/>
        <v>555497.67289275012</v>
      </c>
      <c r="F93" s="4">
        <f t="shared" si="19"/>
        <v>573162.49889073963</v>
      </c>
      <c r="G93" s="4">
        <f>F93*1.038</f>
        <v>594942.67384858779</v>
      </c>
      <c r="H93" s="4">
        <f t="shared" si="20"/>
        <v>604521.25089755002</v>
      </c>
    </row>
    <row r="94" spans="2:8">
      <c r="B94" s="34" t="s">
        <v>24</v>
      </c>
      <c r="C94" s="4">
        <v>403722</v>
      </c>
      <c r="D94" s="37">
        <f t="shared" si="24"/>
        <v>426936.01500000001</v>
      </c>
      <c r="E94" s="4">
        <f t="shared" si="21"/>
        <v>444397.69801349996</v>
      </c>
      <c r="F94" s="4">
        <f t="shared" si="19"/>
        <v>458529.54481032927</v>
      </c>
      <c r="G94" s="4">
        <f t="shared" ref="G94:G97" si="25">F94*1.038</f>
        <v>475953.66751312179</v>
      </c>
      <c r="H94" s="4">
        <f t="shared" si="20"/>
        <v>483616.52156008303</v>
      </c>
    </row>
    <row r="95" spans="2:8">
      <c r="B95" s="34" t="s">
        <v>25</v>
      </c>
      <c r="C95" s="4">
        <v>504653</v>
      </c>
      <c r="D95" s="37">
        <f t="shared" si="24"/>
        <v>533670.5475000001</v>
      </c>
      <c r="E95" s="4">
        <f t="shared" si="21"/>
        <v>555497.67289275012</v>
      </c>
      <c r="F95" s="4">
        <f t="shared" si="19"/>
        <v>573162.49889073963</v>
      </c>
      <c r="G95" s="4">
        <f t="shared" si="25"/>
        <v>594942.67384858779</v>
      </c>
      <c r="H95" s="4">
        <f t="shared" si="20"/>
        <v>604521.25089755002</v>
      </c>
    </row>
    <row r="96" spans="2:8">
      <c r="B96" s="34" t="s">
        <v>26</v>
      </c>
      <c r="C96" s="4">
        <v>605583</v>
      </c>
      <c r="D96" s="37">
        <f t="shared" si="24"/>
        <v>640404.02250000008</v>
      </c>
      <c r="E96" s="4">
        <f t="shared" si="21"/>
        <v>666596.54702025</v>
      </c>
      <c r="F96" s="4">
        <f t="shared" si="19"/>
        <v>687794.317215494</v>
      </c>
      <c r="G96" s="4">
        <f t="shared" si="25"/>
        <v>713930.50126968278</v>
      </c>
      <c r="H96" s="4">
        <f t="shared" si="20"/>
        <v>725424.78234012472</v>
      </c>
    </row>
    <row r="97" spans="2:8" ht="15.75" thickBot="1">
      <c r="B97" s="34" t="s">
        <v>27</v>
      </c>
      <c r="C97" s="4">
        <v>164011</v>
      </c>
      <c r="D97" s="37">
        <f t="shared" si="24"/>
        <v>173441.63250000001</v>
      </c>
      <c r="E97" s="4">
        <f t="shared" si="21"/>
        <v>180535.39526925</v>
      </c>
      <c r="F97" s="4">
        <f t="shared" si="19"/>
        <v>186276.42083881216</v>
      </c>
      <c r="G97" s="4">
        <f t="shared" si="25"/>
        <v>193354.92483068703</v>
      </c>
      <c r="H97" s="4">
        <f t="shared" si="20"/>
        <v>196467.93912046109</v>
      </c>
    </row>
    <row r="98" spans="2:8" ht="15.75" thickBot="1">
      <c r="B98" s="29" t="s">
        <v>28</v>
      </c>
      <c r="C98" s="4"/>
      <c r="D98" s="37"/>
      <c r="E98" s="4"/>
      <c r="F98" s="4"/>
      <c r="G98" s="4"/>
      <c r="H98" s="4"/>
    </row>
    <row r="99" spans="2:8">
      <c r="B99" s="36" t="s">
        <v>29</v>
      </c>
      <c r="C99" s="4">
        <v>113546</v>
      </c>
      <c r="D99" s="37">
        <f t="shared" si="24"/>
        <v>120074.89500000002</v>
      </c>
      <c r="E99" s="4">
        <f t="shared" si="21"/>
        <v>124985.95820550001</v>
      </c>
      <c r="F99" s="4">
        <f t="shared" si="19"/>
        <v>128960.51167643491</v>
      </c>
      <c r="G99" s="4">
        <f>F99*1.038</f>
        <v>133861.01112013945</v>
      </c>
      <c r="H99" s="4">
        <f t="shared" si="20"/>
        <v>136016.17339917368</v>
      </c>
    </row>
    <row r="100" spans="2:8">
      <c r="B100" s="34" t="s">
        <v>30</v>
      </c>
      <c r="C100" s="4">
        <v>113546</v>
      </c>
      <c r="D100" s="37">
        <f t="shared" si="24"/>
        <v>120074.89500000002</v>
      </c>
      <c r="E100" s="4">
        <f t="shared" si="21"/>
        <v>124985.95820550001</v>
      </c>
      <c r="F100" s="4">
        <f t="shared" si="19"/>
        <v>128960.51167643491</v>
      </c>
      <c r="G100" s="4">
        <f t="shared" ref="G100:G116" si="26">F100*1.038</f>
        <v>133861.01112013945</v>
      </c>
      <c r="H100" s="4">
        <f t="shared" si="20"/>
        <v>136016.17339917368</v>
      </c>
    </row>
    <row r="101" spans="2:8">
      <c r="B101" s="34" t="s">
        <v>31</v>
      </c>
      <c r="C101" s="8">
        <v>164011</v>
      </c>
      <c r="D101" s="37">
        <f t="shared" si="24"/>
        <v>173441.63250000001</v>
      </c>
      <c r="E101" s="4">
        <f t="shared" si="21"/>
        <v>180535.39526925</v>
      </c>
      <c r="F101" s="4">
        <f t="shared" si="19"/>
        <v>186276.42083881216</v>
      </c>
      <c r="G101" s="4">
        <f t="shared" si="26"/>
        <v>193354.92483068703</v>
      </c>
      <c r="H101" s="4">
        <f t="shared" si="20"/>
        <v>196467.93912046109</v>
      </c>
    </row>
    <row r="102" spans="2:8">
      <c r="B102" s="34" t="s">
        <v>32</v>
      </c>
      <c r="C102" s="8">
        <v>100930</v>
      </c>
      <c r="D102" s="37">
        <f t="shared" si="24"/>
        <v>106733.47500000001</v>
      </c>
      <c r="E102" s="4">
        <f t="shared" si="21"/>
        <v>111098.87412749999</v>
      </c>
      <c r="F102" s="4">
        <f t="shared" si="19"/>
        <v>114631.81832475449</v>
      </c>
      <c r="G102" s="4">
        <f t="shared" si="26"/>
        <v>118987.82742109516</v>
      </c>
      <c r="H102" s="4">
        <f t="shared" si="20"/>
        <v>120903.53144257479</v>
      </c>
    </row>
    <row r="103" spans="2:8">
      <c r="B103" s="34" t="s">
        <v>33</v>
      </c>
      <c r="C103" s="8">
        <v>126162</v>
      </c>
      <c r="D103" s="37">
        <f t="shared" si="24"/>
        <v>133416.315</v>
      </c>
      <c r="E103" s="4">
        <f t="shared" si="21"/>
        <v>138873.04228349999</v>
      </c>
      <c r="F103" s="4">
        <f t="shared" si="19"/>
        <v>143289.20502811531</v>
      </c>
      <c r="G103" s="4">
        <f t="shared" si="26"/>
        <v>148734.1948191837</v>
      </c>
      <c r="H103" s="4">
        <f t="shared" si="20"/>
        <v>151128.81535577256</v>
      </c>
    </row>
    <row r="104" spans="2:8">
      <c r="B104" s="34" t="s">
        <v>34</v>
      </c>
      <c r="C104" s="8">
        <v>126162</v>
      </c>
      <c r="D104" s="37">
        <f t="shared" si="24"/>
        <v>133416.315</v>
      </c>
      <c r="E104" s="4">
        <f t="shared" si="21"/>
        <v>138873.04228349999</v>
      </c>
      <c r="F104" s="4">
        <f t="shared" si="19"/>
        <v>143289.20502811531</v>
      </c>
      <c r="G104" s="4">
        <f t="shared" si="26"/>
        <v>148734.1948191837</v>
      </c>
      <c r="H104" s="4">
        <f t="shared" si="20"/>
        <v>151128.81535577256</v>
      </c>
    </row>
    <row r="105" spans="2:8">
      <c r="B105" s="34" t="s">
        <v>35</v>
      </c>
      <c r="C105" s="8">
        <v>164011</v>
      </c>
      <c r="D105" s="37">
        <f t="shared" si="24"/>
        <v>173441.63250000001</v>
      </c>
      <c r="E105" s="4">
        <f t="shared" si="21"/>
        <v>180535.39526925</v>
      </c>
      <c r="F105" s="4">
        <f t="shared" si="19"/>
        <v>186276.42083881216</v>
      </c>
      <c r="G105" s="4">
        <f t="shared" si="26"/>
        <v>193354.92483068703</v>
      </c>
      <c r="H105" s="4">
        <f t="shared" si="20"/>
        <v>196467.93912046109</v>
      </c>
    </row>
    <row r="106" spans="2:8">
      <c r="B106" s="34" t="s">
        <v>36</v>
      </c>
      <c r="C106" s="8">
        <v>151395</v>
      </c>
      <c r="D106" s="37">
        <f t="shared" si="24"/>
        <v>160100.21250000002</v>
      </c>
      <c r="E106" s="4">
        <f t="shared" si="21"/>
        <v>166648.31119125002</v>
      </c>
      <c r="F106" s="4">
        <f t="shared" si="19"/>
        <v>171947.72748713178</v>
      </c>
      <c r="G106" s="4">
        <f t="shared" si="26"/>
        <v>178481.7411316428</v>
      </c>
      <c r="H106" s="4">
        <f t="shared" si="20"/>
        <v>181355.29716386224</v>
      </c>
    </row>
    <row r="107" spans="2:8">
      <c r="B107" s="34" t="s">
        <v>37</v>
      </c>
      <c r="C107" s="8">
        <v>164011</v>
      </c>
      <c r="D107" s="37">
        <f t="shared" si="24"/>
        <v>173441.63250000001</v>
      </c>
      <c r="E107" s="4">
        <f t="shared" si="21"/>
        <v>180535.39526925</v>
      </c>
      <c r="F107" s="4">
        <f t="shared" si="19"/>
        <v>186276.42083881216</v>
      </c>
      <c r="G107" s="4">
        <f t="shared" si="26"/>
        <v>193354.92483068703</v>
      </c>
      <c r="H107" s="4">
        <f t="shared" si="20"/>
        <v>196467.93912046109</v>
      </c>
    </row>
    <row r="108" spans="2:8">
      <c r="B108" s="34" t="s">
        <v>38</v>
      </c>
      <c r="C108" s="8">
        <v>126162</v>
      </c>
      <c r="D108" s="37">
        <f t="shared" si="24"/>
        <v>133416.315</v>
      </c>
      <c r="E108" s="4">
        <f t="shared" si="21"/>
        <v>138873.04228349999</v>
      </c>
      <c r="F108" s="4">
        <f t="shared" si="19"/>
        <v>143289.20502811531</v>
      </c>
      <c r="G108" s="4">
        <f t="shared" si="26"/>
        <v>148734.1948191837</v>
      </c>
      <c r="H108" s="4">
        <f t="shared" si="20"/>
        <v>151128.81535577256</v>
      </c>
    </row>
    <row r="109" spans="2:8">
      <c r="B109" s="34" t="s">
        <v>39</v>
      </c>
      <c r="C109" s="8">
        <v>151395</v>
      </c>
      <c r="D109" s="37">
        <f t="shared" si="24"/>
        <v>160100.21250000002</v>
      </c>
      <c r="E109" s="4">
        <f t="shared" si="21"/>
        <v>166648.31119125002</v>
      </c>
      <c r="F109" s="4">
        <f t="shared" si="19"/>
        <v>171947.72748713178</v>
      </c>
      <c r="G109" s="4">
        <f t="shared" si="26"/>
        <v>178481.7411316428</v>
      </c>
      <c r="H109" s="4">
        <f t="shared" si="20"/>
        <v>181355.29716386224</v>
      </c>
    </row>
    <row r="110" spans="2:8">
      <c r="B110" s="34" t="s">
        <v>40</v>
      </c>
      <c r="C110" s="8">
        <v>176627</v>
      </c>
      <c r="D110" s="37">
        <f t="shared" si="24"/>
        <v>186783.05250000002</v>
      </c>
      <c r="E110" s="4">
        <f t="shared" si="21"/>
        <v>194422.47934725002</v>
      </c>
      <c r="F110" s="4">
        <f t="shared" si="19"/>
        <v>200605.11419049258</v>
      </c>
      <c r="G110" s="4">
        <f t="shared" si="26"/>
        <v>208228.10852973131</v>
      </c>
      <c r="H110" s="4">
        <f t="shared" si="20"/>
        <v>211580.58107705999</v>
      </c>
    </row>
    <row r="111" spans="2:8">
      <c r="B111" s="34" t="s">
        <v>41</v>
      </c>
      <c r="C111" s="8">
        <v>239709</v>
      </c>
      <c r="D111" s="37">
        <f t="shared" si="24"/>
        <v>253492.26750000002</v>
      </c>
      <c r="E111" s="4">
        <f t="shared" si="21"/>
        <v>263860.10124074999</v>
      </c>
      <c r="F111" s="4">
        <f t="shared" si="19"/>
        <v>272250.85246020585</v>
      </c>
      <c r="G111" s="4">
        <f t="shared" si="26"/>
        <v>282596.38485369366</v>
      </c>
      <c r="H111" s="4">
        <f t="shared" si="20"/>
        <v>287146.18664983811</v>
      </c>
    </row>
    <row r="112" spans="2:8">
      <c r="B112" s="34" t="s">
        <v>42</v>
      </c>
      <c r="C112" s="8">
        <v>252326</v>
      </c>
      <c r="D112" s="37">
        <f t="shared" si="24"/>
        <v>266834.74500000005</v>
      </c>
      <c r="E112" s="4">
        <f t="shared" si="21"/>
        <v>277748.28607050003</v>
      </c>
      <c r="F112" s="4">
        <f t="shared" si="19"/>
        <v>286580.68156754196</v>
      </c>
      <c r="G112" s="4">
        <f t="shared" si="26"/>
        <v>297470.74746710859</v>
      </c>
      <c r="H112" s="4">
        <f t="shared" si="20"/>
        <v>302260.02650132903</v>
      </c>
    </row>
    <row r="113" spans="2:8">
      <c r="B113" s="34" t="s">
        <v>43</v>
      </c>
      <c r="C113" s="8">
        <v>227093</v>
      </c>
      <c r="D113" s="37">
        <f t="shared" si="24"/>
        <v>240150.84750000003</v>
      </c>
      <c r="E113" s="4">
        <f t="shared" si="21"/>
        <v>249973.01716275001</v>
      </c>
      <c r="F113" s="4">
        <f t="shared" si="19"/>
        <v>257922.15910852546</v>
      </c>
      <c r="G113" s="4">
        <f t="shared" si="26"/>
        <v>267723.20115464943</v>
      </c>
      <c r="H113" s="4">
        <f t="shared" si="20"/>
        <v>272033.54469323927</v>
      </c>
    </row>
    <row r="114" spans="2:8">
      <c r="B114" s="34" t="s">
        <v>44</v>
      </c>
      <c r="C114" s="8">
        <v>239709</v>
      </c>
      <c r="D114" s="37">
        <f t="shared" si="24"/>
        <v>253492.26750000002</v>
      </c>
      <c r="E114" s="4">
        <f t="shared" si="21"/>
        <v>263860.10124074999</v>
      </c>
      <c r="F114" s="4">
        <f t="shared" si="19"/>
        <v>272250.85246020585</v>
      </c>
      <c r="G114" s="4">
        <f t="shared" si="26"/>
        <v>282596.38485369366</v>
      </c>
      <c r="H114" s="4">
        <f t="shared" si="20"/>
        <v>287146.18664983811</v>
      </c>
    </row>
    <row r="115" spans="2:8">
      <c r="B115" s="34" t="s">
        <v>45</v>
      </c>
      <c r="C115" s="8">
        <v>151395</v>
      </c>
      <c r="D115" s="37">
        <f t="shared" si="24"/>
        <v>160100.21250000002</v>
      </c>
      <c r="E115" s="4">
        <f t="shared" si="21"/>
        <v>166648.31119125002</v>
      </c>
      <c r="F115" s="4">
        <f t="shared" si="19"/>
        <v>171947.72748713178</v>
      </c>
      <c r="G115" s="4">
        <f t="shared" si="26"/>
        <v>178481.7411316428</v>
      </c>
      <c r="H115" s="4">
        <f t="shared" si="20"/>
        <v>181355.29716386224</v>
      </c>
    </row>
    <row r="116" spans="2:8">
      <c r="B116" s="34" t="s">
        <v>46</v>
      </c>
      <c r="C116" s="8">
        <v>302791</v>
      </c>
      <c r="D116" s="37">
        <f t="shared" si="24"/>
        <v>320201.48250000004</v>
      </c>
      <c r="E116" s="4">
        <f t="shared" si="21"/>
        <v>333297.72313425003</v>
      </c>
      <c r="F116" s="4">
        <f t="shared" si="19"/>
        <v>343896.5907299192</v>
      </c>
      <c r="G116" s="4">
        <f t="shared" si="26"/>
        <v>356964.66117765615</v>
      </c>
      <c r="H116" s="4">
        <f t="shared" si="20"/>
        <v>362711.79222261644</v>
      </c>
    </row>
    <row r="117" spans="2:8" ht="15.75" thickBot="1">
      <c r="B117" s="35" t="s">
        <v>47</v>
      </c>
      <c r="C117" s="9">
        <v>252326</v>
      </c>
      <c r="D117" s="43">
        <f t="shared" si="24"/>
        <v>266834.74500000005</v>
      </c>
      <c r="E117" s="5">
        <f t="shared" si="21"/>
        <v>277748.28607050003</v>
      </c>
      <c r="F117" s="5">
        <f t="shared" si="19"/>
        <v>286580.68156754196</v>
      </c>
      <c r="G117" s="5">
        <f>F117*1.038</f>
        <v>297470.74746710859</v>
      </c>
      <c r="H117" s="5">
        <f>G117*1.0161</f>
        <v>302260.02650132903</v>
      </c>
    </row>
  </sheetData>
  <mergeCells count="1">
    <mergeCell ref="B1:C1"/>
  </mergeCells>
  <printOptions horizontalCentered="1" verticalCentered="1"/>
  <pageMargins left="0.70866141732283472" right="0.70866141732283472" top="0.55118110236220474" bottom="0.55118110236220474" header="0.31496062992125984" footer="0.31496062992125984"/>
  <pageSetup paperSize="12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29"/>
  <sheetViews>
    <sheetView topLeftCell="A31" workbookViewId="0">
      <selection activeCell="D15" sqref="D15"/>
    </sheetView>
  </sheetViews>
  <sheetFormatPr baseColWidth="10" defaultRowHeight="15"/>
  <cols>
    <col min="2" max="2" width="65.28515625" customWidth="1"/>
    <col min="3" max="3" width="23.7109375" customWidth="1"/>
    <col min="4" max="8" width="19.28515625" bestFit="1" customWidth="1"/>
  </cols>
  <sheetData>
    <row r="1" spans="2:8" ht="24.75" thickBot="1">
      <c r="B1" s="60" t="s">
        <v>190</v>
      </c>
      <c r="C1" s="65"/>
      <c r="D1" s="25" t="s">
        <v>48</v>
      </c>
      <c r="E1" s="25" t="s">
        <v>49</v>
      </c>
      <c r="F1" s="25" t="s">
        <v>201</v>
      </c>
      <c r="G1" s="25" t="s">
        <v>208</v>
      </c>
      <c r="H1" s="25" t="s">
        <v>209</v>
      </c>
    </row>
    <row r="2" spans="2:8" ht="15.75" thickBot="1">
      <c r="B2" s="28" t="s">
        <v>202</v>
      </c>
      <c r="C2" s="27">
        <v>3099628</v>
      </c>
      <c r="D2" s="27">
        <f>+C2*1.0575</f>
        <v>3277856.6100000003</v>
      </c>
      <c r="E2" s="27">
        <f>+D2*1.0409</f>
        <v>3411920.9453489999</v>
      </c>
      <c r="F2" s="27">
        <f>+E2*1.0318</f>
        <v>3520420.0314110983</v>
      </c>
      <c r="G2" s="27">
        <f>+F2*1.038</f>
        <v>3654195.9926047199</v>
      </c>
      <c r="H2" s="27">
        <f>+G2*1.0161</f>
        <v>3713028.548085656</v>
      </c>
    </row>
    <row r="3" spans="2:8" ht="15.75" thickBot="1">
      <c r="B3" s="28" t="s">
        <v>203</v>
      </c>
      <c r="C3" s="27">
        <v>4224787</v>
      </c>
      <c r="D3" s="27">
        <f>+C3*1.0575</f>
        <v>4467712.2525000004</v>
      </c>
      <c r="E3" s="27">
        <f>+D3*1.0409</f>
        <v>4650441.6836272506</v>
      </c>
      <c r="F3" s="27">
        <f>+E3*1.0318</f>
        <v>4798325.7291665971</v>
      </c>
      <c r="G3" s="27">
        <f>+F3*1.038</f>
        <v>4980662.1068749279</v>
      </c>
      <c r="H3" s="27">
        <f>+G3*1.0161</f>
        <v>5060850.7667956138</v>
      </c>
    </row>
    <row r="4" spans="2:8" ht="15.75" thickBot="1"/>
    <row r="5" spans="2:8" ht="24.75" thickBot="1">
      <c r="B5" s="32" t="s">
        <v>50</v>
      </c>
      <c r="C5" s="26" t="s">
        <v>67</v>
      </c>
      <c r="D5" s="25" t="s">
        <v>48</v>
      </c>
      <c r="E5" s="25" t="s">
        <v>49</v>
      </c>
      <c r="F5" s="25" t="s">
        <v>201</v>
      </c>
      <c r="G5" s="25" t="s">
        <v>208</v>
      </c>
      <c r="H5" s="25" t="s">
        <v>209</v>
      </c>
    </row>
    <row r="6" spans="2:8">
      <c r="B6" s="10" t="s">
        <v>51</v>
      </c>
      <c r="C6" s="11">
        <v>90000</v>
      </c>
      <c r="D6" s="11">
        <f>+C6*1.0575</f>
        <v>95175.000000000015</v>
      </c>
      <c r="E6" s="12">
        <f t="shared" ref="E6:E7" si="0">D6*1.0409</f>
        <v>99067.657500000016</v>
      </c>
      <c r="F6" s="12">
        <f t="shared" ref="F6:F21" si="1">E6*1.0318</f>
        <v>102218.00900850003</v>
      </c>
      <c r="G6" s="12">
        <f>F6*1.038</f>
        <v>106102.29335082303</v>
      </c>
      <c r="H6" s="12">
        <f t="shared" ref="H6:H21" si="2">G6*1.0161</f>
        <v>107810.54027377129</v>
      </c>
    </row>
    <row r="7" spans="2:8">
      <c r="B7" s="10" t="s">
        <v>52</v>
      </c>
      <c r="C7" s="13">
        <v>110000</v>
      </c>
      <c r="D7" s="13">
        <f>+C7*1.0575</f>
        <v>116325.00000000001</v>
      </c>
      <c r="E7" s="14">
        <f t="shared" si="0"/>
        <v>121082.6925</v>
      </c>
      <c r="F7" s="14">
        <f t="shared" si="1"/>
        <v>124933.12212150001</v>
      </c>
      <c r="G7" s="14">
        <f>F7*1.038</f>
        <v>129680.58076211701</v>
      </c>
      <c r="H7" s="14">
        <f t="shared" si="2"/>
        <v>131768.43811238708</v>
      </c>
    </row>
    <row r="8" spans="2:8" ht="24">
      <c r="B8" s="15" t="s">
        <v>53</v>
      </c>
      <c r="C8" s="13">
        <v>45000</v>
      </c>
      <c r="D8" s="13">
        <f t="shared" ref="D8:D21" si="3">+C8*1.0575</f>
        <v>47587.500000000007</v>
      </c>
      <c r="E8" s="14">
        <f t="shared" ref="E8:E21" si="4">D8*1.0409</f>
        <v>49533.828750000008</v>
      </c>
      <c r="F8" s="14">
        <f t="shared" si="1"/>
        <v>51109.004504250013</v>
      </c>
      <c r="G8" s="14">
        <f t="shared" ref="G8:G20" si="5">F8*1.038</f>
        <v>53051.146675411517</v>
      </c>
      <c r="H8" s="14">
        <f t="shared" si="2"/>
        <v>53905.270136885643</v>
      </c>
    </row>
    <row r="9" spans="2:8">
      <c r="B9" s="15" t="s">
        <v>54</v>
      </c>
      <c r="C9" s="13">
        <v>90000</v>
      </c>
      <c r="D9" s="13">
        <f t="shared" si="3"/>
        <v>95175.000000000015</v>
      </c>
      <c r="E9" s="14">
        <f t="shared" si="4"/>
        <v>99067.657500000016</v>
      </c>
      <c r="F9" s="14">
        <f t="shared" si="1"/>
        <v>102218.00900850003</v>
      </c>
      <c r="G9" s="14">
        <f t="shared" si="5"/>
        <v>106102.29335082303</v>
      </c>
      <c r="H9" s="14">
        <f t="shared" si="2"/>
        <v>107810.54027377129</v>
      </c>
    </row>
    <row r="10" spans="2:8">
      <c r="B10" s="15" t="s">
        <v>55</v>
      </c>
      <c r="C10" s="13">
        <v>61000</v>
      </c>
      <c r="D10" s="13">
        <f t="shared" si="3"/>
        <v>64507.500000000007</v>
      </c>
      <c r="E10" s="14">
        <f t="shared" si="4"/>
        <v>67145.856750000006</v>
      </c>
      <c r="F10" s="14">
        <f t="shared" si="1"/>
        <v>69281.094994650004</v>
      </c>
      <c r="G10" s="14">
        <f t="shared" si="5"/>
        <v>71913.776604446713</v>
      </c>
      <c r="H10" s="14">
        <f t="shared" si="2"/>
        <v>73071.588407778312</v>
      </c>
    </row>
    <row r="11" spans="2:8">
      <c r="B11" s="15" t="s">
        <v>56</v>
      </c>
      <c r="C11" s="13">
        <v>38000</v>
      </c>
      <c r="D11" s="13">
        <f t="shared" si="3"/>
        <v>40185.000000000007</v>
      </c>
      <c r="E11" s="14">
        <f t="shared" si="4"/>
        <v>41828.566500000008</v>
      </c>
      <c r="F11" s="14">
        <f t="shared" si="1"/>
        <v>43158.714914700009</v>
      </c>
      <c r="G11" s="14">
        <f t="shared" si="5"/>
        <v>44798.746081458608</v>
      </c>
      <c r="H11" s="14">
        <f t="shared" si="2"/>
        <v>45520.005893370093</v>
      </c>
    </row>
    <row r="12" spans="2:8">
      <c r="B12" s="15" t="s">
        <v>57</v>
      </c>
      <c r="C12" s="13">
        <v>38000</v>
      </c>
      <c r="D12" s="13">
        <f t="shared" si="3"/>
        <v>40185.000000000007</v>
      </c>
      <c r="E12" s="14">
        <f t="shared" si="4"/>
        <v>41828.566500000008</v>
      </c>
      <c r="F12" s="14">
        <f t="shared" si="1"/>
        <v>43158.714914700009</v>
      </c>
      <c r="G12" s="14">
        <f t="shared" si="5"/>
        <v>44798.746081458608</v>
      </c>
      <c r="H12" s="14">
        <f t="shared" si="2"/>
        <v>45520.005893370093</v>
      </c>
    </row>
    <row r="13" spans="2:8">
      <c r="B13" s="15" t="s">
        <v>58</v>
      </c>
      <c r="C13" s="13">
        <v>38000</v>
      </c>
      <c r="D13" s="13">
        <f t="shared" si="3"/>
        <v>40185.000000000007</v>
      </c>
      <c r="E13" s="14">
        <f t="shared" si="4"/>
        <v>41828.566500000008</v>
      </c>
      <c r="F13" s="14">
        <f>E13*1.0318-1</f>
        <v>43157.714914700009</v>
      </c>
      <c r="G13" s="14">
        <f t="shared" si="5"/>
        <v>44797.708081458608</v>
      </c>
      <c r="H13" s="14">
        <f t="shared" si="2"/>
        <v>45518.95118157009</v>
      </c>
    </row>
    <row r="14" spans="2:8">
      <c r="B14" s="15" t="s">
        <v>59</v>
      </c>
      <c r="C14" s="13">
        <v>38000</v>
      </c>
      <c r="D14" s="13">
        <f t="shared" si="3"/>
        <v>40185.000000000007</v>
      </c>
      <c r="E14" s="14">
        <f t="shared" si="4"/>
        <v>41828.566500000008</v>
      </c>
      <c r="F14" s="14">
        <f t="shared" si="1"/>
        <v>43158.714914700009</v>
      </c>
      <c r="G14" s="14">
        <f t="shared" si="5"/>
        <v>44798.746081458608</v>
      </c>
      <c r="H14" s="14">
        <f t="shared" si="2"/>
        <v>45520.005893370093</v>
      </c>
    </row>
    <row r="15" spans="2:8">
      <c r="B15" s="15" t="s">
        <v>60</v>
      </c>
      <c r="C15" s="13">
        <v>25000</v>
      </c>
      <c r="D15" s="13">
        <f t="shared" si="3"/>
        <v>26437.500000000004</v>
      </c>
      <c r="E15" s="14">
        <f t="shared" si="4"/>
        <v>27518.793750000001</v>
      </c>
      <c r="F15" s="14">
        <f t="shared" si="1"/>
        <v>28393.891391250003</v>
      </c>
      <c r="G15" s="14">
        <f t="shared" si="5"/>
        <v>29472.859264117506</v>
      </c>
      <c r="H15" s="14">
        <f t="shared" si="2"/>
        <v>29947.372298269798</v>
      </c>
    </row>
    <row r="16" spans="2:8">
      <c r="B16" s="15" t="s">
        <v>61</v>
      </c>
      <c r="C16" s="13">
        <v>23000</v>
      </c>
      <c r="D16" s="13">
        <f t="shared" si="3"/>
        <v>24322.500000000004</v>
      </c>
      <c r="E16" s="14">
        <f t="shared" si="4"/>
        <v>25317.290250000002</v>
      </c>
      <c r="F16" s="14">
        <f t="shared" si="1"/>
        <v>26122.380079950002</v>
      </c>
      <c r="G16" s="14">
        <f t="shared" si="5"/>
        <v>27115.030522988101</v>
      </c>
      <c r="H16" s="14">
        <f t="shared" si="2"/>
        <v>27551.582514408208</v>
      </c>
    </row>
    <row r="17" spans="2:8" ht="36">
      <c r="B17" s="15" t="s">
        <v>62</v>
      </c>
      <c r="C17" s="13">
        <v>61000</v>
      </c>
      <c r="D17" s="13">
        <f t="shared" si="3"/>
        <v>64507.500000000007</v>
      </c>
      <c r="E17" s="14">
        <f t="shared" si="4"/>
        <v>67145.856750000006</v>
      </c>
      <c r="F17" s="14">
        <f t="shared" si="1"/>
        <v>69281.094994650004</v>
      </c>
      <c r="G17" s="14">
        <f t="shared" si="5"/>
        <v>71913.776604446713</v>
      </c>
      <c r="H17" s="14">
        <f t="shared" si="2"/>
        <v>73071.588407778312</v>
      </c>
    </row>
    <row r="18" spans="2:8">
      <c r="B18" s="15" t="s">
        <v>63</v>
      </c>
      <c r="C18" s="13">
        <v>47000</v>
      </c>
      <c r="D18" s="13">
        <f t="shared" si="3"/>
        <v>49702.500000000007</v>
      </c>
      <c r="E18" s="14">
        <f t="shared" si="4"/>
        <v>51735.332250000007</v>
      </c>
      <c r="F18" s="14">
        <f t="shared" si="1"/>
        <v>53380.51581555001</v>
      </c>
      <c r="G18" s="14">
        <f t="shared" si="5"/>
        <v>55408.97541654091</v>
      </c>
      <c r="H18" s="14">
        <f t="shared" si="2"/>
        <v>56301.059920747219</v>
      </c>
    </row>
    <row r="19" spans="2:8">
      <c r="B19" s="15" t="s">
        <v>64</v>
      </c>
      <c r="C19" s="13">
        <v>110000</v>
      </c>
      <c r="D19" s="13">
        <f t="shared" si="3"/>
        <v>116325.00000000001</v>
      </c>
      <c r="E19" s="14">
        <f t="shared" si="4"/>
        <v>121082.6925</v>
      </c>
      <c r="F19" s="14">
        <f t="shared" si="1"/>
        <v>124933.12212150001</v>
      </c>
      <c r="G19" s="14">
        <f t="shared" si="5"/>
        <v>129680.58076211701</v>
      </c>
      <c r="H19" s="14">
        <f t="shared" si="2"/>
        <v>131768.43811238708</v>
      </c>
    </row>
    <row r="20" spans="2:8" ht="24">
      <c r="B20" s="15" t="s">
        <v>65</v>
      </c>
      <c r="C20" s="13">
        <v>50000</v>
      </c>
      <c r="D20" s="13">
        <f t="shared" si="3"/>
        <v>52875.000000000007</v>
      </c>
      <c r="E20" s="14">
        <f t="shared" si="4"/>
        <v>55037.587500000001</v>
      </c>
      <c r="F20" s="14">
        <f t="shared" si="1"/>
        <v>56787.782782500006</v>
      </c>
      <c r="G20" s="14">
        <f t="shared" si="5"/>
        <v>58945.718528235011</v>
      </c>
      <c r="H20" s="14">
        <f t="shared" si="2"/>
        <v>59894.744596539596</v>
      </c>
    </row>
    <row r="21" spans="2:8" ht="15.75" thickBot="1">
      <c r="B21" s="16" t="s">
        <v>66</v>
      </c>
      <c r="C21" s="17">
        <v>270000</v>
      </c>
      <c r="D21" s="17">
        <f t="shared" si="3"/>
        <v>285525</v>
      </c>
      <c r="E21" s="18">
        <f t="shared" si="4"/>
        <v>297202.97249999997</v>
      </c>
      <c r="F21" s="18">
        <f t="shared" si="1"/>
        <v>306654.02702549996</v>
      </c>
      <c r="G21" s="18">
        <f>F21*1.038</f>
        <v>318306.88005246897</v>
      </c>
      <c r="H21" s="18">
        <f t="shared" si="2"/>
        <v>323431.6208213137</v>
      </c>
    </row>
    <row r="22" spans="2:8" ht="15.75" thickBot="1"/>
    <row r="23" spans="2:8" ht="24.75" thickBot="1">
      <c r="B23" s="32" t="s">
        <v>132</v>
      </c>
      <c r="C23" s="26" t="s">
        <v>133</v>
      </c>
      <c r="D23" s="25" t="s">
        <v>48</v>
      </c>
      <c r="E23" s="25" t="s">
        <v>49</v>
      </c>
      <c r="F23" s="25" t="s">
        <v>201</v>
      </c>
      <c r="G23" s="25" t="s">
        <v>208</v>
      </c>
      <c r="H23" s="25" t="s">
        <v>209</v>
      </c>
    </row>
    <row r="24" spans="2:8">
      <c r="B24" s="19" t="s">
        <v>135</v>
      </c>
      <c r="C24" s="11">
        <v>182904</v>
      </c>
      <c r="D24" s="11">
        <f>+C24*1.0575</f>
        <v>193420.98</v>
      </c>
      <c r="E24" s="12">
        <f t="shared" ref="E24:E33" si="6">D24*1.0409</f>
        <v>201331.898082</v>
      </c>
      <c r="F24" s="12">
        <f t="shared" ref="F24:F33" si="7">E24*1.0318</f>
        <v>207734.25244100761</v>
      </c>
      <c r="G24" s="12">
        <f>F24*1.038</f>
        <v>215628.15403376592</v>
      </c>
      <c r="H24" s="12">
        <f t="shared" ref="H24:H33" si="8">G24*1.0161</f>
        <v>219099.76731370957</v>
      </c>
    </row>
    <row r="25" spans="2:8">
      <c r="B25" s="10" t="s">
        <v>136</v>
      </c>
      <c r="C25" s="13">
        <v>701310</v>
      </c>
      <c r="D25" s="13">
        <f>+C25*1.0575</f>
        <v>741635.32500000007</v>
      </c>
      <c r="E25" s="14">
        <f t="shared" si="6"/>
        <v>771968.20979250001</v>
      </c>
      <c r="F25" s="14">
        <f t="shared" si="7"/>
        <v>796516.79886390152</v>
      </c>
      <c r="G25" s="14">
        <f>F25*1.038</f>
        <v>826784.43722072977</v>
      </c>
      <c r="H25" s="14">
        <f t="shared" si="8"/>
        <v>840095.66665998357</v>
      </c>
    </row>
    <row r="26" spans="2:8">
      <c r="B26" s="15" t="s">
        <v>137</v>
      </c>
      <c r="C26" s="13">
        <v>701310</v>
      </c>
      <c r="D26" s="13">
        <f t="shared" ref="D26:D33" si="9">+C26*1.0575</f>
        <v>741635.32500000007</v>
      </c>
      <c r="E26" s="14">
        <f t="shared" si="6"/>
        <v>771968.20979250001</v>
      </c>
      <c r="F26" s="14">
        <f t="shared" si="7"/>
        <v>796516.79886390152</v>
      </c>
      <c r="G26" s="14">
        <f t="shared" ref="G26:G32" si="10">F26*1.038</f>
        <v>826784.43722072977</v>
      </c>
      <c r="H26" s="14">
        <f t="shared" si="8"/>
        <v>840095.66665998357</v>
      </c>
    </row>
    <row r="27" spans="2:8">
      <c r="B27" s="15" t="s">
        <v>138</v>
      </c>
      <c r="C27" s="13">
        <v>701310</v>
      </c>
      <c r="D27" s="13">
        <f t="shared" si="9"/>
        <v>741635.32500000007</v>
      </c>
      <c r="E27" s="14">
        <f t="shared" si="6"/>
        <v>771968.20979250001</v>
      </c>
      <c r="F27" s="14">
        <f t="shared" si="7"/>
        <v>796516.79886390152</v>
      </c>
      <c r="G27" s="14">
        <f t="shared" si="10"/>
        <v>826784.43722072977</v>
      </c>
      <c r="H27" s="14">
        <f t="shared" si="8"/>
        <v>840095.66665998357</v>
      </c>
    </row>
    <row r="28" spans="2:8">
      <c r="B28" s="15" t="s">
        <v>134</v>
      </c>
      <c r="C28" s="13">
        <v>205006</v>
      </c>
      <c r="D28" s="13">
        <f t="shared" si="9"/>
        <v>216793.84500000003</v>
      </c>
      <c r="E28" s="14">
        <f t="shared" si="6"/>
        <v>225660.71326050002</v>
      </c>
      <c r="F28" s="14">
        <f t="shared" si="7"/>
        <v>232836.72394218395</v>
      </c>
      <c r="G28" s="14">
        <f t="shared" si="10"/>
        <v>241684.51945198694</v>
      </c>
      <c r="H28" s="14">
        <f t="shared" si="8"/>
        <v>245575.64021516393</v>
      </c>
    </row>
    <row r="29" spans="2:8">
      <c r="B29" s="15" t="s">
        <v>139</v>
      </c>
      <c r="C29" s="13">
        <v>214932</v>
      </c>
      <c r="D29" s="13">
        <f t="shared" si="9"/>
        <v>227290.59000000003</v>
      </c>
      <c r="E29" s="14">
        <f t="shared" si="6"/>
        <v>236586.775131</v>
      </c>
      <c r="F29" s="14">
        <f t="shared" si="7"/>
        <v>244110.23458016582</v>
      </c>
      <c r="G29" s="14">
        <f t="shared" si="10"/>
        <v>253386.42349421213</v>
      </c>
      <c r="H29" s="14">
        <f t="shared" si="8"/>
        <v>257465.94491246893</v>
      </c>
    </row>
    <row r="30" spans="2:8" ht="24">
      <c r="B30" s="15" t="s">
        <v>141</v>
      </c>
      <c r="C30" s="13">
        <v>48423</v>
      </c>
      <c r="D30" s="13">
        <f t="shared" si="9"/>
        <v>51207.322500000002</v>
      </c>
      <c r="E30" s="14">
        <f t="shared" si="6"/>
        <v>53301.701990249996</v>
      </c>
      <c r="F30" s="14">
        <f t="shared" si="7"/>
        <v>54996.696113539947</v>
      </c>
      <c r="G30" s="14">
        <f t="shared" si="10"/>
        <v>57086.570565854468</v>
      </c>
      <c r="H30" s="14">
        <f t="shared" si="8"/>
        <v>58005.664351964726</v>
      </c>
    </row>
    <row r="31" spans="2:8" ht="24">
      <c r="B31" s="15" t="s">
        <v>142</v>
      </c>
      <c r="C31" s="13">
        <v>34589</v>
      </c>
      <c r="D31" s="13">
        <f t="shared" si="9"/>
        <v>36577.8675</v>
      </c>
      <c r="E31" s="14">
        <f t="shared" ref="E31:E32" si="11">D31*1.0409</f>
        <v>38073.902280750001</v>
      </c>
      <c r="F31" s="14">
        <f t="shared" si="7"/>
        <v>39284.652373277851</v>
      </c>
      <c r="G31" s="14">
        <f t="shared" si="10"/>
        <v>40777.469163462411</v>
      </c>
      <c r="H31" s="14">
        <f t="shared" si="8"/>
        <v>41433.986416994157</v>
      </c>
    </row>
    <row r="32" spans="2:8" ht="24">
      <c r="B32" s="15" t="s">
        <v>180</v>
      </c>
      <c r="C32" s="13">
        <v>34589</v>
      </c>
      <c r="D32" s="13">
        <f t="shared" si="9"/>
        <v>36577.8675</v>
      </c>
      <c r="E32" s="14">
        <f t="shared" si="11"/>
        <v>38073.902280750001</v>
      </c>
      <c r="F32" s="14">
        <f t="shared" si="7"/>
        <v>39284.652373277851</v>
      </c>
      <c r="G32" s="14">
        <f t="shared" si="10"/>
        <v>40777.469163462411</v>
      </c>
      <c r="H32" s="14">
        <f t="shared" si="8"/>
        <v>41433.986416994157</v>
      </c>
    </row>
    <row r="33" spans="2:8" ht="24.75" thickBot="1">
      <c r="B33" s="16" t="s">
        <v>181</v>
      </c>
      <c r="C33" s="17">
        <v>245637</v>
      </c>
      <c r="D33" s="17">
        <f t="shared" si="9"/>
        <v>259761.12750000003</v>
      </c>
      <c r="E33" s="18">
        <f t="shared" si="6"/>
        <v>270385.35761475004</v>
      </c>
      <c r="F33" s="18">
        <f t="shared" si="7"/>
        <v>278983.61198689911</v>
      </c>
      <c r="G33" s="18">
        <f>F33*1.038</f>
        <v>289584.98924240127</v>
      </c>
      <c r="H33" s="18">
        <f t="shared" si="8"/>
        <v>294247.3075692039</v>
      </c>
    </row>
    <row r="34" spans="2:8" ht="15.75" thickBot="1"/>
    <row r="35" spans="2:8" ht="15.75" thickBot="1">
      <c r="B35" s="62" t="s">
        <v>140</v>
      </c>
      <c r="C35" s="63"/>
      <c r="D35" s="63"/>
      <c r="E35" s="64"/>
    </row>
    <row r="36" spans="2:8" ht="24.75" thickBot="1">
      <c r="B36" s="32" t="s">
        <v>143</v>
      </c>
      <c r="C36" s="25" t="s">
        <v>133</v>
      </c>
      <c r="D36" s="25" t="s">
        <v>48</v>
      </c>
      <c r="E36" s="25" t="s">
        <v>49</v>
      </c>
      <c r="F36" s="25" t="s">
        <v>201</v>
      </c>
      <c r="G36" s="25" t="s">
        <v>208</v>
      </c>
      <c r="H36" s="25" t="s">
        <v>209</v>
      </c>
    </row>
    <row r="37" spans="2:8">
      <c r="B37" s="10" t="s">
        <v>144</v>
      </c>
      <c r="C37" s="11">
        <v>65948</v>
      </c>
      <c r="D37" s="11">
        <f>+C37*1.0575</f>
        <v>69740.010000000009</v>
      </c>
      <c r="E37" s="12">
        <f t="shared" ref="E37:E53" si="12">D37*1.0409</f>
        <v>72592.376409000004</v>
      </c>
      <c r="F37" s="12">
        <f t="shared" ref="F37:F53" si="13">E37*1.0318</f>
        <v>74900.813978806211</v>
      </c>
      <c r="G37" s="12">
        <f>F37*1.038</f>
        <v>77747.044910000855</v>
      </c>
      <c r="H37" s="12">
        <f t="shared" ref="H37:H53" si="14">G37*1.0161</f>
        <v>78998.772333051864</v>
      </c>
    </row>
    <row r="38" spans="2:8">
      <c r="B38" s="10" t="s">
        <v>145</v>
      </c>
      <c r="C38" s="13">
        <v>102843</v>
      </c>
      <c r="D38" s="13">
        <f>+C38*1.0575</f>
        <v>108756.47250000002</v>
      </c>
      <c r="E38" s="14">
        <f t="shared" si="12"/>
        <v>113204.61222525001</v>
      </c>
      <c r="F38" s="14">
        <f t="shared" si="13"/>
        <v>116804.51889401296</v>
      </c>
      <c r="G38" s="14">
        <f>F38*1.038</f>
        <v>121243.09061198546</v>
      </c>
      <c r="H38" s="14">
        <f t="shared" si="14"/>
        <v>123195.10437083842</v>
      </c>
    </row>
    <row r="39" spans="2:8">
      <c r="B39" s="15" t="s">
        <v>146</v>
      </c>
      <c r="C39" s="13">
        <v>154033</v>
      </c>
      <c r="D39" s="13">
        <f t="shared" ref="D39:D53" si="15">+C39*1.0575</f>
        <v>162889.89750000002</v>
      </c>
      <c r="E39" s="14">
        <f t="shared" si="12"/>
        <v>169552.09430775</v>
      </c>
      <c r="F39" s="14">
        <f t="shared" si="13"/>
        <v>174943.85090673645</v>
      </c>
      <c r="G39" s="14">
        <f t="shared" ref="G39:G52" si="16">F39*1.038</f>
        <v>181591.71724119244</v>
      </c>
      <c r="H39" s="14">
        <f t="shared" si="14"/>
        <v>184515.34388877565</v>
      </c>
    </row>
    <row r="40" spans="2:8">
      <c r="B40" s="15" t="s">
        <v>147</v>
      </c>
      <c r="C40" s="13">
        <v>219290</v>
      </c>
      <c r="D40" s="13">
        <f t="shared" si="15"/>
        <v>231899.17500000002</v>
      </c>
      <c r="E40" s="14">
        <f t="shared" si="12"/>
        <v>241383.85125750001</v>
      </c>
      <c r="F40" s="14">
        <f t="shared" si="13"/>
        <v>249059.85772748853</v>
      </c>
      <c r="G40" s="14">
        <f t="shared" si="16"/>
        <v>258524.1323211331</v>
      </c>
      <c r="H40" s="14">
        <f t="shared" si="14"/>
        <v>262686.37085150334</v>
      </c>
    </row>
    <row r="41" spans="2:8">
      <c r="B41" s="15" t="s">
        <v>148</v>
      </c>
      <c r="C41" s="13">
        <v>279244</v>
      </c>
      <c r="D41" s="13">
        <f t="shared" si="15"/>
        <v>295300.53000000003</v>
      </c>
      <c r="E41" s="14">
        <f t="shared" si="12"/>
        <v>307378.32167700003</v>
      </c>
      <c r="F41" s="14">
        <f t="shared" si="13"/>
        <v>317152.95230632863</v>
      </c>
      <c r="G41" s="14">
        <f t="shared" si="16"/>
        <v>329204.76449396915</v>
      </c>
      <c r="H41" s="14">
        <f t="shared" si="14"/>
        <v>334504.96120232204</v>
      </c>
    </row>
    <row r="42" spans="2:8">
      <c r="B42" s="15" t="s">
        <v>149</v>
      </c>
      <c r="C42" s="13">
        <v>317521</v>
      </c>
      <c r="D42" s="13">
        <f t="shared" si="15"/>
        <v>335778.45750000002</v>
      </c>
      <c r="E42" s="14">
        <f t="shared" si="12"/>
        <v>349511.79641175002</v>
      </c>
      <c r="F42" s="14">
        <f t="shared" si="13"/>
        <v>360626.27153764368</v>
      </c>
      <c r="G42" s="14">
        <f t="shared" si="16"/>
        <v>374330.06985607417</v>
      </c>
      <c r="H42" s="14">
        <f t="shared" si="14"/>
        <v>380356.78398075694</v>
      </c>
    </row>
    <row r="43" spans="2:8">
      <c r="B43" s="15" t="s">
        <v>150</v>
      </c>
      <c r="C43" s="13">
        <v>371480</v>
      </c>
      <c r="D43" s="13">
        <f t="shared" si="15"/>
        <v>392840.10000000003</v>
      </c>
      <c r="E43" s="14">
        <f t="shared" si="12"/>
        <v>408907.26009</v>
      </c>
      <c r="F43" s="14">
        <f t="shared" si="13"/>
        <v>421910.51096086204</v>
      </c>
      <c r="G43" s="14">
        <f t="shared" si="16"/>
        <v>437943.1103773748</v>
      </c>
      <c r="H43" s="14">
        <f t="shared" si="14"/>
        <v>444993.99445445056</v>
      </c>
    </row>
    <row r="44" spans="2:8">
      <c r="B44" s="15" t="s">
        <v>151</v>
      </c>
      <c r="C44" s="13">
        <v>455183</v>
      </c>
      <c r="D44" s="13">
        <f t="shared" si="15"/>
        <v>481356.02250000002</v>
      </c>
      <c r="E44" s="14">
        <f t="shared" si="12"/>
        <v>501043.48382024997</v>
      </c>
      <c r="F44" s="14">
        <f t="shared" si="13"/>
        <v>516976.66660573392</v>
      </c>
      <c r="G44" s="14">
        <f t="shared" si="16"/>
        <v>536621.77993675182</v>
      </c>
      <c r="H44" s="14">
        <f t="shared" si="14"/>
        <v>545261.39059373352</v>
      </c>
    </row>
    <row r="45" spans="2:8">
      <c r="B45" s="15" t="s">
        <v>152</v>
      </c>
      <c r="C45" s="13">
        <v>551799</v>
      </c>
      <c r="D45" s="13">
        <f t="shared" si="15"/>
        <v>583527.4425</v>
      </c>
      <c r="E45" s="14">
        <f t="shared" si="12"/>
        <v>607393.71489824995</v>
      </c>
      <c r="F45" s="14">
        <f t="shared" si="13"/>
        <v>626708.83503201429</v>
      </c>
      <c r="G45" s="14">
        <f t="shared" si="16"/>
        <v>650523.77076323086</v>
      </c>
      <c r="H45" s="14">
        <f t="shared" si="14"/>
        <v>660997.20347251883</v>
      </c>
    </row>
    <row r="46" spans="2:8">
      <c r="B46" s="15" t="s">
        <v>153</v>
      </c>
      <c r="C46" s="13">
        <v>648417</v>
      </c>
      <c r="D46" s="13">
        <f t="shared" si="15"/>
        <v>685700.97750000004</v>
      </c>
      <c r="E46" s="14">
        <f t="shared" si="12"/>
        <v>713746.14747974998</v>
      </c>
      <c r="F46" s="14">
        <f t="shared" si="13"/>
        <v>736443.27496960608</v>
      </c>
      <c r="G46" s="14">
        <f t="shared" si="16"/>
        <v>764428.1194184511</v>
      </c>
      <c r="H46" s="14">
        <f t="shared" si="14"/>
        <v>776735.41214108816</v>
      </c>
    </row>
    <row r="47" spans="2:8">
      <c r="B47" s="15" t="s">
        <v>154</v>
      </c>
      <c r="C47" s="13">
        <v>759099</v>
      </c>
      <c r="D47" s="13">
        <f t="shared" si="15"/>
        <v>802747.19250000012</v>
      </c>
      <c r="E47" s="14">
        <f t="shared" si="12"/>
        <v>835579.55267325009</v>
      </c>
      <c r="F47" s="14">
        <f t="shared" si="13"/>
        <v>862150.98244825948</v>
      </c>
      <c r="G47" s="14">
        <f t="shared" si="16"/>
        <v>894912.71978129342</v>
      </c>
      <c r="H47" s="14">
        <f t="shared" si="14"/>
        <v>909320.81456977222</v>
      </c>
    </row>
    <row r="48" spans="2:8">
      <c r="B48" s="15" t="s">
        <v>155</v>
      </c>
      <c r="C48" s="13">
        <v>846031</v>
      </c>
      <c r="D48" s="13">
        <f t="shared" si="15"/>
        <v>894677.78250000009</v>
      </c>
      <c r="E48" s="14">
        <f t="shared" si="12"/>
        <v>931270.10380425001</v>
      </c>
      <c r="F48" s="14">
        <f t="shared" si="13"/>
        <v>960884.49310522527</v>
      </c>
      <c r="G48" s="14">
        <f t="shared" si="16"/>
        <v>997398.10384322389</v>
      </c>
      <c r="H48" s="14">
        <f t="shared" si="14"/>
        <v>1013456.2133150998</v>
      </c>
    </row>
    <row r="49" spans="2:8">
      <c r="B49" s="15" t="s">
        <v>156</v>
      </c>
      <c r="C49" s="13">
        <v>1098758</v>
      </c>
      <c r="D49" s="13">
        <f t="shared" si="15"/>
        <v>1161936.5850000002</v>
      </c>
      <c r="E49" s="14">
        <f t="shared" si="12"/>
        <v>1209459.7913265002</v>
      </c>
      <c r="F49" s="14">
        <f t="shared" si="13"/>
        <v>1247920.612690683</v>
      </c>
      <c r="G49" s="14">
        <f t="shared" si="16"/>
        <v>1295341.5959729289</v>
      </c>
      <c r="H49" s="14">
        <f t="shared" si="14"/>
        <v>1316196.5956680931</v>
      </c>
    </row>
    <row r="50" spans="2:8">
      <c r="B50" s="15" t="s">
        <v>157</v>
      </c>
      <c r="C50" s="13">
        <v>1359324</v>
      </c>
      <c r="D50" s="13">
        <f t="shared" si="15"/>
        <v>1437485.1300000001</v>
      </c>
      <c r="E50" s="14">
        <f t="shared" si="12"/>
        <v>1496278.2718170001</v>
      </c>
      <c r="F50" s="14">
        <f t="shared" si="13"/>
        <v>1543859.9208607809</v>
      </c>
      <c r="G50" s="14">
        <f t="shared" si="16"/>
        <v>1602526.5978534906</v>
      </c>
      <c r="H50" s="14">
        <f t="shared" si="14"/>
        <v>1628327.2760789318</v>
      </c>
    </row>
    <row r="51" spans="2:8">
      <c r="B51" s="15" t="s">
        <v>158</v>
      </c>
      <c r="C51" s="13">
        <v>1673848</v>
      </c>
      <c r="D51" s="13">
        <f t="shared" si="15"/>
        <v>1770094.2600000002</v>
      </c>
      <c r="E51" s="14">
        <f t="shared" si="12"/>
        <v>1842491.1152340001</v>
      </c>
      <c r="F51" s="14">
        <f t="shared" si="13"/>
        <v>1901082.3326984413</v>
      </c>
      <c r="G51" s="14">
        <f t="shared" si="16"/>
        <v>1973323.4613409822</v>
      </c>
      <c r="H51" s="14">
        <f t="shared" si="14"/>
        <v>2005093.9690685722</v>
      </c>
    </row>
    <row r="52" spans="2:8">
      <c r="B52" s="15" t="s">
        <v>159</v>
      </c>
      <c r="C52" s="13">
        <v>2008663</v>
      </c>
      <c r="D52" s="13">
        <f t="shared" si="15"/>
        <v>2124161.1225000001</v>
      </c>
      <c r="E52" s="14">
        <f t="shared" si="12"/>
        <v>2211039.3124102498</v>
      </c>
      <c r="F52" s="14">
        <f t="shared" si="13"/>
        <v>2281350.3625448961</v>
      </c>
      <c r="G52" s="14">
        <f t="shared" si="16"/>
        <v>2368041.6763216024</v>
      </c>
      <c r="H52" s="14">
        <f t="shared" si="14"/>
        <v>2406167.1473103804</v>
      </c>
    </row>
    <row r="53" spans="2:8" ht="15.75" thickBot="1">
      <c r="B53" s="15" t="s">
        <v>160</v>
      </c>
      <c r="C53" s="13">
        <v>2305893</v>
      </c>
      <c r="D53" s="13">
        <f t="shared" si="15"/>
        <v>2438481.8475000001</v>
      </c>
      <c r="E53" s="14">
        <f t="shared" si="12"/>
        <v>2538215.7550627501</v>
      </c>
      <c r="F53" s="14">
        <f t="shared" si="13"/>
        <v>2618931.0160737457</v>
      </c>
      <c r="G53" s="14">
        <f>F53*1.038</f>
        <v>2718450.394684548</v>
      </c>
      <c r="H53" s="14">
        <f t="shared" si="14"/>
        <v>2762217.4460389693</v>
      </c>
    </row>
    <row r="54" spans="2:8" ht="24.75" thickBot="1">
      <c r="B54" s="32" t="s">
        <v>161</v>
      </c>
      <c r="C54" s="25" t="s">
        <v>133</v>
      </c>
      <c r="D54" s="25" t="s">
        <v>48</v>
      </c>
      <c r="E54" s="25" t="s">
        <v>49</v>
      </c>
      <c r="F54" s="25" t="s">
        <v>201</v>
      </c>
      <c r="G54" s="25" t="s">
        <v>208</v>
      </c>
      <c r="H54" s="25" t="s">
        <v>209</v>
      </c>
    </row>
    <row r="55" spans="2:8">
      <c r="B55" s="10" t="s">
        <v>144</v>
      </c>
      <c r="C55" s="11">
        <v>32974</v>
      </c>
      <c r="D55" s="11">
        <f>+C55*1.0575</f>
        <v>34870.005000000005</v>
      </c>
      <c r="E55" s="12">
        <f t="shared" ref="E55:E71" si="17">D55*1.0409</f>
        <v>36296.188204500002</v>
      </c>
      <c r="F55" s="12">
        <f t="shared" ref="F55:F71" si="18">+E55*1.0318</f>
        <v>37450.406989403105</v>
      </c>
      <c r="G55" s="12">
        <f>+F55*1.038</f>
        <v>38873.522455000428</v>
      </c>
      <c r="H55" s="12">
        <f t="shared" ref="H55:H71" si="19">+G55*1.0161</f>
        <v>39499.386166525932</v>
      </c>
    </row>
    <row r="56" spans="2:8">
      <c r="B56" s="10" t="s">
        <v>145</v>
      </c>
      <c r="C56" s="13">
        <v>51420</v>
      </c>
      <c r="D56" s="13">
        <f>+C56*1.0575</f>
        <v>54376.650000000009</v>
      </c>
      <c r="E56" s="14">
        <f t="shared" si="17"/>
        <v>56600.654985000008</v>
      </c>
      <c r="F56" s="14">
        <f t="shared" si="18"/>
        <v>58400.555813523009</v>
      </c>
      <c r="G56" s="14">
        <f>+F56*1.038</f>
        <v>60619.776934436886</v>
      </c>
      <c r="H56" s="14">
        <f t="shared" si="19"/>
        <v>61595.75534308132</v>
      </c>
    </row>
    <row r="57" spans="2:8">
      <c r="B57" s="15" t="s">
        <v>146</v>
      </c>
      <c r="C57" s="13">
        <v>77016</v>
      </c>
      <c r="D57" s="13">
        <f t="shared" ref="D57:D71" si="20">+C57*1.0575</f>
        <v>81444.420000000013</v>
      </c>
      <c r="E57" s="14">
        <f t="shared" si="17"/>
        <v>84775.496778000015</v>
      </c>
      <c r="F57" s="14">
        <f t="shared" si="18"/>
        <v>87471.357575540416</v>
      </c>
      <c r="G57" s="14">
        <f t="shared" ref="G57:G70" si="21">+F57*1.038</f>
        <v>90795.269163410951</v>
      </c>
      <c r="H57" s="14">
        <f t="shared" si="19"/>
        <v>92257.072996941861</v>
      </c>
    </row>
    <row r="58" spans="2:8">
      <c r="B58" s="15" t="s">
        <v>147</v>
      </c>
      <c r="C58" s="13">
        <v>109646</v>
      </c>
      <c r="D58" s="13">
        <f t="shared" si="20"/>
        <v>115950.64500000002</v>
      </c>
      <c r="E58" s="14">
        <f t="shared" si="17"/>
        <v>120693.02638050001</v>
      </c>
      <c r="F58" s="14">
        <f t="shared" si="18"/>
        <v>124531.06461939993</v>
      </c>
      <c r="G58" s="14">
        <f t="shared" si="21"/>
        <v>129263.24507493713</v>
      </c>
      <c r="H58" s="14">
        <f t="shared" si="19"/>
        <v>131344.38332064362</v>
      </c>
    </row>
    <row r="59" spans="2:8">
      <c r="B59" s="15" t="s">
        <v>148</v>
      </c>
      <c r="C59" s="13">
        <v>139628</v>
      </c>
      <c r="D59" s="13">
        <f t="shared" si="20"/>
        <v>147656.61000000002</v>
      </c>
      <c r="E59" s="14">
        <f t="shared" si="17"/>
        <v>153695.76534899999</v>
      </c>
      <c r="F59" s="14">
        <f t="shared" si="18"/>
        <v>158583.2906870982</v>
      </c>
      <c r="G59" s="14">
        <f t="shared" si="21"/>
        <v>164609.45573320793</v>
      </c>
      <c r="H59" s="14">
        <f t="shared" si="19"/>
        <v>167259.66797051259</v>
      </c>
    </row>
    <row r="60" spans="2:8">
      <c r="B60" s="15" t="s">
        <v>149</v>
      </c>
      <c r="C60" s="13">
        <v>158760</v>
      </c>
      <c r="D60" s="13">
        <f t="shared" si="20"/>
        <v>167888.7</v>
      </c>
      <c r="E60" s="14">
        <f t="shared" si="17"/>
        <v>174755.34783000001</v>
      </c>
      <c r="F60" s="14">
        <f t="shared" si="18"/>
        <v>180312.56789099402</v>
      </c>
      <c r="G60" s="14">
        <f t="shared" si="21"/>
        <v>187164.44547085179</v>
      </c>
      <c r="H60" s="14">
        <f t="shared" si="19"/>
        <v>190177.79304293249</v>
      </c>
    </row>
    <row r="61" spans="2:8">
      <c r="B61" s="15" t="s">
        <v>150</v>
      </c>
      <c r="C61" s="13">
        <v>185740</v>
      </c>
      <c r="D61" s="13">
        <f t="shared" si="20"/>
        <v>196420.05000000002</v>
      </c>
      <c r="E61" s="14">
        <f t="shared" si="17"/>
        <v>204453.630045</v>
      </c>
      <c r="F61" s="14">
        <f t="shared" si="18"/>
        <v>210955.25548043102</v>
      </c>
      <c r="G61" s="14">
        <f t="shared" si="21"/>
        <v>218971.5551886874</v>
      </c>
      <c r="H61" s="14">
        <f t="shared" si="19"/>
        <v>222496.99722722528</v>
      </c>
    </row>
    <row r="62" spans="2:8">
      <c r="B62" s="15" t="s">
        <v>151</v>
      </c>
      <c r="C62" s="13">
        <v>227591</v>
      </c>
      <c r="D62" s="13">
        <f t="shared" si="20"/>
        <v>240677.48250000001</v>
      </c>
      <c r="E62" s="14">
        <f t="shared" si="17"/>
        <v>250521.19153424999</v>
      </c>
      <c r="F62" s="14">
        <f t="shared" si="18"/>
        <v>258487.76542503914</v>
      </c>
      <c r="G62" s="14">
        <f t="shared" si="21"/>
        <v>268310.30051119061</v>
      </c>
      <c r="H62" s="14">
        <f t="shared" si="19"/>
        <v>272630.09634942078</v>
      </c>
    </row>
    <row r="63" spans="2:8">
      <c r="B63" s="15" t="s">
        <v>152</v>
      </c>
      <c r="C63" s="13">
        <v>275901</v>
      </c>
      <c r="D63" s="13">
        <f t="shared" si="20"/>
        <v>291765.30750000005</v>
      </c>
      <c r="E63" s="14">
        <f t="shared" si="17"/>
        <v>303698.50857675006</v>
      </c>
      <c r="F63" s="14">
        <f t="shared" si="18"/>
        <v>313356.1211494907</v>
      </c>
      <c r="G63" s="14">
        <f t="shared" si="21"/>
        <v>325263.65375317138</v>
      </c>
      <c r="H63" s="14">
        <f t="shared" si="19"/>
        <v>330500.39857859747</v>
      </c>
    </row>
    <row r="64" spans="2:8">
      <c r="B64" s="15" t="s">
        <v>153</v>
      </c>
      <c r="C64" s="13">
        <v>324208</v>
      </c>
      <c r="D64" s="13">
        <f t="shared" si="20"/>
        <v>342849.96</v>
      </c>
      <c r="E64" s="14">
        <f t="shared" si="17"/>
        <v>356872.52336400002</v>
      </c>
      <c r="F64" s="14">
        <f t="shared" si="18"/>
        <v>368221.06960697524</v>
      </c>
      <c r="G64" s="14">
        <f t="shared" si="21"/>
        <v>382213.47025204031</v>
      </c>
      <c r="H64" s="14">
        <f t="shared" si="19"/>
        <v>388367.10712309816</v>
      </c>
    </row>
    <row r="65" spans="2:8">
      <c r="B65" s="15" t="s">
        <v>154</v>
      </c>
      <c r="C65" s="13">
        <v>379550</v>
      </c>
      <c r="D65" s="13">
        <f t="shared" si="20"/>
        <v>401374.12500000006</v>
      </c>
      <c r="E65" s="14">
        <f t="shared" si="17"/>
        <v>417790.32671250001</v>
      </c>
      <c r="F65" s="14">
        <f t="shared" si="18"/>
        <v>431076.05910195754</v>
      </c>
      <c r="G65" s="14">
        <f t="shared" si="21"/>
        <v>447456.94934783195</v>
      </c>
      <c r="H65" s="14">
        <f t="shared" si="19"/>
        <v>454661.00623233203</v>
      </c>
    </row>
    <row r="66" spans="2:8">
      <c r="B66" s="15" t="s">
        <v>155</v>
      </c>
      <c r="C66" s="13">
        <v>423017</v>
      </c>
      <c r="D66" s="13">
        <f t="shared" si="20"/>
        <v>447340.47750000004</v>
      </c>
      <c r="E66" s="14">
        <f t="shared" si="17"/>
        <v>465636.70302975003</v>
      </c>
      <c r="F66" s="14">
        <f t="shared" si="18"/>
        <v>480443.95018609613</v>
      </c>
      <c r="G66" s="14">
        <f t="shared" si="21"/>
        <v>498700.82029316778</v>
      </c>
      <c r="H66" s="14">
        <f t="shared" si="19"/>
        <v>506729.90349988779</v>
      </c>
    </row>
    <row r="67" spans="2:8">
      <c r="B67" s="15" t="s">
        <v>156</v>
      </c>
      <c r="C67" s="13">
        <v>549380</v>
      </c>
      <c r="D67" s="13">
        <f t="shared" si="20"/>
        <v>580969.35000000009</v>
      </c>
      <c r="E67" s="14">
        <f t="shared" si="17"/>
        <v>604730.99641500006</v>
      </c>
      <c r="F67" s="14">
        <f t="shared" si="18"/>
        <v>623961.44210099708</v>
      </c>
      <c r="G67" s="14">
        <f t="shared" si="21"/>
        <v>647671.97690083494</v>
      </c>
      <c r="H67" s="14">
        <f t="shared" si="19"/>
        <v>658099.49572893837</v>
      </c>
    </row>
    <row r="68" spans="2:8">
      <c r="B68" s="15" t="s">
        <v>157</v>
      </c>
      <c r="C68" s="13">
        <v>679663</v>
      </c>
      <c r="D68" s="13">
        <f t="shared" si="20"/>
        <v>718743.62250000006</v>
      </c>
      <c r="E68" s="14">
        <f t="shared" si="17"/>
        <v>748140.23666025</v>
      </c>
      <c r="F68" s="14">
        <f t="shared" si="18"/>
        <v>771931.09618604602</v>
      </c>
      <c r="G68" s="14">
        <f t="shared" si="21"/>
        <v>801264.47784111579</v>
      </c>
      <c r="H68" s="14">
        <f t="shared" si="19"/>
        <v>814164.83593435772</v>
      </c>
    </row>
    <row r="69" spans="2:8">
      <c r="B69" s="15" t="s">
        <v>158</v>
      </c>
      <c r="C69" s="13">
        <v>836924</v>
      </c>
      <c r="D69" s="13">
        <f t="shared" si="20"/>
        <v>885047.13000000012</v>
      </c>
      <c r="E69" s="14">
        <f t="shared" si="17"/>
        <v>921245.55761700007</v>
      </c>
      <c r="F69" s="14">
        <f t="shared" si="18"/>
        <v>950541.16634922067</v>
      </c>
      <c r="G69" s="14">
        <f t="shared" si="21"/>
        <v>986661.73067049112</v>
      </c>
      <c r="H69" s="14">
        <f t="shared" si="19"/>
        <v>1002546.9845342861</v>
      </c>
    </row>
    <row r="70" spans="2:8">
      <c r="B70" s="15" t="s">
        <v>159</v>
      </c>
      <c r="C70" s="13">
        <v>1004331</v>
      </c>
      <c r="D70" s="13">
        <f t="shared" si="20"/>
        <v>1062080.0325000002</v>
      </c>
      <c r="E70" s="14">
        <f t="shared" si="17"/>
        <v>1105519.1058292501</v>
      </c>
      <c r="F70" s="14">
        <f t="shared" si="18"/>
        <v>1140674.6133946204</v>
      </c>
      <c r="G70" s="14">
        <f t="shared" si="21"/>
        <v>1184020.248703616</v>
      </c>
      <c r="H70" s="14">
        <f t="shared" si="19"/>
        <v>1203082.9747077441</v>
      </c>
    </row>
    <row r="71" spans="2:8" ht="15.75" thickBot="1">
      <c r="B71" s="15" t="s">
        <v>160</v>
      </c>
      <c r="C71" s="13">
        <v>1152945</v>
      </c>
      <c r="D71" s="13">
        <f t="shared" si="20"/>
        <v>1219239.3375000001</v>
      </c>
      <c r="E71" s="14">
        <f t="shared" si="17"/>
        <v>1269106.22640375</v>
      </c>
      <c r="F71" s="14">
        <f t="shared" si="18"/>
        <v>1309463.8044033893</v>
      </c>
      <c r="G71" s="14">
        <f>+F71*1.038</f>
        <v>1359223.4289707183</v>
      </c>
      <c r="H71" s="14">
        <f t="shared" si="19"/>
        <v>1381106.9261771468</v>
      </c>
    </row>
    <row r="72" spans="2:8" ht="24.75" thickBot="1">
      <c r="B72" s="32" t="s">
        <v>162</v>
      </c>
      <c r="C72" s="25" t="s">
        <v>133</v>
      </c>
      <c r="D72" s="25" t="s">
        <v>48</v>
      </c>
      <c r="E72" s="25" t="s">
        <v>49</v>
      </c>
      <c r="F72" s="25" t="s">
        <v>201</v>
      </c>
      <c r="G72" s="25" t="s">
        <v>208</v>
      </c>
      <c r="H72" s="25" t="s">
        <v>209</v>
      </c>
    </row>
    <row r="73" spans="2:8">
      <c r="B73" s="19" t="s">
        <v>163</v>
      </c>
      <c r="C73" s="11">
        <v>49307</v>
      </c>
      <c r="D73" s="11">
        <f>+C73*1.0575</f>
        <v>52142.152500000004</v>
      </c>
      <c r="E73" s="12">
        <f t="shared" ref="E73:E89" si="22">D73*1.0409</f>
        <v>54274.766537249998</v>
      </c>
      <c r="F73" s="12">
        <f>+E73*1.0318</f>
        <v>56000.704113134554</v>
      </c>
      <c r="G73" s="12">
        <f>+F73*1.038</f>
        <v>58128.730869433668</v>
      </c>
      <c r="H73" s="12">
        <f t="shared" ref="H73:H89" si="23">+G73*1.0161</f>
        <v>59064.603436431549</v>
      </c>
    </row>
    <row r="74" spans="2:8">
      <c r="B74" s="10" t="s">
        <v>164</v>
      </c>
      <c r="C74" s="13">
        <v>76891</v>
      </c>
      <c r="D74" s="13">
        <f>+C74*1.0575</f>
        <v>81312.232500000013</v>
      </c>
      <c r="E74" s="14">
        <f t="shared" si="22"/>
        <v>84637.902809250008</v>
      </c>
      <c r="F74" s="14">
        <f>+E74*1.0318</f>
        <v>87329.38811858416</v>
      </c>
      <c r="G74" s="14">
        <f>+F74*1.038</f>
        <v>90647.904867090358</v>
      </c>
      <c r="H74" s="14">
        <f t="shared" si="23"/>
        <v>92107.336135450518</v>
      </c>
    </row>
    <row r="75" spans="2:8">
      <c r="B75" s="15" t="s">
        <v>165</v>
      </c>
      <c r="C75" s="13">
        <v>115165</v>
      </c>
      <c r="D75" s="13">
        <f t="shared" ref="D75:D89" si="24">+C75*1.0575</f>
        <v>121786.98750000002</v>
      </c>
      <c r="E75" s="14">
        <f t="shared" si="22"/>
        <v>126768.07528875001</v>
      </c>
      <c r="F75" s="14">
        <f t="shared" ref="F75:F89" si="25">+E75*1.0318</f>
        <v>130799.30008293227</v>
      </c>
      <c r="G75" s="14">
        <f t="shared" ref="G75:G88" si="26">+F75*1.038</f>
        <v>135769.67348608369</v>
      </c>
      <c r="H75" s="14">
        <f t="shared" si="23"/>
        <v>137955.56522920963</v>
      </c>
    </row>
    <row r="76" spans="2:8">
      <c r="B76" s="15" t="s">
        <v>166</v>
      </c>
      <c r="C76" s="13">
        <v>163955</v>
      </c>
      <c r="D76" s="13">
        <f t="shared" si="24"/>
        <v>173382.41250000001</v>
      </c>
      <c r="E76" s="14">
        <f t="shared" si="22"/>
        <v>180473.75317124999</v>
      </c>
      <c r="F76" s="14">
        <f t="shared" si="25"/>
        <v>186212.81852209574</v>
      </c>
      <c r="G76" s="14">
        <f t="shared" si="26"/>
        <v>193288.90562593538</v>
      </c>
      <c r="H76" s="14">
        <f t="shared" si="23"/>
        <v>196400.85700651293</v>
      </c>
    </row>
    <row r="77" spans="2:8">
      <c r="B77" s="15" t="s">
        <v>167</v>
      </c>
      <c r="C77" s="13">
        <v>208780</v>
      </c>
      <c r="D77" s="13">
        <f t="shared" si="24"/>
        <v>220784.85000000003</v>
      </c>
      <c r="E77" s="14">
        <f t="shared" si="22"/>
        <v>229814.95036500003</v>
      </c>
      <c r="F77" s="14">
        <f t="shared" si="25"/>
        <v>237123.06578660704</v>
      </c>
      <c r="G77" s="14">
        <f t="shared" si="26"/>
        <v>246133.74228649811</v>
      </c>
      <c r="H77" s="14">
        <f t="shared" si="23"/>
        <v>250096.49553731072</v>
      </c>
    </row>
    <row r="78" spans="2:8">
      <c r="B78" s="15" t="s">
        <v>168</v>
      </c>
      <c r="C78" s="13">
        <v>237399</v>
      </c>
      <c r="D78" s="13">
        <f t="shared" si="24"/>
        <v>251049.44250000003</v>
      </c>
      <c r="E78" s="14">
        <f t="shared" si="22"/>
        <v>261317.36469825002</v>
      </c>
      <c r="F78" s="14">
        <f t="shared" si="25"/>
        <v>269627.25689565437</v>
      </c>
      <c r="G78" s="14">
        <f t="shared" si="26"/>
        <v>279873.09265768924</v>
      </c>
      <c r="H78" s="14">
        <f t="shared" si="23"/>
        <v>284379.04944947804</v>
      </c>
    </row>
    <row r="79" spans="2:8">
      <c r="B79" s="15" t="s">
        <v>169</v>
      </c>
      <c r="C79" s="13">
        <v>277741</v>
      </c>
      <c r="D79" s="13">
        <f t="shared" si="24"/>
        <v>293711.10750000004</v>
      </c>
      <c r="E79" s="14">
        <f t="shared" si="22"/>
        <v>305723.89179675002</v>
      </c>
      <c r="F79" s="14">
        <f t="shared" si="25"/>
        <v>315445.91155588668</v>
      </c>
      <c r="G79" s="14">
        <f t="shared" si="26"/>
        <v>327432.85619501036</v>
      </c>
      <c r="H79" s="14">
        <f t="shared" si="23"/>
        <v>332704.52517975005</v>
      </c>
    </row>
    <row r="80" spans="2:8">
      <c r="B80" s="15" t="s">
        <v>170</v>
      </c>
      <c r="C80" s="13">
        <v>340325</v>
      </c>
      <c r="D80" s="13">
        <f t="shared" si="24"/>
        <v>359893.68750000006</v>
      </c>
      <c r="E80" s="14">
        <f t="shared" si="22"/>
        <v>374613.33931875002</v>
      </c>
      <c r="F80" s="14">
        <f t="shared" si="25"/>
        <v>386526.0435090863</v>
      </c>
      <c r="G80" s="14">
        <f t="shared" si="26"/>
        <v>401214.03316243162</v>
      </c>
      <c r="H80" s="14">
        <f t="shared" si="23"/>
        <v>407673.57909634674</v>
      </c>
    </row>
    <row r="81" spans="2:8">
      <c r="B81" s="15" t="s">
        <v>171</v>
      </c>
      <c r="C81" s="13">
        <v>412561</v>
      </c>
      <c r="D81" s="13">
        <f t="shared" si="24"/>
        <v>436283.25750000007</v>
      </c>
      <c r="E81" s="14">
        <f t="shared" si="22"/>
        <v>454127.24273175001</v>
      </c>
      <c r="F81" s="14">
        <f t="shared" si="25"/>
        <v>468568.48905061971</v>
      </c>
      <c r="G81" s="14">
        <f t="shared" si="26"/>
        <v>486374.09163454326</v>
      </c>
      <c r="H81" s="14">
        <f t="shared" si="23"/>
        <v>494204.71450985939</v>
      </c>
    </row>
    <row r="82" spans="2:8">
      <c r="B82" s="15" t="s">
        <v>172</v>
      </c>
      <c r="C82" s="13">
        <v>484799</v>
      </c>
      <c r="D82" s="13">
        <f t="shared" si="24"/>
        <v>512674.94250000006</v>
      </c>
      <c r="E82" s="14">
        <f t="shared" si="22"/>
        <v>533643.34764825006</v>
      </c>
      <c r="F82" s="14">
        <f t="shared" si="25"/>
        <v>550613.20610346447</v>
      </c>
      <c r="G82" s="14">
        <f t="shared" si="26"/>
        <v>571536.50793539616</v>
      </c>
      <c r="H82" s="14">
        <f t="shared" si="23"/>
        <v>580738.24571315607</v>
      </c>
    </row>
    <row r="83" spans="2:8">
      <c r="B83" s="15" t="s">
        <v>173</v>
      </c>
      <c r="C83" s="13">
        <v>567551</v>
      </c>
      <c r="D83" s="13">
        <f t="shared" si="24"/>
        <v>600185.18250000011</v>
      </c>
      <c r="E83" s="14">
        <f t="shared" si="22"/>
        <v>624732.75646425004</v>
      </c>
      <c r="F83" s="14">
        <f t="shared" si="25"/>
        <v>644599.25811981317</v>
      </c>
      <c r="G83" s="14">
        <f t="shared" si="26"/>
        <v>669094.02992836607</v>
      </c>
      <c r="H83" s="14">
        <f t="shared" si="23"/>
        <v>679866.44381021278</v>
      </c>
    </row>
    <row r="84" spans="2:8">
      <c r="B84" s="15" t="s">
        <v>174</v>
      </c>
      <c r="C84" s="13">
        <v>632547</v>
      </c>
      <c r="D84" s="13">
        <f t="shared" si="24"/>
        <v>668918.45250000001</v>
      </c>
      <c r="E84" s="14">
        <f t="shared" si="22"/>
        <v>696277.21720724995</v>
      </c>
      <c r="F84" s="14">
        <f t="shared" si="25"/>
        <v>718418.83271444053</v>
      </c>
      <c r="G84" s="14">
        <f t="shared" si="26"/>
        <v>745718.74835758936</v>
      </c>
      <c r="H84" s="14">
        <f t="shared" si="23"/>
        <v>757724.82020614657</v>
      </c>
    </row>
    <row r="85" spans="2:8">
      <c r="B85" s="15" t="s">
        <v>175</v>
      </c>
      <c r="C85" s="13">
        <v>821502</v>
      </c>
      <c r="D85" s="13">
        <f t="shared" si="24"/>
        <v>868738.36500000011</v>
      </c>
      <c r="E85" s="14">
        <f t="shared" si="22"/>
        <v>904269.76412850001</v>
      </c>
      <c r="F85" s="14">
        <f t="shared" si="25"/>
        <v>933025.5426277864</v>
      </c>
      <c r="G85" s="14">
        <f t="shared" si="26"/>
        <v>968480.51324764232</v>
      </c>
      <c r="H85" s="14">
        <f t="shared" si="23"/>
        <v>984073.04951092938</v>
      </c>
    </row>
    <row r="86" spans="2:8">
      <c r="B86" s="15" t="s">
        <v>176</v>
      </c>
      <c r="C86" s="13">
        <v>1016318</v>
      </c>
      <c r="D86" s="13">
        <f t="shared" si="24"/>
        <v>1074756.2850000001</v>
      </c>
      <c r="E86" s="14">
        <f t="shared" si="22"/>
        <v>1118713.8170565001</v>
      </c>
      <c r="F86" s="14">
        <f t="shared" si="25"/>
        <v>1154288.9164388969</v>
      </c>
      <c r="G86" s="14">
        <f t="shared" si="26"/>
        <v>1198151.895263575</v>
      </c>
      <c r="H86" s="14">
        <f t="shared" si="23"/>
        <v>1217442.1407773185</v>
      </c>
    </row>
    <row r="87" spans="2:8">
      <c r="B87" s="15" t="s">
        <v>177</v>
      </c>
      <c r="C87" s="13">
        <v>1251476</v>
      </c>
      <c r="D87" s="13">
        <f t="shared" si="24"/>
        <v>1323435.8700000001</v>
      </c>
      <c r="E87" s="14">
        <f t="shared" si="22"/>
        <v>1377564.397083</v>
      </c>
      <c r="F87" s="14">
        <f t="shared" si="25"/>
        <v>1421370.9449102394</v>
      </c>
      <c r="G87" s="14">
        <f t="shared" si="26"/>
        <v>1475383.0408168286</v>
      </c>
      <c r="H87" s="14">
        <f t="shared" si="23"/>
        <v>1499136.7077739795</v>
      </c>
    </row>
    <row r="88" spans="2:8">
      <c r="B88" s="15" t="s">
        <v>178</v>
      </c>
      <c r="C88" s="13">
        <v>1501805</v>
      </c>
      <c r="D88" s="13">
        <f t="shared" si="24"/>
        <v>1588158.7875000001</v>
      </c>
      <c r="E88" s="14">
        <f t="shared" si="22"/>
        <v>1653114.48190875</v>
      </c>
      <c r="F88" s="14">
        <f t="shared" si="25"/>
        <v>1705683.5224334484</v>
      </c>
      <c r="G88" s="14">
        <f t="shared" si="26"/>
        <v>1770499.4962859193</v>
      </c>
      <c r="H88" s="14">
        <f t="shared" si="23"/>
        <v>1799004.5381761226</v>
      </c>
    </row>
    <row r="89" spans="2:8" ht="15.75" thickBot="1">
      <c r="B89" s="16" t="s">
        <v>179</v>
      </c>
      <c r="C89" s="17">
        <v>1724033</v>
      </c>
      <c r="D89" s="17">
        <f t="shared" si="24"/>
        <v>1823164.8975000002</v>
      </c>
      <c r="E89" s="18">
        <f t="shared" si="22"/>
        <v>1897732.3418077501</v>
      </c>
      <c r="F89" s="14">
        <f t="shared" si="25"/>
        <v>1958080.2302772366</v>
      </c>
      <c r="G89" s="14">
        <f>+F89*1.038</f>
        <v>2032487.2790277717</v>
      </c>
      <c r="H89" s="14">
        <f t="shared" si="23"/>
        <v>2065210.3242201188</v>
      </c>
    </row>
    <row r="90" spans="2:8" ht="24.75" thickBot="1">
      <c r="B90" s="32" t="s">
        <v>191</v>
      </c>
      <c r="C90" s="25" t="s">
        <v>133</v>
      </c>
      <c r="D90" s="25" t="s">
        <v>48</v>
      </c>
      <c r="E90" s="25" t="s">
        <v>49</v>
      </c>
      <c r="F90" s="25" t="s">
        <v>201</v>
      </c>
      <c r="G90" s="25" t="s">
        <v>208</v>
      </c>
      <c r="H90" s="25" t="s">
        <v>209</v>
      </c>
    </row>
    <row r="91" spans="2:8">
      <c r="B91" s="19" t="s">
        <v>144</v>
      </c>
      <c r="C91" s="11">
        <v>52757</v>
      </c>
      <c r="D91" s="11">
        <f>+C91*1.0575</f>
        <v>55790.527500000004</v>
      </c>
      <c r="E91" s="12">
        <f t="shared" ref="E91:E107" si="27">D91*1.0409</f>
        <v>58072.360074750002</v>
      </c>
      <c r="F91" s="12">
        <f>+E91*1.0318</f>
        <v>59919.061125127053</v>
      </c>
      <c r="G91" s="12">
        <f>+F91*1.038</f>
        <v>62195.985447881882</v>
      </c>
      <c r="H91" s="12">
        <f t="shared" ref="H91:H107" si="28">+G91*1.0161</f>
        <v>63197.340813592782</v>
      </c>
    </row>
    <row r="92" spans="2:8">
      <c r="B92" s="10" t="s">
        <v>145</v>
      </c>
      <c r="C92" s="13">
        <v>82273</v>
      </c>
      <c r="D92" s="13">
        <f>+C92*1.0575</f>
        <v>87003.697500000009</v>
      </c>
      <c r="E92" s="14">
        <f t="shared" si="27"/>
        <v>90562.148727749998</v>
      </c>
      <c r="F92" s="14">
        <f>+E92*1.0318</f>
        <v>93442.025057292456</v>
      </c>
      <c r="G92" s="14">
        <f>+F92*1.038</f>
        <v>96992.822009469572</v>
      </c>
      <c r="H92" s="14">
        <f t="shared" si="28"/>
        <v>98554.406443822038</v>
      </c>
    </row>
    <row r="93" spans="2:8">
      <c r="B93" s="15" t="s">
        <v>146</v>
      </c>
      <c r="C93" s="13">
        <v>123225</v>
      </c>
      <c r="D93" s="13">
        <f t="shared" ref="D93:D107" si="29">+C93*1.0575</f>
        <v>130310.43750000001</v>
      </c>
      <c r="E93" s="14">
        <f t="shared" si="27"/>
        <v>135640.13439375002</v>
      </c>
      <c r="F93" s="14">
        <f t="shared" ref="F93:F107" si="30">+E93*1.0318</f>
        <v>139953.49066747128</v>
      </c>
      <c r="G93" s="14">
        <f t="shared" ref="G93:G106" si="31">+F93*1.038</f>
        <v>145271.72331283521</v>
      </c>
      <c r="H93" s="14">
        <f t="shared" si="28"/>
        <v>147610.59805817186</v>
      </c>
    </row>
    <row r="94" spans="2:8">
      <c r="B94" s="15" t="s">
        <v>147</v>
      </c>
      <c r="C94" s="13">
        <v>175431</v>
      </c>
      <c r="D94" s="13">
        <f t="shared" si="29"/>
        <v>185518.28250000003</v>
      </c>
      <c r="E94" s="14">
        <f t="shared" si="27"/>
        <v>193105.98025425003</v>
      </c>
      <c r="F94" s="14">
        <f t="shared" si="30"/>
        <v>199246.75042633517</v>
      </c>
      <c r="G94" s="14">
        <f t="shared" si="31"/>
        <v>206818.12694253592</v>
      </c>
      <c r="H94" s="14">
        <f t="shared" si="28"/>
        <v>210147.89878631075</v>
      </c>
    </row>
    <row r="95" spans="2:8">
      <c r="B95" s="15" t="s">
        <v>148</v>
      </c>
      <c r="C95" s="13">
        <v>223395</v>
      </c>
      <c r="D95" s="13">
        <f t="shared" si="29"/>
        <v>236240.21250000002</v>
      </c>
      <c r="E95" s="14">
        <f t="shared" si="27"/>
        <v>245902.43719125001</v>
      </c>
      <c r="F95" s="14">
        <f t="shared" si="30"/>
        <v>253722.13469393176</v>
      </c>
      <c r="G95" s="14">
        <f t="shared" si="31"/>
        <v>263363.57581230119</v>
      </c>
      <c r="H95" s="14">
        <f t="shared" si="28"/>
        <v>267603.72938287922</v>
      </c>
    </row>
    <row r="96" spans="2:8">
      <c r="B96" s="15" t="s">
        <v>149</v>
      </c>
      <c r="C96" s="13">
        <v>254017</v>
      </c>
      <c r="D96" s="13">
        <f t="shared" si="29"/>
        <v>268622.97750000004</v>
      </c>
      <c r="E96" s="14">
        <f t="shared" si="27"/>
        <v>279609.65727975004</v>
      </c>
      <c r="F96" s="14">
        <f t="shared" si="30"/>
        <v>288501.2443812461</v>
      </c>
      <c r="G96" s="14">
        <f t="shared" si="31"/>
        <v>299464.29166773346</v>
      </c>
      <c r="H96" s="14">
        <f t="shared" si="28"/>
        <v>304285.66676358395</v>
      </c>
    </row>
    <row r="97" spans="2:8">
      <c r="B97" s="15" t="s">
        <v>150</v>
      </c>
      <c r="C97" s="13">
        <v>297183</v>
      </c>
      <c r="D97" s="13">
        <f t="shared" si="29"/>
        <v>314271.02250000002</v>
      </c>
      <c r="E97" s="14">
        <f t="shared" si="27"/>
        <v>327124.70732024999</v>
      </c>
      <c r="F97" s="14">
        <f t="shared" si="30"/>
        <v>337527.27301303396</v>
      </c>
      <c r="G97" s="14">
        <f t="shared" si="31"/>
        <v>350353.30938752927</v>
      </c>
      <c r="H97" s="14">
        <f t="shared" si="28"/>
        <v>355993.99766866851</v>
      </c>
    </row>
    <row r="98" spans="2:8">
      <c r="B98" s="15" t="s">
        <v>151</v>
      </c>
      <c r="C98" s="13">
        <v>364148</v>
      </c>
      <c r="D98" s="13">
        <f t="shared" si="29"/>
        <v>385086.51000000007</v>
      </c>
      <c r="E98" s="14">
        <f t="shared" si="27"/>
        <v>400836.54825900006</v>
      </c>
      <c r="F98" s="14">
        <f t="shared" si="30"/>
        <v>413583.15049363626</v>
      </c>
      <c r="G98" s="14">
        <f t="shared" si="31"/>
        <v>429299.31021239446</v>
      </c>
      <c r="H98" s="14">
        <f t="shared" si="28"/>
        <v>436211.02910681401</v>
      </c>
    </row>
    <row r="99" spans="2:8">
      <c r="B99" s="15" t="s">
        <v>152</v>
      </c>
      <c r="C99" s="13">
        <v>441440</v>
      </c>
      <c r="D99" s="13">
        <f t="shared" si="29"/>
        <v>466822.80000000005</v>
      </c>
      <c r="E99" s="14">
        <f t="shared" si="27"/>
        <v>485915.85252000001</v>
      </c>
      <c r="F99" s="14">
        <f t="shared" si="30"/>
        <v>501367.97663013602</v>
      </c>
      <c r="G99" s="14">
        <f t="shared" si="31"/>
        <v>520419.95974208124</v>
      </c>
      <c r="H99" s="14">
        <f t="shared" si="28"/>
        <v>528798.72109392879</v>
      </c>
    </row>
    <row r="100" spans="2:8">
      <c r="B100" s="15" t="s">
        <v>153</v>
      </c>
      <c r="C100" s="13">
        <v>518734</v>
      </c>
      <c r="D100" s="13">
        <f t="shared" si="29"/>
        <v>548561.20500000007</v>
      </c>
      <c r="E100" s="14">
        <f t="shared" si="27"/>
        <v>570997.35828450008</v>
      </c>
      <c r="F100" s="14">
        <f t="shared" si="30"/>
        <v>589155.07427794719</v>
      </c>
      <c r="G100" s="14">
        <f t="shared" si="31"/>
        <v>611542.96710050921</v>
      </c>
      <c r="H100" s="14">
        <f t="shared" si="28"/>
        <v>621388.80887082743</v>
      </c>
    </row>
    <row r="101" spans="2:8">
      <c r="B101" s="15" t="s">
        <v>154</v>
      </c>
      <c r="C101" s="13">
        <v>607280</v>
      </c>
      <c r="D101" s="13">
        <f t="shared" si="29"/>
        <v>642198.60000000009</v>
      </c>
      <c r="E101" s="14">
        <f t="shared" si="27"/>
        <v>668464.52274000004</v>
      </c>
      <c r="F101" s="14">
        <f t="shared" si="30"/>
        <v>689721.69456313213</v>
      </c>
      <c r="G101" s="14">
        <f t="shared" si="31"/>
        <v>715931.11895653117</v>
      </c>
      <c r="H101" s="14">
        <f t="shared" si="28"/>
        <v>727457.60997173132</v>
      </c>
    </row>
    <row r="102" spans="2:8">
      <c r="B102" s="15" t="s">
        <v>155</v>
      </c>
      <c r="C102" s="13">
        <v>676825</v>
      </c>
      <c r="D102" s="13">
        <f t="shared" si="29"/>
        <v>715742.43750000012</v>
      </c>
      <c r="E102" s="14">
        <f t="shared" si="27"/>
        <v>745016.30319375009</v>
      </c>
      <c r="F102" s="14">
        <f t="shared" si="30"/>
        <v>768707.82163531135</v>
      </c>
      <c r="G102" s="14">
        <f t="shared" si="31"/>
        <v>797918.7188574532</v>
      </c>
      <c r="H102" s="14">
        <f t="shared" si="28"/>
        <v>810765.21023105818</v>
      </c>
    </row>
    <row r="103" spans="2:8">
      <c r="B103" s="15" t="s">
        <v>156</v>
      </c>
      <c r="C103" s="13">
        <v>879007</v>
      </c>
      <c r="D103" s="13">
        <f t="shared" si="29"/>
        <v>929549.90250000008</v>
      </c>
      <c r="E103" s="14">
        <f t="shared" si="27"/>
        <v>967568.49351225002</v>
      </c>
      <c r="F103" s="14">
        <f t="shared" si="30"/>
        <v>998337.17160593963</v>
      </c>
      <c r="G103" s="14">
        <f t="shared" si="31"/>
        <v>1036273.9841269654</v>
      </c>
      <c r="H103" s="14">
        <f t="shared" si="28"/>
        <v>1052957.9952714096</v>
      </c>
    </row>
    <row r="104" spans="2:8">
      <c r="B104" s="15" t="s">
        <v>157</v>
      </c>
      <c r="C104" s="13">
        <v>1087459</v>
      </c>
      <c r="D104" s="13">
        <f t="shared" si="29"/>
        <v>1149987.8925000001</v>
      </c>
      <c r="E104" s="14">
        <f t="shared" si="27"/>
        <v>1197022.3973032499</v>
      </c>
      <c r="F104" s="14">
        <f t="shared" si="30"/>
        <v>1235087.7095374933</v>
      </c>
      <c r="G104" s="14">
        <f t="shared" si="31"/>
        <v>1282021.042499918</v>
      </c>
      <c r="H104" s="14">
        <f t="shared" si="28"/>
        <v>1302661.5812841668</v>
      </c>
    </row>
    <row r="105" spans="2:8">
      <c r="B105" s="15" t="s">
        <v>158</v>
      </c>
      <c r="C105" s="13">
        <v>1339078</v>
      </c>
      <c r="D105" s="13">
        <f t="shared" si="29"/>
        <v>1416074.9850000001</v>
      </c>
      <c r="E105" s="14">
        <f t="shared" si="27"/>
        <v>1473992.4518865</v>
      </c>
      <c r="F105" s="14">
        <f t="shared" si="30"/>
        <v>1520865.4118564909</v>
      </c>
      <c r="G105" s="14">
        <f t="shared" si="31"/>
        <v>1578658.2975070376</v>
      </c>
      <c r="H105" s="14">
        <f t="shared" si="28"/>
        <v>1604074.6960969009</v>
      </c>
    </row>
    <row r="106" spans="2:8">
      <c r="B106" s="15" t="s">
        <v>159</v>
      </c>
      <c r="C106" s="13">
        <v>1606930</v>
      </c>
      <c r="D106" s="13">
        <f t="shared" si="29"/>
        <v>1699328.4750000001</v>
      </c>
      <c r="E106" s="14">
        <f t="shared" si="27"/>
        <v>1768831.0096275001</v>
      </c>
      <c r="F106" s="14">
        <f t="shared" si="30"/>
        <v>1825079.8357336547</v>
      </c>
      <c r="G106" s="14">
        <f t="shared" si="31"/>
        <v>1894432.8694915336</v>
      </c>
      <c r="H106" s="14">
        <f t="shared" si="28"/>
        <v>1924933.2386903474</v>
      </c>
    </row>
    <row r="107" spans="2:8" ht="15.75" thickBot="1">
      <c r="B107" s="16" t="s">
        <v>160</v>
      </c>
      <c r="C107" s="17">
        <v>1844714</v>
      </c>
      <c r="D107" s="17">
        <f t="shared" si="29"/>
        <v>1950785.0550000002</v>
      </c>
      <c r="E107" s="18">
        <f t="shared" si="27"/>
        <v>2030572.1637494999</v>
      </c>
      <c r="F107" s="14">
        <f t="shared" si="30"/>
        <v>2095144.3585567342</v>
      </c>
      <c r="G107" s="14">
        <f>+F107*1.038</f>
        <v>2174759.8441818901</v>
      </c>
      <c r="H107" s="14">
        <f t="shared" si="28"/>
        <v>2209773.4776732186</v>
      </c>
    </row>
    <row r="108" spans="2:8" ht="24.75" thickBot="1">
      <c r="B108" s="32" t="s">
        <v>192</v>
      </c>
      <c r="C108" s="25" t="s">
        <v>133</v>
      </c>
      <c r="D108" s="25" t="s">
        <v>48</v>
      </c>
      <c r="E108" s="25" t="s">
        <v>49</v>
      </c>
      <c r="F108" s="25" t="s">
        <v>201</v>
      </c>
      <c r="G108" s="25" t="s">
        <v>208</v>
      </c>
      <c r="H108" s="25" t="s">
        <v>209</v>
      </c>
    </row>
    <row r="109" spans="2:8">
      <c r="B109" s="19" t="s">
        <v>193</v>
      </c>
      <c r="C109" s="11">
        <v>148696</v>
      </c>
      <c r="D109" s="11">
        <f>+C109*1.0575</f>
        <v>157246.02000000002</v>
      </c>
      <c r="E109" s="12">
        <f t="shared" ref="E109:E117" si="32">D109*1.0409</f>
        <v>163677.38221800001</v>
      </c>
      <c r="F109" s="12">
        <f>+E109*1.0318</f>
        <v>168882.32297253242</v>
      </c>
      <c r="G109" s="12">
        <f>+F109*1.038</f>
        <v>175299.85124548865</v>
      </c>
      <c r="H109" s="12">
        <f>+G109*1.0161</f>
        <v>178122.17885054101</v>
      </c>
    </row>
    <row r="110" spans="2:8">
      <c r="B110" s="10" t="s">
        <v>194</v>
      </c>
      <c r="C110" s="13">
        <v>228002</v>
      </c>
      <c r="D110" s="13">
        <f>+C110*1.0575</f>
        <v>241112.11500000002</v>
      </c>
      <c r="E110" s="14">
        <f t="shared" si="32"/>
        <v>250973.6005035</v>
      </c>
      <c r="F110" s="14">
        <f>+E110*1.0318</f>
        <v>258954.5609995113</v>
      </c>
      <c r="G110" s="14">
        <f>+F110*1.038</f>
        <v>268794.83431749273</v>
      </c>
      <c r="H110" s="14">
        <f>+G110*1.0161</f>
        <v>273122.43115000438</v>
      </c>
    </row>
    <row r="111" spans="2:8">
      <c r="B111" s="15" t="s">
        <v>195</v>
      </c>
      <c r="C111" s="13">
        <v>500616</v>
      </c>
      <c r="D111" s="13">
        <f t="shared" ref="D111:D117" si="33">+C111*1.0575</f>
        <v>529401.42000000004</v>
      </c>
      <c r="E111" s="14">
        <f t="shared" si="32"/>
        <v>551053.93807799998</v>
      </c>
      <c r="F111" s="14">
        <f>+E111*1.0318</f>
        <v>568577.45330888045</v>
      </c>
      <c r="G111" s="14">
        <f>+F111*1.038</f>
        <v>590183.39653461787</v>
      </c>
      <c r="H111" s="14">
        <f>+G111*1.0161</f>
        <v>599685.34921882523</v>
      </c>
    </row>
    <row r="112" spans="2:8" ht="15.75" thickBot="1">
      <c r="B112" s="16" t="s">
        <v>196</v>
      </c>
      <c r="C112" s="17">
        <v>594790</v>
      </c>
      <c r="D112" s="17">
        <f t="shared" si="33"/>
        <v>628990.42500000005</v>
      </c>
      <c r="E112" s="18">
        <f t="shared" si="32"/>
        <v>654716.13338250003</v>
      </c>
      <c r="F112" s="18">
        <f>+E112*1.0318</f>
        <v>675536.10642406356</v>
      </c>
      <c r="G112" s="18">
        <f>+F112*1.038</f>
        <v>701206.47846817796</v>
      </c>
      <c r="H112" s="18">
        <f>+G112*1.0161</f>
        <v>712495.90277151566</v>
      </c>
    </row>
    <row r="113" spans="1:8" ht="15.75" thickBot="1">
      <c r="A113" s="23"/>
      <c r="B113" s="20"/>
      <c r="C113" s="21"/>
      <c r="D113" s="21"/>
      <c r="E113" s="22"/>
      <c r="F113" s="22"/>
      <c r="G113" s="22"/>
      <c r="H113" s="22"/>
    </row>
    <row r="114" spans="1:8" ht="24.75" thickBot="1">
      <c r="A114" s="23"/>
      <c r="B114" s="32" t="s">
        <v>197</v>
      </c>
      <c r="C114" s="26" t="s">
        <v>67</v>
      </c>
      <c r="D114" s="25" t="s">
        <v>48</v>
      </c>
      <c r="E114" s="25" t="s">
        <v>49</v>
      </c>
      <c r="F114" s="25" t="s">
        <v>201</v>
      </c>
      <c r="G114" s="25" t="s">
        <v>208</v>
      </c>
      <c r="H114" s="25" t="s">
        <v>209</v>
      </c>
    </row>
    <row r="115" spans="1:8">
      <c r="B115" s="24" t="s">
        <v>198</v>
      </c>
      <c r="C115" s="11">
        <v>1140016</v>
      </c>
      <c r="D115" s="11">
        <f t="shared" si="33"/>
        <v>1205566.9200000002</v>
      </c>
      <c r="E115" s="12">
        <f t="shared" si="32"/>
        <v>1254874.6070280001</v>
      </c>
      <c r="F115" s="12">
        <f>+E115*1.0318</f>
        <v>1294779.6195314906</v>
      </c>
      <c r="G115" s="12">
        <f>+F115*1.038</f>
        <v>1343981.2450736873</v>
      </c>
      <c r="H115" s="12">
        <f>+G115*1.0161</f>
        <v>1365619.3431193735</v>
      </c>
    </row>
    <row r="116" spans="1:8">
      <c r="B116" s="15" t="s">
        <v>199</v>
      </c>
      <c r="C116" s="13">
        <v>1320931</v>
      </c>
      <c r="D116" s="13">
        <f t="shared" si="33"/>
        <v>1396884.5325000002</v>
      </c>
      <c r="E116" s="14">
        <f t="shared" si="32"/>
        <v>1454017.1098792502</v>
      </c>
      <c r="F116" s="14">
        <f>+E116*1.0318</f>
        <v>1500254.8539734103</v>
      </c>
      <c r="G116" s="14">
        <f>+F116*1.038</f>
        <v>1557264.5384243999</v>
      </c>
      <c r="H116" s="14">
        <f>+G116*1.0161</f>
        <v>1582336.4974930328</v>
      </c>
    </row>
    <row r="117" spans="1:8" ht="15.75" thickBot="1">
      <c r="B117" s="16" t="s">
        <v>200</v>
      </c>
      <c r="C117" s="17">
        <v>1504325</v>
      </c>
      <c r="D117" s="17">
        <f t="shared" si="33"/>
        <v>1590823.6875000002</v>
      </c>
      <c r="E117" s="18">
        <f t="shared" si="32"/>
        <v>1655888.3763187502</v>
      </c>
      <c r="F117" s="18">
        <f>+E117*1.0318</f>
        <v>1708545.6266856866</v>
      </c>
      <c r="G117" s="18">
        <f>+F117*1.038</f>
        <v>1773470.3604997429</v>
      </c>
      <c r="H117" s="18">
        <f>+G117*1.0161</f>
        <v>1802023.2333037888</v>
      </c>
    </row>
    <row r="118" spans="1:8" s="23" customFormat="1" ht="15.75" thickBot="1">
      <c r="B118" s="20"/>
      <c r="C118" s="21"/>
      <c r="D118" s="21"/>
      <c r="E118" s="22"/>
      <c r="F118" s="22"/>
      <c r="G118" s="22"/>
      <c r="H118" s="22"/>
    </row>
    <row r="119" spans="1:8" ht="24.75" thickBot="1">
      <c r="B119" s="32" t="s">
        <v>182</v>
      </c>
      <c r="C119" s="26" t="s">
        <v>67</v>
      </c>
      <c r="D119" s="25" t="s">
        <v>48</v>
      </c>
      <c r="E119" s="25" t="s">
        <v>49</v>
      </c>
      <c r="F119" s="25" t="s">
        <v>201</v>
      </c>
      <c r="G119" s="25" t="s">
        <v>208</v>
      </c>
      <c r="H119" s="25" t="s">
        <v>209</v>
      </c>
    </row>
    <row r="120" spans="1:8">
      <c r="B120" s="19" t="s">
        <v>183</v>
      </c>
      <c r="C120" s="11">
        <v>340000</v>
      </c>
      <c r="D120" s="11">
        <f>+C120*1.0575</f>
        <v>359550.00000000006</v>
      </c>
      <c r="E120" s="12">
        <f t="shared" ref="E120:E126" si="34">D120*1.0409</f>
        <v>374255.59500000003</v>
      </c>
      <c r="F120" s="12">
        <f>+E120*1.0318-1</f>
        <v>386155.92292100005</v>
      </c>
      <c r="G120" s="12">
        <f>+F120*1.038</f>
        <v>400829.84799199807</v>
      </c>
      <c r="H120" s="12">
        <f t="shared" ref="H120:H126" si="35">+G120*1.0161</f>
        <v>407283.20854466927</v>
      </c>
    </row>
    <row r="121" spans="1:8">
      <c r="B121" s="10" t="s">
        <v>184</v>
      </c>
      <c r="C121" s="13">
        <v>750000</v>
      </c>
      <c r="D121" s="13">
        <f>+C121*1.0575</f>
        <v>793125.00000000012</v>
      </c>
      <c r="E121" s="14">
        <f t="shared" si="34"/>
        <v>825563.81250000012</v>
      </c>
      <c r="F121" s="14">
        <f>+E121*1.0318-1</f>
        <v>851815.74173750018</v>
      </c>
      <c r="G121" s="14">
        <f>+F121*1.038</f>
        <v>884184.73992352525</v>
      </c>
      <c r="H121" s="14">
        <f t="shared" si="35"/>
        <v>898420.11423629406</v>
      </c>
    </row>
    <row r="122" spans="1:8">
      <c r="B122" s="15" t="s">
        <v>185</v>
      </c>
      <c r="C122" s="13">
        <v>410000</v>
      </c>
      <c r="D122" s="13">
        <f t="shared" ref="D122:D126" si="36">+C122*1.0575</f>
        <v>433575.00000000006</v>
      </c>
      <c r="E122" s="14">
        <f t="shared" si="34"/>
        <v>451308.21750000003</v>
      </c>
      <c r="F122" s="14">
        <f>+E122*1.0318-1</f>
        <v>465658.81881650008</v>
      </c>
      <c r="G122" s="14">
        <f t="shared" ref="G122:G125" si="37">+F122*1.038</f>
        <v>483353.85393152712</v>
      </c>
      <c r="H122" s="14">
        <f t="shared" si="35"/>
        <v>491135.85097982473</v>
      </c>
    </row>
    <row r="123" spans="1:8">
      <c r="B123" s="15" t="s">
        <v>186</v>
      </c>
      <c r="C123" s="13">
        <v>750000</v>
      </c>
      <c r="D123" s="13">
        <f t="shared" si="36"/>
        <v>793125.00000000012</v>
      </c>
      <c r="E123" s="14">
        <f t="shared" si="34"/>
        <v>825563.81250000012</v>
      </c>
      <c r="F123" s="14">
        <f>+E123*1.0318-1</f>
        <v>851815.74173750018</v>
      </c>
      <c r="G123" s="14">
        <f t="shared" si="37"/>
        <v>884184.73992352525</v>
      </c>
      <c r="H123" s="14">
        <f t="shared" si="35"/>
        <v>898420.11423629406</v>
      </c>
    </row>
    <row r="124" spans="1:8">
      <c r="B124" s="15" t="s">
        <v>187</v>
      </c>
      <c r="C124" s="13">
        <v>210000</v>
      </c>
      <c r="D124" s="13">
        <f t="shared" si="36"/>
        <v>222075.00000000003</v>
      </c>
      <c r="E124" s="14">
        <f t="shared" si="34"/>
        <v>231157.86750000002</v>
      </c>
      <c r="F124" s="14">
        <f t="shared" ref="F124:F126" si="38">+E124*1.0318</f>
        <v>238508.68768650002</v>
      </c>
      <c r="G124" s="14">
        <f t="shared" si="37"/>
        <v>247572.01781858705</v>
      </c>
      <c r="H124" s="14">
        <f t="shared" si="35"/>
        <v>251557.92730546629</v>
      </c>
    </row>
    <row r="125" spans="1:8">
      <c r="B125" s="15" t="s">
        <v>188</v>
      </c>
      <c r="C125" s="13">
        <v>250000</v>
      </c>
      <c r="D125" s="13">
        <f t="shared" si="36"/>
        <v>264375</v>
      </c>
      <c r="E125" s="14">
        <f t="shared" si="34"/>
        <v>275187.9375</v>
      </c>
      <c r="F125" s="14">
        <f>+E125*1.0318-1</f>
        <v>283937.91391250002</v>
      </c>
      <c r="G125" s="14">
        <f t="shared" si="37"/>
        <v>294727.55464117503</v>
      </c>
      <c r="H125" s="14">
        <f t="shared" si="35"/>
        <v>299472.66827089794</v>
      </c>
    </row>
    <row r="126" spans="1:8" ht="24.75" thickBot="1">
      <c r="B126" s="16" t="s">
        <v>189</v>
      </c>
      <c r="C126" s="17">
        <v>220000</v>
      </c>
      <c r="D126" s="17">
        <f t="shared" si="36"/>
        <v>232650.00000000003</v>
      </c>
      <c r="E126" s="18">
        <f t="shared" si="34"/>
        <v>242165.38500000001</v>
      </c>
      <c r="F126" s="18">
        <f t="shared" si="38"/>
        <v>249866.24424300002</v>
      </c>
      <c r="G126" s="18">
        <f>+F126*1.038</f>
        <v>259361.16152423402</v>
      </c>
      <c r="H126" s="18">
        <f t="shared" si="35"/>
        <v>263536.87622477417</v>
      </c>
    </row>
    <row r="127" spans="1:8" ht="15.75" thickBot="1"/>
    <row r="128" spans="1:8" ht="24.75" thickBot="1">
      <c r="B128" s="32" t="s">
        <v>206</v>
      </c>
      <c r="C128" s="25" t="s">
        <v>133</v>
      </c>
      <c r="D128" s="25" t="s">
        <v>48</v>
      </c>
      <c r="E128" s="25" t="s">
        <v>49</v>
      </c>
      <c r="F128" s="25" t="s">
        <v>201</v>
      </c>
      <c r="G128" s="25" t="s">
        <v>208</v>
      </c>
      <c r="H128" s="25" t="s">
        <v>209</v>
      </c>
    </row>
    <row r="129" spans="2:8" ht="15.75" thickBot="1">
      <c r="B129" s="30" t="s">
        <v>207</v>
      </c>
      <c r="C129" s="27">
        <v>4224787</v>
      </c>
      <c r="D129" s="27">
        <f t="shared" ref="D129" si="39">+C129*1.0575</f>
        <v>4467712.2525000004</v>
      </c>
      <c r="E129" s="31">
        <f t="shared" ref="E129" si="40">D129*1.0409</f>
        <v>4650441.6836272506</v>
      </c>
      <c r="F129" s="31">
        <f>+E129*1.0318-1</f>
        <v>4798324.7291665971</v>
      </c>
      <c r="G129" s="31">
        <f>+F129*1.038</f>
        <v>4980661.0688749282</v>
      </c>
      <c r="H129" s="31">
        <f>+G129*1.0161</f>
        <v>5060849.7120838147</v>
      </c>
    </row>
  </sheetData>
  <mergeCells count="2">
    <mergeCell ref="B35:E35"/>
    <mergeCell ref="B1:C1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topLeftCell="A16" workbookViewId="0"/>
  </sheetViews>
  <sheetFormatPr baseColWidth="10" defaultRowHeight="1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P24" sqref="P24"/>
    </sheetView>
  </sheetViews>
  <sheetFormatPr baseColWidth="10" defaultRowHeight="1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O82"/>
  <sheetViews>
    <sheetView tabSelected="1" topLeftCell="A45" workbookViewId="0">
      <selection activeCell="A5" sqref="A5"/>
    </sheetView>
  </sheetViews>
  <sheetFormatPr baseColWidth="10" defaultRowHeight="15"/>
  <cols>
    <col min="2" max="2" width="54.85546875" customWidth="1"/>
    <col min="3" max="3" width="12.140625" style="3" hidden="1" customWidth="1"/>
    <col min="4" max="7" width="20.140625" hidden="1" customWidth="1"/>
    <col min="8" max="8" width="12.42578125" customWidth="1"/>
    <col min="9" max="9" width="17.28515625" customWidth="1"/>
  </cols>
  <sheetData>
    <row r="1" spans="1:15" ht="36.75" thickBot="1">
      <c r="B1" s="60" t="s">
        <v>190</v>
      </c>
      <c r="C1" s="61"/>
      <c r="D1" s="32" t="s">
        <v>48</v>
      </c>
      <c r="E1" s="32" t="s">
        <v>49</v>
      </c>
      <c r="F1" s="32" t="s">
        <v>201</v>
      </c>
      <c r="G1" s="32" t="s">
        <v>208</v>
      </c>
      <c r="H1" s="32" t="s">
        <v>209</v>
      </c>
    </row>
    <row r="2" spans="1:15" ht="15.75" hidden="1" thickBot="1">
      <c r="B2" s="33" t="s">
        <v>204</v>
      </c>
      <c r="C2" s="27">
        <v>2071465</v>
      </c>
      <c r="D2" s="27">
        <f>+C2*1.0575</f>
        <v>2190574.2375000003</v>
      </c>
      <c r="E2" s="27">
        <f>+D2*1.0409</f>
        <v>2280168.7238137503</v>
      </c>
      <c r="F2" s="27">
        <f>+E2*1.0318</f>
        <v>2352678.0892310278</v>
      </c>
      <c r="G2" s="27">
        <f>+F2*1.038</f>
        <v>2442079.856621807</v>
      </c>
      <c r="H2" s="27">
        <f>+G2*1.0161</f>
        <v>2481397.3423134182</v>
      </c>
    </row>
    <row r="3" spans="1:15" ht="15.75" hidden="1" thickBot="1">
      <c r="B3" s="33" t="s">
        <v>205</v>
      </c>
      <c r="C3" s="27">
        <v>2018611</v>
      </c>
      <c r="D3" s="27">
        <f>+C3*1.0575</f>
        <v>2134681.1325000003</v>
      </c>
      <c r="E3" s="27">
        <f>+D3*1.0409</f>
        <v>2221989.5908192503</v>
      </c>
      <c r="F3" s="27">
        <f>+E3*1.0318</f>
        <v>2292648.8598073027</v>
      </c>
      <c r="G3" s="27">
        <f>+F3*1.038</f>
        <v>2379769.5164799802</v>
      </c>
      <c r="H3" s="27">
        <f>+G3*1.0161</f>
        <v>2418083.8056953079</v>
      </c>
    </row>
    <row r="4" spans="1:15" ht="15.75" thickBot="1"/>
    <row r="5" spans="1:15" ht="24.75" thickBot="1">
      <c r="A5" s="53" t="s">
        <v>213</v>
      </c>
      <c r="B5" s="53" t="s">
        <v>69</v>
      </c>
      <c r="C5" s="52" t="s">
        <v>68</v>
      </c>
      <c r="D5" s="52" t="s">
        <v>48</v>
      </c>
      <c r="E5" s="52" t="s">
        <v>49</v>
      </c>
      <c r="F5" s="52" t="s">
        <v>201</v>
      </c>
      <c r="G5" s="52" t="s">
        <v>208</v>
      </c>
      <c r="H5" s="53" t="s">
        <v>210</v>
      </c>
      <c r="I5" s="53" t="s">
        <v>211</v>
      </c>
      <c r="J5" s="1"/>
      <c r="K5" s="1"/>
      <c r="L5" s="1"/>
      <c r="M5" s="1"/>
      <c r="N5" s="1"/>
      <c r="O5" s="1"/>
    </row>
    <row r="6" spans="1:15">
      <c r="A6" s="54">
        <v>1</v>
      </c>
      <c r="B6" s="57" t="s">
        <v>70</v>
      </c>
      <c r="C6" s="39">
        <v>38000</v>
      </c>
      <c r="D6" s="39">
        <f>C6*1.0575</f>
        <v>40185.000000000007</v>
      </c>
      <c r="E6" s="7">
        <f>D6*1.0409</f>
        <v>41828.566500000008</v>
      </c>
      <c r="F6" s="7">
        <f>E6*1.0318</f>
        <v>43158.714914700009</v>
      </c>
      <c r="G6" s="44">
        <f>F6*1.038</f>
        <v>44798.746081458608</v>
      </c>
      <c r="H6" s="46">
        <f>G6*1.0161</f>
        <v>45520.005893370093</v>
      </c>
      <c r="I6" s="47"/>
      <c r="J6" s="1"/>
      <c r="K6" s="1"/>
      <c r="L6" s="1"/>
      <c r="M6" s="1"/>
      <c r="N6" s="1"/>
      <c r="O6" s="2"/>
    </row>
    <row r="7" spans="1:15">
      <c r="A7" s="54">
        <v>2</v>
      </c>
      <c r="B7" s="57" t="s">
        <v>71</v>
      </c>
      <c r="C7" s="40">
        <v>50000</v>
      </c>
      <c r="D7" s="40">
        <f t="shared" ref="D7:D9" si="0">C7*1.0575</f>
        <v>52875.000000000007</v>
      </c>
      <c r="E7" s="4">
        <f t="shared" ref="E7:E69" si="1">D7*1.0409</f>
        <v>55037.587500000001</v>
      </c>
      <c r="F7" s="4">
        <f t="shared" ref="F7:F60" si="2">E7*1.0318</f>
        <v>56787.782782500006</v>
      </c>
      <c r="G7" s="45">
        <f>F7*1.038</f>
        <v>58945.718528235011</v>
      </c>
      <c r="H7" s="46">
        <f>G7*1.0161</f>
        <v>59894.744596539596</v>
      </c>
      <c r="I7" s="47"/>
      <c r="J7" s="1"/>
      <c r="K7" s="1"/>
      <c r="L7" s="1"/>
      <c r="M7" s="1"/>
      <c r="N7" s="1"/>
      <c r="O7" s="2"/>
    </row>
    <row r="8" spans="1:15">
      <c r="A8" s="54">
        <v>3</v>
      </c>
      <c r="B8" s="57" t="s">
        <v>72</v>
      </c>
      <c r="C8" s="40">
        <v>63000</v>
      </c>
      <c r="D8" s="40">
        <f t="shared" si="0"/>
        <v>66622.5</v>
      </c>
      <c r="E8" s="4">
        <f t="shared" si="1"/>
        <v>69347.360249999998</v>
      </c>
      <c r="F8" s="4">
        <f t="shared" si="2"/>
        <v>71552.606305950001</v>
      </c>
      <c r="G8" s="45">
        <f>F8*1.038</f>
        <v>74271.605345576099</v>
      </c>
      <c r="H8" s="46">
        <f>G8*1.0161</f>
        <v>75467.378191639873</v>
      </c>
      <c r="I8" s="47"/>
      <c r="J8" s="1"/>
      <c r="K8" s="1"/>
      <c r="L8" s="1"/>
      <c r="M8" s="1"/>
      <c r="N8" s="1"/>
      <c r="O8" s="2"/>
    </row>
    <row r="9" spans="1:15">
      <c r="A9" s="54">
        <v>4</v>
      </c>
      <c r="B9" s="57" t="s">
        <v>3</v>
      </c>
      <c r="C9" s="40">
        <v>30000</v>
      </c>
      <c r="D9" s="40">
        <f t="shared" si="0"/>
        <v>31725.000000000004</v>
      </c>
      <c r="E9" s="4">
        <f t="shared" si="1"/>
        <v>33022.552500000005</v>
      </c>
      <c r="F9" s="4">
        <f t="shared" si="2"/>
        <v>34072.669669500006</v>
      </c>
      <c r="G9" s="45">
        <f>F9*1.038</f>
        <v>35367.431116941007</v>
      </c>
      <c r="H9" s="46">
        <f>G9*1.0161</f>
        <v>35936.846757923755</v>
      </c>
      <c r="I9" s="47"/>
      <c r="J9" s="1"/>
      <c r="K9" s="1"/>
      <c r="L9" s="1"/>
      <c r="M9" s="1"/>
      <c r="N9" s="1"/>
      <c r="O9" s="2"/>
    </row>
    <row r="10" spans="1:15">
      <c r="A10" s="54"/>
      <c r="B10" s="58" t="s">
        <v>4</v>
      </c>
      <c r="C10" s="40"/>
      <c r="D10" s="41"/>
      <c r="E10" s="4"/>
      <c r="F10" s="4"/>
      <c r="G10" s="45"/>
      <c r="H10" s="46"/>
      <c r="I10" s="47"/>
      <c r="J10" s="1"/>
      <c r="K10" s="1"/>
      <c r="L10" s="1"/>
      <c r="M10" s="1"/>
      <c r="N10" s="1"/>
      <c r="O10" s="1"/>
    </row>
    <row r="11" spans="1:15">
      <c r="A11" s="54">
        <v>5</v>
      </c>
      <c r="B11" s="57" t="s">
        <v>73</v>
      </c>
      <c r="C11" s="40">
        <v>8200</v>
      </c>
      <c r="D11" s="40">
        <f>C11*1.0575</f>
        <v>8671.5</v>
      </c>
      <c r="E11" s="4">
        <f t="shared" si="1"/>
        <v>9026.1643499999991</v>
      </c>
      <c r="F11" s="4">
        <f t="shared" si="2"/>
        <v>9313.1963763299991</v>
      </c>
      <c r="G11" s="45">
        <f>F11*1.038</f>
        <v>9667.0978386305396</v>
      </c>
      <c r="H11" s="46">
        <f t="shared" ref="H11:H19" si="3">G11*1.0161</f>
        <v>9822.7381138324909</v>
      </c>
      <c r="I11" s="47"/>
      <c r="J11" s="1"/>
      <c r="K11" s="1"/>
      <c r="L11" s="1"/>
      <c r="M11" s="1"/>
      <c r="N11" s="1"/>
      <c r="O11" s="2"/>
    </row>
    <row r="12" spans="1:15">
      <c r="A12" s="54">
        <v>6</v>
      </c>
      <c r="B12" s="57" t="s">
        <v>5</v>
      </c>
      <c r="C12" s="40">
        <v>18923</v>
      </c>
      <c r="D12" s="40">
        <f t="shared" ref="D12:D19" si="4">C12*1.0575</f>
        <v>20011.072500000002</v>
      </c>
      <c r="E12" s="4">
        <f t="shared" si="1"/>
        <v>20829.52536525</v>
      </c>
      <c r="F12" s="4">
        <f t="shared" si="2"/>
        <v>21491.904271864951</v>
      </c>
      <c r="G12" s="45">
        <f t="shared" ref="G12:G19" si="5">F12*1.038</f>
        <v>22308.596634195819</v>
      </c>
      <c r="H12" s="46">
        <f t="shared" si="3"/>
        <v>22667.765040006372</v>
      </c>
      <c r="I12" s="47"/>
      <c r="J12" s="1"/>
      <c r="K12" s="1"/>
      <c r="L12" s="1"/>
      <c r="M12" s="1"/>
      <c r="N12" s="1"/>
      <c r="O12" s="2"/>
    </row>
    <row r="13" spans="1:15">
      <c r="A13" s="54">
        <v>7</v>
      </c>
      <c r="B13" s="57" t="s">
        <v>6</v>
      </c>
      <c r="C13" s="40">
        <v>18923</v>
      </c>
      <c r="D13" s="40">
        <f t="shared" si="4"/>
        <v>20011.072500000002</v>
      </c>
      <c r="E13" s="4">
        <f t="shared" si="1"/>
        <v>20829.52536525</v>
      </c>
      <c r="F13" s="4">
        <f t="shared" si="2"/>
        <v>21491.904271864951</v>
      </c>
      <c r="G13" s="45">
        <f t="shared" si="5"/>
        <v>22308.596634195819</v>
      </c>
      <c r="H13" s="46">
        <f t="shared" si="3"/>
        <v>22667.765040006372</v>
      </c>
      <c r="I13" s="47"/>
      <c r="J13" s="1"/>
      <c r="K13" s="1"/>
      <c r="L13" s="1"/>
      <c r="M13" s="1"/>
      <c r="N13" s="1"/>
      <c r="O13" s="2"/>
    </row>
    <row r="14" spans="1:15">
      <c r="A14" s="54">
        <v>8</v>
      </c>
      <c r="B14" s="57" t="s">
        <v>7</v>
      </c>
      <c r="C14" s="40">
        <v>20186</v>
      </c>
      <c r="D14" s="40">
        <f t="shared" si="4"/>
        <v>21346.695000000003</v>
      </c>
      <c r="E14" s="4">
        <f t="shared" si="1"/>
        <v>22219.774825500001</v>
      </c>
      <c r="F14" s="4">
        <f t="shared" si="2"/>
        <v>22926.363664950903</v>
      </c>
      <c r="G14" s="45">
        <f t="shared" si="5"/>
        <v>23797.565484219038</v>
      </c>
      <c r="H14" s="46">
        <f t="shared" si="3"/>
        <v>24180.706288514964</v>
      </c>
      <c r="I14" s="47"/>
      <c r="J14" s="1"/>
      <c r="K14" s="1"/>
      <c r="L14" s="1"/>
      <c r="M14" s="1"/>
      <c r="N14" s="1"/>
      <c r="O14" s="2"/>
    </row>
    <row r="15" spans="1:15">
      <c r="A15" s="54">
        <v>9</v>
      </c>
      <c r="B15" s="57" t="s">
        <v>8</v>
      </c>
      <c r="C15" s="40">
        <v>31539</v>
      </c>
      <c r="D15" s="40">
        <f t="shared" si="4"/>
        <v>33352.4925</v>
      </c>
      <c r="E15" s="4">
        <f t="shared" si="1"/>
        <v>34716.609443249996</v>
      </c>
      <c r="F15" s="4">
        <f t="shared" si="2"/>
        <v>35820.597623545349</v>
      </c>
      <c r="G15" s="45">
        <f t="shared" si="5"/>
        <v>37181.780333240073</v>
      </c>
      <c r="H15" s="46">
        <f t="shared" si="3"/>
        <v>37780.406996605241</v>
      </c>
      <c r="I15" s="47"/>
      <c r="J15" s="1"/>
      <c r="K15" s="1"/>
      <c r="L15" s="1"/>
      <c r="M15" s="1"/>
      <c r="N15" s="1"/>
      <c r="O15" s="2"/>
    </row>
    <row r="16" spans="1:15">
      <c r="A16" s="54">
        <v>10</v>
      </c>
      <c r="B16" s="57" t="s">
        <v>74</v>
      </c>
      <c r="C16" s="40">
        <v>15140</v>
      </c>
      <c r="D16" s="40">
        <f t="shared" si="4"/>
        <v>16010.550000000001</v>
      </c>
      <c r="E16" s="4">
        <f t="shared" si="1"/>
        <v>16665.381495000001</v>
      </c>
      <c r="F16" s="4">
        <f t="shared" si="2"/>
        <v>17195.340626541001</v>
      </c>
      <c r="G16" s="45">
        <f t="shared" si="5"/>
        <v>17848.763570349562</v>
      </c>
      <c r="H16" s="46">
        <f t="shared" si="3"/>
        <v>18136.128663832191</v>
      </c>
      <c r="I16" s="47"/>
      <c r="J16" s="1"/>
      <c r="K16" s="1"/>
      <c r="L16" s="1"/>
      <c r="M16" s="1"/>
      <c r="N16" s="1"/>
      <c r="O16" s="2"/>
    </row>
    <row r="17" spans="1:15">
      <c r="A17" s="54">
        <v>11</v>
      </c>
      <c r="B17" s="57" t="s">
        <v>75</v>
      </c>
      <c r="C17" s="40">
        <v>63081</v>
      </c>
      <c r="D17" s="40">
        <f t="shared" si="4"/>
        <v>66708.157500000001</v>
      </c>
      <c r="E17" s="4">
        <f t="shared" si="1"/>
        <v>69436.521141749996</v>
      </c>
      <c r="F17" s="4">
        <f t="shared" si="2"/>
        <v>71644.602514057653</v>
      </c>
      <c r="G17" s="45">
        <f t="shared" si="5"/>
        <v>74367.09740959185</v>
      </c>
      <c r="H17" s="46">
        <f t="shared" si="3"/>
        <v>75564.40767788628</v>
      </c>
      <c r="I17" s="47"/>
      <c r="J17" s="1"/>
      <c r="K17" s="1"/>
      <c r="L17" s="1"/>
      <c r="M17" s="1"/>
      <c r="N17" s="1"/>
      <c r="O17" s="2"/>
    </row>
    <row r="18" spans="1:15">
      <c r="A18" s="54">
        <v>12</v>
      </c>
      <c r="B18" s="57" t="s">
        <v>76</v>
      </c>
      <c r="C18" s="40">
        <v>113546</v>
      </c>
      <c r="D18" s="40">
        <f t="shared" si="4"/>
        <v>120074.89500000002</v>
      </c>
      <c r="E18" s="4">
        <f t="shared" si="1"/>
        <v>124985.95820550001</v>
      </c>
      <c r="F18" s="4">
        <f t="shared" si="2"/>
        <v>128960.51167643491</v>
      </c>
      <c r="G18" s="45">
        <f t="shared" si="5"/>
        <v>133861.01112013945</v>
      </c>
      <c r="H18" s="46">
        <f t="shared" si="3"/>
        <v>136016.17339917368</v>
      </c>
      <c r="I18" s="47"/>
      <c r="J18" s="1"/>
      <c r="K18" s="1"/>
      <c r="L18" s="1"/>
      <c r="M18" s="1"/>
      <c r="N18" s="1"/>
      <c r="O18" s="2"/>
    </row>
    <row r="19" spans="1:15">
      <c r="A19" s="54">
        <v>13</v>
      </c>
      <c r="B19" s="57" t="s">
        <v>77</v>
      </c>
      <c r="C19" s="40">
        <v>75697</v>
      </c>
      <c r="D19" s="40">
        <f t="shared" si="4"/>
        <v>80049.577500000014</v>
      </c>
      <c r="E19" s="4">
        <f t="shared" si="1"/>
        <v>83323.60521975001</v>
      </c>
      <c r="F19" s="4">
        <f t="shared" si="2"/>
        <v>85973.295865738066</v>
      </c>
      <c r="G19" s="45">
        <f t="shared" si="5"/>
        <v>89240.281108636118</v>
      </c>
      <c r="H19" s="46">
        <f t="shared" si="3"/>
        <v>90677.049634485156</v>
      </c>
      <c r="I19" s="47"/>
      <c r="J19" s="1"/>
      <c r="K19" s="1"/>
      <c r="L19" s="1"/>
      <c r="M19" s="1"/>
      <c r="N19" s="1"/>
      <c r="O19" s="2"/>
    </row>
    <row r="20" spans="1:15">
      <c r="A20" s="54"/>
      <c r="B20" s="58" t="s">
        <v>0</v>
      </c>
      <c r="C20" s="40"/>
      <c r="D20" s="41"/>
      <c r="E20" s="4"/>
      <c r="F20" s="4"/>
      <c r="G20" s="45"/>
      <c r="H20" s="46"/>
      <c r="I20" s="47"/>
      <c r="J20" s="1"/>
      <c r="K20" s="1"/>
      <c r="L20" s="1"/>
      <c r="M20" s="1"/>
      <c r="N20" s="1"/>
      <c r="O20" s="1"/>
    </row>
    <row r="21" spans="1:15">
      <c r="A21" s="54">
        <v>14</v>
      </c>
      <c r="B21" s="57" t="s">
        <v>78</v>
      </c>
      <c r="C21" s="40">
        <v>22078</v>
      </c>
      <c r="D21" s="40">
        <f>C21*1.0575</f>
        <v>23347.485000000001</v>
      </c>
      <c r="E21" s="4">
        <f t="shared" si="1"/>
        <v>24302.3971365</v>
      </c>
      <c r="F21" s="4">
        <f t="shared" si="2"/>
        <v>25075.213365440701</v>
      </c>
      <c r="G21" s="45">
        <f>F21*1.038</f>
        <v>26028.071473327447</v>
      </c>
      <c r="H21" s="46">
        <f t="shared" ref="H21:H30" si="6">G21*1.0161</f>
        <v>26447.123424048019</v>
      </c>
      <c r="I21" s="47"/>
      <c r="J21" s="1"/>
      <c r="K21" s="1"/>
      <c r="L21" s="1"/>
      <c r="M21" s="1"/>
      <c r="N21" s="1"/>
      <c r="O21" s="2"/>
    </row>
    <row r="22" spans="1:15">
      <c r="A22" s="54">
        <v>15</v>
      </c>
      <c r="B22" s="57" t="s">
        <v>79</v>
      </c>
      <c r="C22" s="40">
        <v>14507</v>
      </c>
      <c r="D22" s="40">
        <f t="shared" ref="D22:D30" si="7">C22*1.0575</f>
        <v>15341.152500000002</v>
      </c>
      <c r="E22" s="4">
        <f t="shared" si="1"/>
        <v>15968.605637250001</v>
      </c>
      <c r="F22" s="4">
        <f t="shared" si="2"/>
        <v>16476.40729651455</v>
      </c>
      <c r="G22" s="45">
        <f>F22*1.038</f>
        <v>17102.510773782102</v>
      </c>
      <c r="H22" s="46">
        <f t="shared" si="6"/>
        <v>17377.861197239992</v>
      </c>
      <c r="I22" s="47"/>
      <c r="J22" s="1"/>
      <c r="K22" s="1"/>
      <c r="L22" s="1"/>
      <c r="M22" s="1"/>
      <c r="N22" s="1"/>
      <c r="O22" s="2"/>
    </row>
    <row r="23" spans="1:15">
      <c r="A23" s="54">
        <v>16</v>
      </c>
      <c r="B23" s="57" t="s">
        <v>80</v>
      </c>
      <c r="C23" s="40">
        <v>31539</v>
      </c>
      <c r="D23" s="40">
        <f t="shared" si="7"/>
        <v>33352.4925</v>
      </c>
      <c r="E23" s="4">
        <f t="shared" si="1"/>
        <v>34716.609443249996</v>
      </c>
      <c r="F23" s="4">
        <f t="shared" si="2"/>
        <v>35820.597623545349</v>
      </c>
      <c r="G23" s="45">
        <f t="shared" ref="G23:G30" si="8">F23*1.038</f>
        <v>37181.780333240073</v>
      </c>
      <c r="H23" s="46">
        <f t="shared" si="6"/>
        <v>37780.406996605241</v>
      </c>
      <c r="I23" s="47"/>
      <c r="J23" s="1"/>
      <c r="K23" s="1"/>
      <c r="L23" s="1"/>
      <c r="M23" s="1"/>
      <c r="N23" s="1"/>
      <c r="O23" s="2"/>
    </row>
    <row r="24" spans="1:15">
      <c r="A24" s="54">
        <v>17</v>
      </c>
      <c r="B24" s="57" t="s">
        <v>79</v>
      </c>
      <c r="C24" s="40">
        <v>20186</v>
      </c>
      <c r="D24" s="40">
        <f t="shared" si="7"/>
        <v>21346.695000000003</v>
      </c>
      <c r="E24" s="4">
        <f t="shared" si="1"/>
        <v>22219.774825500001</v>
      </c>
      <c r="F24" s="4">
        <f t="shared" si="2"/>
        <v>22926.363664950903</v>
      </c>
      <c r="G24" s="45">
        <f t="shared" si="8"/>
        <v>23797.565484219038</v>
      </c>
      <c r="H24" s="46">
        <f t="shared" si="6"/>
        <v>24180.706288514964</v>
      </c>
      <c r="I24" s="47"/>
      <c r="J24" s="1"/>
      <c r="K24" s="1"/>
      <c r="L24" s="1"/>
      <c r="M24" s="1"/>
      <c r="N24" s="1"/>
      <c r="O24" s="2"/>
    </row>
    <row r="25" spans="1:15">
      <c r="A25" s="54">
        <v>18</v>
      </c>
      <c r="B25" s="57" t="s">
        <v>81</v>
      </c>
      <c r="C25" s="40">
        <v>22708</v>
      </c>
      <c r="D25" s="40">
        <f t="shared" si="7"/>
        <v>24013.710000000003</v>
      </c>
      <c r="E25" s="4">
        <f t="shared" si="1"/>
        <v>24995.870739000002</v>
      </c>
      <c r="F25" s="4">
        <f t="shared" si="2"/>
        <v>25790.739428500205</v>
      </c>
      <c r="G25" s="45">
        <f t="shared" si="8"/>
        <v>26770.787526783213</v>
      </c>
      <c r="H25" s="46">
        <f t="shared" si="6"/>
        <v>27201.797205964423</v>
      </c>
      <c r="I25" s="47"/>
      <c r="J25" s="1"/>
      <c r="K25" s="1"/>
      <c r="L25" s="1"/>
      <c r="M25" s="1"/>
      <c r="N25" s="1"/>
      <c r="O25" s="2"/>
    </row>
    <row r="26" spans="1:15">
      <c r="A26" s="54">
        <v>19</v>
      </c>
      <c r="B26" s="57" t="s">
        <v>82</v>
      </c>
      <c r="C26" s="40">
        <v>79482</v>
      </c>
      <c r="D26" s="40">
        <f t="shared" si="7"/>
        <v>84052.215000000011</v>
      </c>
      <c r="E26" s="4">
        <f t="shared" si="1"/>
        <v>87489.950593500005</v>
      </c>
      <c r="F26" s="4">
        <f t="shared" si="2"/>
        <v>90272.131022373316</v>
      </c>
      <c r="G26" s="45">
        <f t="shared" si="8"/>
        <v>93702.472001223505</v>
      </c>
      <c r="H26" s="46">
        <f t="shared" si="6"/>
        <v>95211.081800443208</v>
      </c>
      <c r="I26" s="47"/>
      <c r="J26" s="1"/>
      <c r="K26" s="1"/>
      <c r="L26" s="1"/>
      <c r="M26" s="1"/>
      <c r="N26" s="1"/>
      <c r="O26" s="2"/>
    </row>
    <row r="27" spans="1:15">
      <c r="A27" s="54">
        <v>20</v>
      </c>
      <c r="B27" s="57" t="s">
        <v>83</v>
      </c>
      <c r="C27" s="40">
        <v>29648</v>
      </c>
      <c r="D27" s="40">
        <f t="shared" si="7"/>
        <v>31352.760000000002</v>
      </c>
      <c r="E27" s="4">
        <f t="shared" si="1"/>
        <v>32635.087884</v>
      </c>
      <c r="F27" s="4">
        <f t="shared" si="2"/>
        <v>33672.883678711201</v>
      </c>
      <c r="G27" s="45">
        <f t="shared" si="8"/>
        <v>34952.453258502232</v>
      </c>
      <c r="H27" s="46">
        <f t="shared" si="6"/>
        <v>35515.187755964114</v>
      </c>
      <c r="I27" s="47"/>
      <c r="J27" s="1"/>
      <c r="K27" s="1"/>
      <c r="L27" s="1"/>
      <c r="M27" s="1"/>
      <c r="N27" s="1"/>
      <c r="O27" s="2"/>
    </row>
    <row r="28" spans="1:15">
      <c r="A28" s="54">
        <v>21</v>
      </c>
      <c r="B28" s="57" t="s">
        <v>79</v>
      </c>
      <c r="C28" s="40">
        <v>20186</v>
      </c>
      <c r="D28" s="40">
        <f t="shared" si="7"/>
        <v>21346.695000000003</v>
      </c>
      <c r="E28" s="4">
        <f t="shared" si="1"/>
        <v>22219.774825500001</v>
      </c>
      <c r="F28" s="4">
        <f t="shared" si="2"/>
        <v>22926.363664950903</v>
      </c>
      <c r="G28" s="45">
        <f t="shared" si="8"/>
        <v>23797.565484219038</v>
      </c>
      <c r="H28" s="46">
        <f t="shared" si="6"/>
        <v>24180.706288514964</v>
      </c>
      <c r="I28" s="47"/>
      <c r="J28" s="1"/>
      <c r="K28" s="1"/>
      <c r="L28" s="1"/>
      <c r="M28" s="1"/>
      <c r="N28" s="1"/>
      <c r="O28" s="2"/>
    </row>
    <row r="29" spans="1:15">
      <c r="A29" s="54">
        <v>22</v>
      </c>
      <c r="B29" s="57" t="s">
        <v>84</v>
      </c>
      <c r="C29" s="40">
        <v>107238</v>
      </c>
      <c r="D29" s="40">
        <f t="shared" si="7"/>
        <v>113404.18500000001</v>
      </c>
      <c r="E29" s="4">
        <f t="shared" si="1"/>
        <v>118042.4161665</v>
      </c>
      <c r="F29" s="4">
        <f t="shared" si="2"/>
        <v>121796.1650005947</v>
      </c>
      <c r="G29" s="45">
        <f t="shared" si="8"/>
        <v>126424.41927061731</v>
      </c>
      <c r="H29" s="46">
        <f t="shared" si="6"/>
        <v>128459.85242087425</v>
      </c>
      <c r="I29" s="47"/>
      <c r="J29" s="1"/>
      <c r="K29" s="1"/>
      <c r="L29" s="1"/>
      <c r="M29" s="1"/>
      <c r="N29" s="1"/>
      <c r="O29" s="2"/>
    </row>
    <row r="30" spans="1:15">
      <c r="A30" s="54">
        <v>23</v>
      </c>
      <c r="B30" s="57" t="s">
        <v>85</v>
      </c>
      <c r="C30" s="40">
        <v>112285</v>
      </c>
      <c r="D30" s="40">
        <f t="shared" si="7"/>
        <v>118741.38750000001</v>
      </c>
      <c r="E30" s="4">
        <f t="shared" si="1"/>
        <v>123597.91024875001</v>
      </c>
      <c r="F30" s="4">
        <f t="shared" si="2"/>
        <v>127528.32379466026</v>
      </c>
      <c r="G30" s="45">
        <f t="shared" si="8"/>
        <v>132374.40009885735</v>
      </c>
      <c r="H30" s="46">
        <f t="shared" si="6"/>
        <v>134505.62794044896</v>
      </c>
      <c r="I30" s="47"/>
      <c r="J30" s="1"/>
      <c r="K30" s="1"/>
      <c r="L30" s="1"/>
      <c r="M30" s="1"/>
      <c r="N30" s="1"/>
      <c r="O30" s="2"/>
    </row>
    <row r="31" spans="1:15">
      <c r="A31" s="54"/>
      <c r="B31" s="58" t="s">
        <v>1</v>
      </c>
      <c r="C31" s="40"/>
      <c r="D31" s="41"/>
      <c r="E31" s="4"/>
      <c r="F31" s="4"/>
      <c r="G31" s="45"/>
      <c r="H31" s="46"/>
      <c r="I31" s="47"/>
      <c r="J31" s="1"/>
      <c r="K31" s="1"/>
      <c r="L31" s="1"/>
      <c r="M31" s="1"/>
      <c r="N31" s="1"/>
      <c r="O31" s="1"/>
    </row>
    <row r="32" spans="1:15">
      <c r="A32" s="54">
        <v>24</v>
      </c>
      <c r="B32" s="57" t="s">
        <v>86</v>
      </c>
      <c r="C32" s="40">
        <v>44156</v>
      </c>
      <c r="D32" s="40">
        <f>C32*1.0575</f>
        <v>46694.97</v>
      </c>
      <c r="E32" s="4">
        <f t="shared" si="1"/>
        <v>48604.794273</v>
      </c>
      <c r="F32" s="4">
        <f t="shared" si="2"/>
        <v>50150.426730881401</v>
      </c>
      <c r="G32" s="45">
        <f>F32*1.038</f>
        <v>52056.142946654894</v>
      </c>
      <c r="H32" s="46">
        <f t="shared" ref="H32:H45" si="9">G32*1.0161</f>
        <v>52894.246848096038</v>
      </c>
      <c r="I32" s="47"/>
      <c r="J32" s="1"/>
      <c r="K32" s="1"/>
      <c r="L32" s="1"/>
      <c r="M32" s="1"/>
      <c r="N32" s="1"/>
      <c r="O32" s="2"/>
    </row>
    <row r="33" spans="1:9">
      <c r="A33" s="54">
        <v>25</v>
      </c>
      <c r="B33" s="57" t="s">
        <v>87</v>
      </c>
      <c r="C33" s="40">
        <v>151395</v>
      </c>
      <c r="D33" s="40">
        <f>C33*1.0575</f>
        <v>160100.21250000002</v>
      </c>
      <c r="E33" s="4">
        <f t="shared" si="1"/>
        <v>166648.31119125002</v>
      </c>
      <c r="F33" s="4">
        <f t="shared" si="2"/>
        <v>171947.72748713178</v>
      </c>
      <c r="G33" s="45">
        <f>F33*1.038</f>
        <v>178481.7411316428</v>
      </c>
      <c r="H33" s="46">
        <f t="shared" si="9"/>
        <v>181355.29716386224</v>
      </c>
      <c r="I33" s="48"/>
    </row>
    <row r="34" spans="1:9">
      <c r="A34" s="54">
        <v>26</v>
      </c>
      <c r="B34" s="57" t="s">
        <v>88</v>
      </c>
      <c r="C34" s="40">
        <v>214476</v>
      </c>
      <c r="D34" s="40">
        <f t="shared" ref="D34:D45" si="10">C34*1.0575</f>
        <v>226808.37000000002</v>
      </c>
      <c r="E34" s="4">
        <f t="shared" si="1"/>
        <v>236084.832333</v>
      </c>
      <c r="F34" s="4">
        <f t="shared" si="2"/>
        <v>243592.3300011894</v>
      </c>
      <c r="G34" s="45">
        <f t="shared" ref="G34:G45" si="11">F34*1.038</f>
        <v>252848.83854123461</v>
      </c>
      <c r="H34" s="46">
        <f t="shared" si="9"/>
        <v>256919.70484174849</v>
      </c>
      <c r="I34" s="48"/>
    </row>
    <row r="35" spans="1:9">
      <c r="A35" s="54">
        <v>27</v>
      </c>
      <c r="B35" s="57" t="s">
        <v>89</v>
      </c>
      <c r="C35" s="40">
        <v>277558</v>
      </c>
      <c r="D35" s="40">
        <f t="shared" si="10"/>
        <v>293517.58500000002</v>
      </c>
      <c r="E35" s="4">
        <f t="shared" si="1"/>
        <v>305522.45422650001</v>
      </c>
      <c r="F35" s="4">
        <f t="shared" si="2"/>
        <v>315238.06827090273</v>
      </c>
      <c r="G35" s="45">
        <f t="shared" si="11"/>
        <v>327217.11486519704</v>
      </c>
      <c r="H35" s="46">
        <f t="shared" si="9"/>
        <v>332485.31041452673</v>
      </c>
      <c r="I35" s="48"/>
    </row>
    <row r="36" spans="1:9">
      <c r="A36" s="54">
        <v>28</v>
      </c>
      <c r="B36" s="57" t="s">
        <v>90</v>
      </c>
      <c r="C36" s="40">
        <v>189244</v>
      </c>
      <c r="D36" s="40">
        <f t="shared" si="10"/>
        <v>200125.53000000003</v>
      </c>
      <c r="E36" s="4">
        <f t="shared" si="1"/>
        <v>208310.66417700003</v>
      </c>
      <c r="F36" s="4">
        <f t="shared" si="2"/>
        <v>214934.94329782863</v>
      </c>
      <c r="G36" s="45">
        <f t="shared" si="11"/>
        <v>223102.47114314613</v>
      </c>
      <c r="H36" s="46">
        <f t="shared" si="9"/>
        <v>226694.4209285508</v>
      </c>
      <c r="I36" s="48"/>
    </row>
    <row r="37" spans="1:9">
      <c r="A37" s="54">
        <v>29</v>
      </c>
      <c r="B37" s="57" t="s">
        <v>91</v>
      </c>
      <c r="C37" s="40">
        <v>100930</v>
      </c>
      <c r="D37" s="40">
        <f t="shared" si="10"/>
        <v>106733.47500000001</v>
      </c>
      <c r="E37" s="4">
        <f t="shared" si="1"/>
        <v>111098.87412749999</v>
      </c>
      <c r="F37" s="4">
        <f t="shared" si="2"/>
        <v>114631.81832475449</v>
      </c>
      <c r="G37" s="45">
        <f t="shared" si="11"/>
        <v>118987.82742109516</v>
      </c>
      <c r="H37" s="46">
        <f t="shared" si="9"/>
        <v>120903.53144257479</v>
      </c>
      <c r="I37" s="48"/>
    </row>
    <row r="38" spans="1:9">
      <c r="A38" s="54">
        <v>30</v>
      </c>
      <c r="B38" s="57" t="s">
        <v>92</v>
      </c>
      <c r="C38" s="40">
        <v>138778</v>
      </c>
      <c r="D38" s="40">
        <f t="shared" si="10"/>
        <v>146757.73500000002</v>
      </c>
      <c r="E38" s="4">
        <f t="shared" si="1"/>
        <v>152760.12636150001</v>
      </c>
      <c r="F38" s="4">
        <f t="shared" si="2"/>
        <v>157617.89837979572</v>
      </c>
      <c r="G38" s="45">
        <f t="shared" si="11"/>
        <v>163607.37851822795</v>
      </c>
      <c r="H38" s="46">
        <f t="shared" si="9"/>
        <v>166241.45731237144</v>
      </c>
      <c r="I38" s="48"/>
    </row>
    <row r="39" spans="1:9">
      <c r="A39" s="54">
        <v>31</v>
      </c>
      <c r="B39" s="57" t="s">
        <v>93</v>
      </c>
      <c r="C39" s="40">
        <v>88314</v>
      </c>
      <c r="D39" s="40">
        <f t="shared" si="10"/>
        <v>93392.055000000008</v>
      </c>
      <c r="E39" s="4">
        <f t="shared" si="1"/>
        <v>97211.790049500007</v>
      </c>
      <c r="F39" s="4">
        <f t="shared" si="2"/>
        <v>100303.12497307411</v>
      </c>
      <c r="G39" s="45">
        <f t="shared" si="11"/>
        <v>104114.64372205093</v>
      </c>
      <c r="H39" s="46">
        <f t="shared" si="9"/>
        <v>105790.88948597595</v>
      </c>
      <c r="I39" s="48"/>
    </row>
    <row r="40" spans="1:9">
      <c r="A40" s="54">
        <v>32</v>
      </c>
      <c r="B40" s="57" t="s">
        <v>94</v>
      </c>
      <c r="C40" s="40">
        <v>113546</v>
      </c>
      <c r="D40" s="40">
        <f t="shared" si="10"/>
        <v>120074.89500000002</v>
      </c>
      <c r="E40" s="4">
        <f t="shared" si="1"/>
        <v>124985.95820550001</v>
      </c>
      <c r="F40" s="4">
        <f t="shared" si="2"/>
        <v>128960.51167643491</v>
      </c>
      <c r="G40" s="45">
        <f t="shared" si="11"/>
        <v>133861.01112013945</v>
      </c>
      <c r="H40" s="46">
        <f t="shared" si="9"/>
        <v>136016.17339917368</v>
      </c>
      <c r="I40" s="48"/>
    </row>
    <row r="41" spans="1:9">
      <c r="A41" s="54">
        <v>33</v>
      </c>
      <c r="B41" s="57" t="s">
        <v>95</v>
      </c>
      <c r="C41" s="40">
        <v>44156</v>
      </c>
      <c r="D41" s="40">
        <f t="shared" si="10"/>
        <v>46694.97</v>
      </c>
      <c r="E41" s="4">
        <f t="shared" si="1"/>
        <v>48604.794273</v>
      </c>
      <c r="F41" s="4">
        <f t="shared" si="2"/>
        <v>50150.426730881401</v>
      </c>
      <c r="G41" s="45">
        <f t="shared" si="11"/>
        <v>52056.142946654894</v>
      </c>
      <c r="H41" s="46">
        <f t="shared" si="9"/>
        <v>52894.246848096038</v>
      </c>
      <c r="I41" s="48"/>
    </row>
    <row r="42" spans="1:9">
      <c r="A42" s="54">
        <v>34</v>
      </c>
      <c r="B42" s="57" t="s">
        <v>96</v>
      </c>
      <c r="C42" s="40">
        <v>189244</v>
      </c>
      <c r="D42" s="40">
        <f t="shared" si="10"/>
        <v>200125.53000000003</v>
      </c>
      <c r="E42" s="4">
        <f t="shared" si="1"/>
        <v>208310.66417700003</v>
      </c>
      <c r="F42" s="4">
        <f t="shared" si="2"/>
        <v>214934.94329782863</v>
      </c>
      <c r="G42" s="45">
        <f t="shared" si="11"/>
        <v>223102.47114314613</v>
      </c>
      <c r="H42" s="46">
        <f t="shared" si="9"/>
        <v>226694.4209285508</v>
      </c>
      <c r="I42" s="48"/>
    </row>
    <row r="43" spans="1:9">
      <c r="A43" s="54">
        <v>35</v>
      </c>
      <c r="B43" s="57" t="s">
        <v>97</v>
      </c>
      <c r="C43" s="40">
        <v>252326</v>
      </c>
      <c r="D43" s="40">
        <f t="shared" si="10"/>
        <v>266834.74500000005</v>
      </c>
      <c r="E43" s="4">
        <f t="shared" si="1"/>
        <v>277748.28607050003</v>
      </c>
      <c r="F43" s="4">
        <f t="shared" si="2"/>
        <v>286580.68156754196</v>
      </c>
      <c r="G43" s="45">
        <f t="shared" si="11"/>
        <v>297470.74746710859</v>
      </c>
      <c r="H43" s="46">
        <f t="shared" si="9"/>
        <v>302260.02650132903</v>
      </c>
      <c r="I43" s="48"/>
    </row>
    <row r="44" spans="1:9">
      <c r="A44" s="54">
        <v>36</v>
      </c>
      <c r="B44" s="57" t="s">
        <v>98</v>
      </c>
      <c r="C44" s="40">
        <v>315407</v>
      </c>
      <c r="D44" s="40">
        <f t="shared" si="10"/>
        <v>333542.90250000003</v>
      </c>
      <c r="E44" s="4">
        <f t="shared" si="1"/>
        <v>347184.80721225002</v>
      </c>
      <c r="F44" s="4">
        <f t="shared" si="2"/>
        <v>358225.28408159956</v>
      </c>
      <c r="G44" s="45">
        <f t="shared" si="11"/>
        <v>371837.84487670037</v>
      </c>
      <c r="H44" s="46">
        <f t="shared" si="9"/>
        <v>377824.43417921523</v>
      </c>
      <c r="I44" s="48"/>
    </row>
    <row r="45" spans="1:9">
      <c r="A45" s="54">
        <v>37</v>
      </c>
      <c r="B45" s="57" t="s">
        <v>99</v>
      </c>
      <c r="C45" s="40">
        <v>353257</v>
      </c>
      <c r="D45" s="40">
        <f t="shared" si="10"/>
        <v>373569.27750000003</v>
      </c>
      <c r="E45" s="4">
        <f t="shared" si="1"/>
        <v>388848.26094975002</v>
      </c>
      <c r="F45" s="4">
        <f t="shared" si="2"/>
        <v>401213.63564795209</v>
      </c>
      <c r="G45" s="45">
        <f t="shared" si="11"/>
        <v>416459.7538025743</v>
      </c>
      <c r="H45" s="46">
        <f t="shared" si="9"/>
        <v>423164.75583879574</v>
      </c>
      <c r="I45" s="48"/>
    </row>
    <row r="46" spans="1:9">
      <c r="A46" s="54"/>
      <c r="B46" s="58" t="s">
        <v>11</v>
      </c>
      <c r="C46" s="40"/>
      <c r="D46" s="42"/>
      <c r="E46" s="4"/>
      <c r="F46" s="4"/>
      <c r="G46" s="45"/>
      <c r="H46" s="46"/>
      <c r="I46" s="48"/>
    </row>
    <row r="47" spans="1:9">
      <c r="A47" s="54">
        <v>38</v>
      </c>
      <c r="B47" s="57" t="s">
        <v>100</v>
      </c>
      <c r="C47" s="40">
        <v>37848</v>
      </c>
      <c r="D47" s="40">
        <f>C47*1.0575</f>
        <v>40024.26</v>
      </c>
      <c r="E47" s="4">
        <f t="shared" si="1"/>
        <v>41661.252234</v>
      </c>
      <c r="F47" s="4">
        <f t="shared" si="2"/>
        <v>42986.080055041202</v>
      </c>
      <c r="G47" s="45">
        <f>F47*1.038</f>
        <v>44619.551097132768</v>
      </c>
      <c r="H47" s="46">
        <f t="shared" ref="H47:H55" si="12">G47*1.0161</f>
        <v>45337.925869796607</v>
      </c>
      <c r="I47" s="48"/>
    </row>
    <row r="48" spans="1:9">
      <c r="A48" s="54">
        <v>39</v>
      </c>
      <c r="B48" s="57" t="s">
        <v>101</v>
      </c>
      <c r="C48" s="40">
        <v>151395</v>
      </c>
      <c r="D48" s="40">
        <f t="shared" ref="D48:D55" si="13">C48*1.0575</f>
        <v>160100.21250000002</v>
      </c>
      <c r="E48" s="4">
        <f t="shared" si="1"/>
        <v>166648.31119125002</v>
      </c>
      <c r="F48" s="4">
        <f t="shared" si="2"/>
        <v>171947.72748713178</v>
      </c>
      <c r="G48" s="45">
        <f t="shared" ref="G48:G55" si="14">F48*1.038</f>
        <v>178481.7411316428</v>
      </c>
      <c r="H48" s="46">
        <f t="shared" si="12"/>
        <v>181355.29716386224</v>
      </c>
      <c r="I48" s="48"/>
    </row>
    <row r="49" spans="1:9">
      <c r="A49" s="54">
        <v>40</v>
      </c>
      <c r="B49" s="57" t="s">
        <v>102</v>
      </c>
      <c r="C49" s="40">
        <v>126162</v>
      </c>
      <c r="D49" s="40">
        <f t="shared" si="13"/>
        <v>133416.315</v>
      </c>
      <c r="E49" s="4">
        <f t="shared" si="1"/>
        <v>138873.04228349999</v>
      </c>
      <c r="F49" s="4">
        <f t="shared" si="2"/>
        <v>143289.20502811531</v>
      </c>
      <c r="G49" s="45">
        <f t="shared" si="14"/>
        <v>148734.1948191837</v>
      </c>
      <c r="H49" s="46">
        <f t="shared" si="12"/>
        <v>151128.81535577256</v>
      </c>
      <c r="I49" s="48"/>
    </row>
    <row r="50" spans="1:9">
      <c r="A50" s="54">
        <v>41</v>
      </c>
      <c r="B50" s="57" t="s">
        <v>103</v>
      </c>
      <c r="C50" s="40">
        <v>126162</v>
      </c>
      <c r="D50" s="40">
        <f t="shared" si="13"/>
        <v>133416.315</v>
      </c>
      <c r="E50" s="4">
        <f t="shared" si="1"/>
        <v>138873.04228349999</v>
      </c>
      <c r="F50" s="4">
        <f t="shared" si="2"/>
        <v>143289.20502811531</v>
      </c>
      <c r="G50" s="45">
        <f t="shared" si="14"/>
        <v>148734.1948191837</v>
      </c>
      <c r="H50" s="46">
        <f t="shared" si="12"/>
        <v>151128.81535577256</v>
      </c>
      <c r="I50" s="48"/>
    </row>
    <row r="51" spans="1:9">
      <c r="A51" s="54">
        <v>42</v>
      </c>
      <c r="B51" s="57" t="s">
        <v>104</v>
      </c>
      <c r="C51" s="40">
        <v>113546</v>
      </c>
      <c r="D51" s="40">
        <f t="shared" si="13"/>
        <v>120074.89500000002</v>
      </c>
      <c r="E51" s="4">
        <f t="shared" si="1"/>
        <v>124985.95820550001</v>
      </c>
      <c r="F51" s="4">
        <f t="shared" si="2"/>
        <v>128960.51167643491</v>
      </c>
      <c r="G51" s="45">
        <f t="shared" si="14"/>
        <v>133861.01112013945</v>
      </c>
      <c r="H51" s="46">
        <f t="shared" si="12"/>
        <v>136016.17339917368</v>
      </c>
      <c r="I51" s="48"/>
    </row>
    <row r="52" spans="1:9">
      <c r="A52" s="54">
        <v>43</v>
      </c>
      <c r="B52" s="57" t="s">
        <v>105</v>
      </c>
      <c r="C52" s="40">
        <v>63081</v>
      </c>
      <c r="D52" s="40">
        <f t="shared" si="13"/>
        <v>66708.157500000001</v>
      </c>
      <c r="E52" s="4">
        <f t="shared" si="1"/>
        <v>69436.521141749996</v>
      </c>
      <c r="F52" s="4">
        <f t="shared" si="2"/>
        <v>71644.602514057653</v>
      </c>
      <c r="G52" s="45">
        <f t="shared" si="14"/>
        <v>74367.09740959185</v>
      </c>
      <c r="H52" s="46">
        <f t="shared" si="12"/>
        <v>75564.40767788628</v>
      </c>
      <c r="I52" s="48"/>
    </row>
    <row r="53" spans="1:9">
      <c r="A53" s="54">
        <v>44</v>
      </c>
      <c r="B53" s="57" t="s">
        <v>106</v>
      </c>
      <c r="C53" s="40">
        <v>82005</v>
      </c>
      <c r="D53" s="40">
        <f t="shared" si="13"/>
        <v>86720.287500000006</v>
      </c>
      <c r="E53" s="4">
        <f t="shared" si="1"/>
        <v>90267.147258750003</v>
      </c>
      <c r="F53" s="4">
        <f t="shared" si="2"/>
        <v>93137.642541578258</v>
      </c>
      <c r="G53" s="45">
        <f t="shared" si="14"/>
        <v>96676.87295815823</v>
      </c>
      <c r="H53" s="46">
        <f t="shared" si="12"/>
        <v>98233.37061278458</v>
      </c>
      <c r="I53" s="48"/>
    </row>
    <row r="54" spans="1:9">
      <c r="A54" s="54">
        <v>45</v>
      </c>
      <c r="B54" s="57" t="s">
        <v>107</v>
      </c>
      <c r="C54" s="40">
        <v>50465</v>
      </c>
      <c r="D54" s="40">
        <f t="shared" si="13"/>
        <v>53366.737500000003</v>
      </c>
      <c r="E54" s="4">
        <f t="shared" si="1"/>
        <v>55549.437063749996</v>
      </c>
      <c r="F54" s="4">
        <f t="shared" si="2"/>
        <v>57315.909162377247</v>
      </c>
      <c r="G54" s="45">
        <f t="shared" si="14"/>
        <v>59493.913710547582</v>
      </c>
      <c r="H54" s="46">
        <f t="shared" si="12"/>
        <v>60451.765721287396</v>
      </c>
      <c r="I54" s="48"/>
    </row>
    <row r="55" spans="1:9">
      <c r="A55" s="54">
        <v>46</v>
      </c>
      <c r="B55" s="57" t="s">
        <v>108</v>
      </c>
      <c r="C55" s="40">
        <v>44156</v>
      </c>
      <c r="D55" s="40">
        <f t="shared" si="13"/>
        <v>46694.97</v>
      </c>
      <c r="E55" s="4">
        <f t="shared" si="1"/>
        <v>48604.794273</v>
      </c>
      <c r="F55" s="4">
        <f t="shared" si="2"/>
        <v>50150.426730881401</v>
      </c>
      <c r="G55" s="45">
        <f t="shared" si="14"/>
        <v>52056.142946654894</v>
      </c>
      <c r="H55" s="46">
        <f t="shared" si="12"/>
        <v>52894.246848096038</v>
      </c>
      <c r="I55" s="48"/>
    </row>
    <row r="56" spans="1:9">
      <c r="A56" s="54"/>
      <c r="B56" s="58" t="s">
        <v>9</v>
      </c>
      <c r="C56" s="40"/>
      <c r="D56" s="42"/>
      <c r="E56" s="4"/>
      <c r="F56" s="4"/>
      <c r="G56" s="45"/>
      <c r="H56" s="46"/>
      <c r="I56" s="48"/>
    </row>
    <row r="57" spans="1:9">
      <c r="A57" s="54">
        <v>47</v>
      </c>
      <c r="B57" s="57" t="s">
        <v>109</v>
      </c>
      <c r="C57" s="40">
        <v>479419</v>
      </c>
      <c r="D57" s="40">
        <f>C57*1.0575</f>
        <v>506985.59250000003</v>
      </c>
      <c r="E57" s="4">
        <f t="shared" si="1"/>
        <v>527721.30323325004</v>
      </c>
      <c r="F57" s="4">
        <f t="shared" si="2"/>
        <v>544502.8406760674</v>
      </c>
      <c r="G57" s="45">
        <f>F57*1.038</f>
        <v>565193.94862175803</v>
      </c>
      <c r="H57" s="46">
        <f t="shared" ref="H57:H72" si="15">G57*1.0161</f>
        <v>574293.5711945683</v>
      </c>
      <c r="I57" s="48"/>
    </row>
    <row r="58" spans="1:9" ht="24">
      <c r="A58" s="54">
        <v>48</v>
      </c>
      <c r="B58" s="59" t="s">
        <v>110</v>
      </c>
      <c r="C58" s="56">
        <v>277558</v>
      </c>
      <c r="D58" s="40">
        <f t="shared" ref="D58:D72" si="16">C58*1.0575</f>
        <v>293517.58500000002</v>
      </c>
      <c r="E58" s="4">
        <f t="shared" si="1"/>
        <v>305522.45422650001</v>
      </c>
      <c r="F58" s="4">
        <f t="shared" si="2"/>
        <v>315238.06827090273</v>
      </c>
      <c r="G58" s="45">
        <f t="shared" ref="G58:G72" si="17">F58*1.038</f>
        <v>327217.11486519704</v>
      </c>
      <c r="H58" s="46">
        <f t="shared" si="15"/>
        <v>332485.31041452673</v>
      </c>
      <c r="I58" s="48"/>
    </row>
    <row r="59" spans="1:9">
      <c r="A59" s="54">
        <v>49</v>
      </c>
      <c r="B59" s="57" t="s">
        <v>111</v>
      </c>
      <c r="C59" s="40">
        <v>75697</v>
      </c>
      <c r="D59" s="40">
        <f t="shared" si="16"/>
        <v>80049.577500000014</v>
      </c>
      <c r="E59" s="4">
        <f t="shared" si="1"/>
        <v>83323.60521975001</v>
      </c>
      <c r="F59" s="4">
        <f t="shared" si="2"/>
        <v>85973.295865738066</v>
      </c>
      <c r="G59" s="45">
        <f t="shared" si="17"/>
        <v>89240.281108636118</v>
      </c>
      <c r="H59" s="46">
        <f t="shared" si="15"/>
        <v>90677.049634485156</v>
      </c>
      <c r="I59" s="48"/>
    </row>
    <row r="60" spans="1:9" ht="24">
      <c r="A60" s="54">
        <v>50</v>
      </c>
      <c r="B60" s="59" t="s">
        <v>112</v>
      </c>
      <c r="C60" s="56">
        <v>340640</v>
      </c>
      <c r="D60" s="40">
        <f t="shared" si="16"/>
        <v>360226.80000000005</v>
      </c>
      <c r="E60" s="4">
        <f t="shared" si="1"/>
        <v>374960.07612000004</v>
      </c>
      <c r="F60" s="4">
        <f t="shared" si="2"/>
        <v>386883.80654061609</v>
      </c>
      <c r="G60" s="45">
        <f t="shared" si="17"/>
        <v>401585.39118915953</v>
      </c>
      <c r="H60" s="46">
        <f t="shared" si="15"/>
        <v>408050.91598730499</v>
      </c>
      <c r="I60" s="48"/>
    </row>
    <row r="61" spans="1:9" ht="24">
      <c r="A61" s="54">
        <v>51</v>
      </c>
      <c r="B61" s="59" t="s">
        <v>113</v>
      </c>
      <c r="C61" s="56">
        <v>378488</v>
      </c>
      <c r="D61" s="40">
        <f t="shared" si="16"/>
        <v>400251.06000000006</v>
      </c>
      <c r="E61" s="4">
        <f t="shared" si="1"/>
        <v>416621.32835400006</v>
      </c>
      <c r="F61" s="4">
        <f t="shared" ref="F61:F81" si="18">E61*1.0318</f>
        <v>429869.88659565727</v>
      </c>
      <c r="G61" s="45">
        <f t="shared" si="17"/>
        <v>446204.94228629227</v>
      </c>
      <c r="H61" s="46">
        <f t="shared" si="15"/>
        <v>453388.84185710159</v>
      </c>
      <c r="I61" s="48"/>
    </row>
    <row r="62" spans="1:9">
      <c r="A62" s="54">
        <v>52</v>
      </c>
      <c r="B62" s="57" t="s">
        <v>114</v>
      </c>
      <c r="C62" s="40">
        <v>37848</v>
      </c>
      <c r="D62" s="40">
        <f t="shared" si="16"/>
        <v>40024.26</v>
      </c>
      <c r="E62" s="4">
        <f t="shared" si="1"/>
        <v>41661.252234</v>
      </c>
      <c r="F62" s="4">
        <f t="shared" si="18"/>
        <v>42986.080055041202</v>
      </c>
      <c r="G62" s="45">
        <f t="shared" si="17"/>
        <v>44619.551097132768</v>
      </c>
      <c r="H62" s="46">
        <f t="shared" si="15"/>
        <v>45337.925869796607</v>
      </c>
      <c r="I62" s="48"/>
    </row>
    <row r="63" spans="1:9" ht="24">
      <c r="A63" s="54">
        <v>53</v>
      </c>
      <c r="B63" s="59" t="s">
        <v>115</v>
      </c>
      <c r="C63" s="56">
        <v>441570</v>
      </c>
      <c r="D63" s="40">
        <f t="shared" si="16"/>
        <v>466960.27500000002</v>
      </c>
      <c r="E63" s="4">
        <f t="shared" si="1"/>
        <v>486058.95024749998</v>
      </c>
      <c r="F63" s="4">
        <f t="shared" si="18"/>
        <v>501515.62486537051</v>
      </c>
      <c r="G63" s="45">
        <f t="shared" si="17"/>
        <v>520573.21861025458</v>
      </c>
      <c r="H63" s="46">
        <f t="shared" si="15"/>
        <v>528954.44742987968</v>
      </c>
      <c r="I63" s="48"/>
    </row>
    <row r="64" spans="1:9">
      <c r="A64" s="54">
        <v>54</v>
      </c>
      <c r="B64" s="57" t="s">
        <v>116</v>
      </c>
      <c r="C64" s="40">
        <v>113546</v>
      </c>
      <c r="D64" s="40">
        <f t="shared" si="16"/>
        <v>120074.89500000002</v>
      </c>
      <c r="E64" s="4">
        <f t="shared" si="1"/>
        <v>124985.95820550001</v>
      </c>
      <c r="F64" s="4">
        <f t="shared" si="18"/>
        <v>128960.51167643491</v>
      </c>
      <c r="G64" s="45">
        <f t="shared" si="17"/>
        <v>133861.01112013945</v>
      </c>
      <c r="H64" s="46">
        <f t="shared" si="15"/>
        <v>136016.17339917368</v>
      </c>
      <c r="I64" s="48"/>
    </row>
    <row r="65" spans="1:9">
      <c r="A65" s="54">
        <v>55</v>
      </c>
      <c r="B65" s="57" t="s">
        <v>117</v>
      </c>
      <c r="C65" s="40">
        <v>151395</v>
      </c>
      <c r="D65" s="40">
        <f t="shared" si="16"/>
        <v>160100.21250000002</v>
      </c>
      <c r="E65" s="4">
        <f t="shared" si="1"/>
        <v>166648.31119125002</v>
      </c>
      <c r="F65" s="4">
        <f t="shared" si="18"/>
        <v>171947.72748713178</v>
      </c>
      <c r="G65" s="45">
        <f t="shared" si="17"/>
        <v>178481.7411316428</v>
      </c>
      <c r="H65" s="46">
        <f t="shared" si="15"/>
        <v>181355.29716386224</v>
      </c>
      <c r="I65" s="48"/>
    </row>
    <row r="66" spans="1:9">
      <c r="A66" s="54">
        <v>56</v>
      </c>
      <c r="B66" s="57" t="s">
        <v>10</v>
      </c>
      <c r="C66" s="40">
        <v>63081</v>
      </c>
      <c r="D66" s="40">
        <f t="shared" si="16"/>
        <v>66708.157500000001</v>
      </c>
      <c r="E66" s="4">
        <f t="shared" si="1"/>
        <v>69436.521141749996</v>
      </c>
      <c r="F66" s="4">
        <f t="shared" si="18"/>
        <v>71644.602514057653</v>
      </c>
      <c r="G66" s="45">
        <f t="shared" si="17"/>
        <v>74367.09740959185</v>
      </c>
      <c r="H66" s="46">
        <f t="shared" si="15"/>
        <v>75564.40767788628</v>
      </c>
      <c r="I66" s="48"/>
    </row>
    <row r="67" spans="1:9">
      <c r="A67" s="54">
        <v>57</v>
      </c>
      <c r="B67" s="57" t="s">
        <v>118</v>
      </c>
      <c r="C67" s="40">
        <v>31539</v>
      </c>
      <c r="D67" s="40">
        <f t="shared" si="16"/>
        <v>33352.4925</v>
      </c>
      <c r="E67" s="4">
        <f t="shared" si="1"/>
        <v>34716.609443249996</v>
      </c>
      <c r="F67" s="4">
        <f t="shared" si="18"/>
        <v>35820.597623545349</v>
      </c>
      <c r="G67" s="45">
        <f t="shared" si="17"/>
        <v>37181.780333240073</v>
      </c>
      <c r="H67" s="46">
        <f t="shared" si="15"/>
        <v>37780.406996605241</v>
      </c>
      <c r="I67" s="48"/>
    </row>
    <row r="68" spans="1:9">
      <c r="A68" s="54">
        <v>58</v>
      </c>
      <c r="B68" s="57" t="s">
        <v>119</v>
      </c>
      <c r="C68" s="40">
        <v>206907</v>
      </c>
      <c r="D68" s="40">
        <f t="shared" si="16"/>
        <v>218804.15250000003</v>
      </c>
      <c r="E68" s="4">
        <f t="shared" si="1"/>
        <v>227753.24233725001</v>
      </c>
      <c r="F68" s="4">
        <f t="shared" si="18"/>
        <v>234995.79544357458</v>
      </c>
      <c r="G68" s="45">
        <f t="shared" si="17"/>
        <v>243925.63567043041</v>
      </c>
      <c r="H68" s="46">
        <f t="shared" si="15"/>
        <v>247852.83840472435</v>
      </c>
      <c r="I68" s="48"/>
    </row>
    <row r="69" spans="1:9">
      <c r="A69" s="54">
        <v>59</v>
      </c>
      <c r="B69" s="57" t="s">
        <v>120</v>
      </c>
      <c r="C69" s="40">
        <v>63081</v>
      </c>
      <c r="D69" s="40">
        <f t="shared" si="16"/>
        <v>66708.157500000001</v>
      </c>
      <c r="E69" s="4">
        <f t="shared" si="1"/>
        <v>69436.521141749996</v>
      </c>
      <c r="F69" s="4">
        <f t="shared" si="18"/>
        <v>71644.602514057653</v>
      </c>
      <c r="G69" s="45">
        <f t="shared" si="17"/>
        <v>74367.09740959185</v>
      </c>
      <c r="H69" s="46">
        <f t="shared" si="15"/>
        <v>75564.40767788628</v>
      </c>
      <c r="I69" s="48"/>
    </row>
    <row r="70" spans="1:9">
      <c r="A70" s="54">
        <v>60</v>
      </c>
      <c r="B70" s="57" t="s">
        <v>121</v>
      </c>
      <c r="C70" s="40">
        <v>126162</v>
      </c>
      <c r="D70" s="40">
        <f t="shared" si="16"/>
        <v>133416.315</v>
      </c>
      <c r="E70" s="4">
        <f t="shared" ref="E70:E81" si="19">D70*1.0409</f>
        <v>138873.04228349999</v>
      </c>
      <c r="F70" s="4">
        <f t="shared" si="18"/>
        <v>143289.20502811531</v>
      </c>
      <c r="G70" s="45">
        <f t="shared" si="17"/>
        <v>148734.1948191837</v>
      </c>
      <c r="H70" s="46">
        <f t="shared" si="15"/>
        <v>151128.81535577256</v>
      </c>
      <c r="I70" s="48"/>
    </row>
    <row r="71" spans="1:9">
      <c r="A71" s="54">
        <v>61</v>
      </c>
      <c r="B71" s="57" t="s">
        <v>122</v>
      </c>
      <c r="C71" s="40">
        <v>63081</v>
      </c>
      <c r="D71" s="40">
        <f t="shared" si="16"/>
        <v>66708.157500000001</v>
      </c>
      <c r="E71" s="4">
        <f t="shared" si="19"/>
        <v>69436.521141749996</v>
      </c>
      <c r="F71" s="4">
        <f t="shared" si="18"/>
        <v>71644.602514057653</v>
      </c>
      <c r="G71" s="45">
        <f t="shared" si="17"/>
        <v>74367.09740959185</v>
      </c>
      <c r="H71" s="46">
        <f t="shared" si="15"/>
        <v>75564.40767788628</v>
      </c>
      <c r="I71" s="48"/>
    </row>
    <row r="72" spans="1:9">
      <c r="A72" s="54">
        <v>62</v>
      </c>
      <c r="B72" s="57" t="s">
        <v>123</v>
      </c>
      <c r="C72" s="40">
        <v>107238</v>
      </c>
      <c r="D72" s="37">
        <f t="shared" si="16"/>
        <v>113404.18500000001</v>
      </c>
      <c r="E72" s="4">
        <f t="shared" si="19"/>
        <v>118042.4161665</v>
      </c>
      <c r="F72" s="4">
        <f t="shared" si="18"/>
        <v>121796.1650005947</v>
      </c>
      <c r="G72" s="45">
        <f t="shared" si="17"/>
        <v>126424.41927061731</v>
      </c>
      <c r="H72" s="46">
        <f t="shared" si="15"/>
        <v>128459.85242087425</v>
      </c>
      <c r="I72" s="48"/>
    </row>
    <row r="73" spans="1:9">
      <c r="A73" s="54"/>
      <c r="B73" s="58" t="s">
        <v>2</v>
      </c>
      <c r="C73" s="40"/>
      <c r="D73" s="42"/>
      <c r="E73" s="4"/>
      <c r="F73" s="4"/>
      <c r="G73" s="45"/>
      <c r="H73" s="46"/>
      <c r="I73" s="48"/>
    </row>
    <row r="74" spans="1:9">
      <c r="A74" s="54">
        <v>63</v>
      </c>
      <c r="B74" s="57" t="s">
        <v>124</v>
      </c>
      <c r="C74" s="40">
        <v>88314</v>
      </c>
      <c r="D74" s="37">
        <f>C74*1.0575</f>
        <v>93392.055000000008</v>
      </c>
      <c r="E74" s="4">
        <f t="shared" si="19"/>
        <v>97211.790049500007</v>
      </c>
      <c r="F74" s="4">
        <f t="shared" si="18"/>
        <v>100303.12497307411</v>
      </c>
      <c r="G74" s="45">
        <f>F74*1.038</f>
        <v>104114.64372205093</v>
      </c>
      <c r="H74" s="46">
        <f t="shared" ref="H74:H81" si="20">G74*1.0161</f>
        <v>105790.88948597595</v>
      </c>
      <c r="I74" s="48"/>
    </row>
    <row r="75" spans="1:9">
      <c r="A75" s="54">
        <v>64</v>
      </c>
      <c r="B75" s="57" t="s">
        <v>125</v>
      </c>
      <c r="C75" s="40">
        <v>107238</v>
      </c>
      <c r="D75" s="37">
        <f t="shared" ref="D75:D81" si="21">C75*1.0575</f>
        <v>113404.18500000001</v>
      </c>
      <c r="E75" s="4">
        <f t="shared" si="19"/>
        <v>118042.4161665</v>
      </c>
      <c r="F75" s="4">
        <f t="shared" si="18"/>
        <v>121796.1650005947</v>
      </c>
      <c r="G75" s="45">
        <f t="shared" ref="G75:G81" si="22">F75*1.038</f>
        <v>126424.41927061731</v>
      </c>
      <c r="H75" s="46">
        <f t="shared" si="20"/>
        <v>128459.85242087425</v>
      </c>
      <c r="I75" s="48"/>
    </row>
    <row r="76" spans="1:9">
      <c r="A76" s="54">
        <v>65</v>
      </c>
      <c r="B76" s="57" t="s">
        <v>126</v>
      </c>
      <c r="C76" s="40">
        <v>100930</v>
      </c>
      <c r="D76" s="37">
        <f t="shared" si="21"/>
        <v>106733.47500000001</v>
      </c>
      <c r="E76" s="4">
        <f t="shared" si="19"/>
        <v>111098.87412749999</v>
      </c>
      <c r="F76" s="4">
        <f t="shared" si="18"/>
        <v>114631.81832475449</v>
      </c>
      <c r="G76" s="45">
        <f t="shared" si="22"/>
        <v>118987.82742109516</v>
      </c>
      <c r="H76" s="46">
        <f t="shared" si="20"/>
        <v>120903.53144257479</v>
      </c>
      <c r="I76" s="48"/>
    </row>
    <row r="77" spans="1:9">
      <c r="A77" s="54">
        <v>66</v>
      </c>
      <c r="B77" s="57" t="s">
        <v>127</v>
      </c>
      <c r="C77" s="40">
        <v>113546</v>
      </c>
      <c r="D77" s="37">
        <f t="shared" si="21"/>
        <v>120074.89500000002</v>
      </c>
      <c r="E77" s="4">
        <f t="shared" si="19"/>
        <v>124985.95820550001</v>
      </c>
      <c r="F77" s="4">
        <f t="shared" si="18"/>
        <v>128960.51167643491</v>
      </c>
      <c r="G77" s="45">
        <f t="shared" si="22"/>
        <v>133861.01112013945</v>
      </c>
      <c r="H77" s="46">
        <f t="shared" si="20"/>
        <v>136016.17339917368</v>
      </c>
      <c r="I77" s="48"/>
    </row>
    <row r="78" spans="1:9">
      <c r="A78" s="54">
        <v>67</v>
      </c>
      <c r="B78" s="57" t="s">
        <v>128</v>
      </c>
      <c r="C78" s="40">
        <v>100930</v>
      </c>
      <c r="D78" s="37">
        <f t="shared" si="21"/>
        <v>106733.47500000001</v>
      </c>
      <c r="E78" s="4">
        <f t="shared" si="19"/>
        <v>111098.87412749999</v>
      </c>
      <c r="F78" s="4">
        <f t="shared" si="18"/>
        <v>114631.81832475449</v>
      </c>
      <c r="G78" s="45">
        <f t="shared" si="22"/>
        <v>118987.82742109516</v>
      </c>
      <c r="H78" s="46">
        <f t="shared" si="20"/>
        <v>120903.53144257479</v>
      </c>
      <c r="I78" s="48"/>
    </row>
    <row r="79" spans="1:9">
      <c r="A79" s="54">
        <v>68</v>
      </c>
      <c r="B79" s="57" t="s">
        <v>129</v>
      </c>
      <c r="C79" s="40">
        <v>100930</v>
      </c>
      <c r="D79" s="37">
        <f t="shared" si="21"/>
        <v>106733.47500000001</v>
      </c>
      <c r="E79" s="4">
        <f t="shared" si="19"/>
        <v>111098.87412749999</v>
      </c>
      <c r="F79" s="4">
        <f t="shared" si="18"/>
        <v>114631.81832475449</v>
      </c>
      <c r="G79" s="45">
        <f t="shared" si="22"/>
        <v>118987.82742109516</v>
      </c>
      <c r="H79" s="46">
        <f t="shared" si="20"/>
        <v>120903.53144257479</v>
      </c>
      <c r="I79" s="48"/>
    </row>
    <row r="80" spans="1:9">
      <c r="A80" s="54">
        <v>69</v>
      </c>
      <c r="B80" s="57" t="s">
        <v>130</v>
      </c>
      <c r="C80" s="40">
        <v>116070</v>
      </c>
      <c r="D80" s="37">
        <f t="shared" si="21"/>
        <v>122744.02500000001</v>
      </c>
      <c r="E80" s="4">
        <f t="shared" si="19"/>
        <v>127764.2556225</v>
      </c>
      <c r="F80" s="4">
        <f t="shared" si="18"/>
        <v>131827.15895129551</v>
      </c>
      <c r="G80" s="45">
        <f t="shared" si="22"/>
        <v>136836.59099144474</v>
      </c>
      <c r="H80" s="46">
        <f t="shared" si="20"/>
        <v>139039.66010640701</v>
      </c>
      <c r="I80" s="48"/>
    </row>
    <row r="81" spans="1:9">
      <c r="A81" s="54">
        <v>70</v>
      </c>
      <c r="B81" s="57" t="s">
        <v>131</v>
      </c>
      <c r="C81" s="40">
        <v>50465</v>
      </c>
      <c r="D81" s="37">
        <f t="shared" si="21"/>
        <v>53366.737500000003</v>
      </c>
      <c r="E81" s="4">
        <f t="shared" si="19"/>
        <v>55549.437063749996</v>
      </c>
      <c r="F81" s="4">
        <f t="shared" si="18"/>
        <v>57315.909162377247</v>
      </c>
      <c r="G81" s="45">
        <f t="shared" si="22"/>
        <v>59493.913710547582</v>
      </c>
      <c r="H81" s="49">
        <f t="shared" si="20"/>
        <v>60451.765721287396</v>
      </c>
      <c r="I81" s="48"/>
    </row>
    <row r="82" spans="1:9" ht="18.75">
      <c r="A82" s="48"/>
      <c r="B82" s="55" t="s">
        <v>212</v>
      </c>
      <c r="C82" s="50"/>
      <c r="D82" s="48"/>
      <c r="E82" s="48"/>
      <c r="F82" s="51">
        <f>SUM(F6:F81)</f>
        <v>9096689.5472047515</v>
      </c>
      <c r="G82" s="51">
        <f>SUM(G6:G81)</f>
        <v>9442363.7499985378</v>
      </c>
      <c r="H82" s="51">
        <f>SUM(H6:H81)</f>
        <v>9594385.8063735105</v>
      </c>
      <c r="I82" s="48"/>
    </row>
  </sheetData>
  <mergeCells count="1">
    <mergeCell ref="B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Odontología</vt:lpstr>
      <vt:lpstr>Medicina</vt:lpstr>
      <vt:lpstr>2019</vt:lpstr>
      <vt:lpstr>2020</vt:lpstr>
      <vt:lpstr>2021</vt:lpstr>
      <vt:lpstr>ODONTOLOGIA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Mery Sierra Velasquez</dc:creator>
  <cp:lastModifiedBy>Luis German Henao Maya</cp:lastModifiedBy>
  <cp:lastPrinted>2017-05-18T18:16:29Z</cp:lastPrinted>
  <dcterms:created xsi:type="dcterms:W3CDTF">2017-05-18T17:52:51Z</dcterms:created>
  <dcterms:modified xsi:type="dcterms:W3CDTF">2021-03-08T18:03:01Z</dcterms:modified>
</cp:coreProperties>
</file>