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SOLANO\Desktop\"/>
    </mc:Choice>
  </mc:AlternateContent>
  <xr:revisionPtr revIDLastSave="0" documentId="8_{FE50499C-BF9E-475F-BEA2-4A473577C147}" xr6:coauthVersionLast="45" xr6:coauthVersionMax="45" xr10:uidLastSave="{00000000-0000-0000-0000-000000000000}"/>
  <bookViews>
    <workbookView xWindow="-110" yWindow="-110" windowWidth="19420" windowHeight="10420" tabRatio="750" activeTab="1" xr2:uid="{00000000-000D-0000-FFFF-FFFF00000000}"/>
  </bookViews>
  <sheets>
    <sheet name="Estudio (2)" sheetId="36" r:id="rId1"/>
    <sheet name="Conclusiones" sheetId="8" r:id="rId2"/>
  </sheets>
  <definedNames>
    <definedName name="_xlnm.Print_Area" localSheetId="1">Conclusiones!$A$1:$G$36</definedName>
    <definedName name="_xlnm.Print_Area" localSheetId="0">'Estudio (2)'!$A$1:$P$33</definedName>
    <definedName name="_xlnm.Print_Titles" localSheetId="0">'Estudio (2)'!$A:$A,'Estudio (2)'!$7:$8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1" i="36" l="1"/>
  <c r="E30" i="36"/>
  <c r="E27" i="36"/>
  <c r="E26" i="36"/>
  <c r="J18" i="36" l="1"/>
  <c r="K18" i="36" s="1"/>
  <c r="L18" i="36" s="1"/>
  <c r="J17" i="36"/>
  <c r="K17" i="36" s="1"/>
  <c r="L17" i="36" s="1"/>
  <c r="L19" i="36" s="1"/>
  <c r="J14" i="36"/>
  <c r="K14" i="36" s="1"/>
  <c r="L14" i="36" s="1"/>
  <c r="J13" i="36"/>
  <c r="K13" i="36" s="1"/>
  <c r="L13" i="36" s="1"/>
  <c r="F13" i="36"/>
  <c r="F14" i="36"/>
  <c r="F17" i="36"/>
  <c r="F18" i="36"/>
  <c r="G13" i="36" l="1"/>
  <c r="G17" i="36"/>
  <c r="G18" i="36"/>
  <c r="L15" i="36"/>
  <c r="L20" i="36" s="1"/>
  <c r="F13" i="8" s="1"/>
  <c r="G14" i="36"/>
  <c r="D13" i="8" l="1"/>
  <c r="E13" i="8" s="1"/>
  <c r="H17" i="36"/>
  <c r="H18" i="36"/>
  <c r="H13" i="36"/>
  <c r="H14" i="36"/>
  <c r="H19" i="36" l="1"/>
  <c r="H15" i="36"/>
  <c r="H20" i="36" l="1"/>
  <c r="F12" i="8"/>
  <c r="N13" i="36"/>
  <c r="F26" i="36" s="1"/>
  <c r="N14" i="36"/>
  <c r="F27" i="36" s="1"/>
  <c r="N17" i="36"/>
  <c r="F30" i="36" s="1"/>
  <c r="N18" i="36"/>
  <c r="F31" i="36" s="1"/>
  <c r="M15" i="36"/>
  <c r="O13" i="36" l="1"/>
  <c r="O18" i="36"/>
  <c r="G31" i="36" s="1"/>
  <c r="O17" i="36"/>
  <c r="G30" i="36" s="1"/>
  <c r="F32" i="36"/>
  <c r="O14" i="36"/>
  <c r="G27" i="36" s="1"/>
  <c r="F28" i="36"/>
  <c r="D12" i="8"/>
  <c r="E12" i="8" s="1"/>
  <c r="I15" i="36"/>
  <c r="P13" i="36" l="1"/>
  <c r="H26" i="36" s="1"/>
  <c r="G26" i="36"/>
  <c r="P17" i="36"/>
  <c r="H30" i="36" s="1"/>
  <c r="F33" i="36"/>
  <c r="P14" i="36"/>
  <c r="P18" i="36"/>
  <c r="H31" i="36" s="1"/>
  <c r="E28" i="36"/>
  <c r="E32" i="36"/>
  <c r="G28" i="36" l="1"/>
  <c r="H28" i="36"/>
  <c r="P15" i="36"/>
  <c r="G32" i="36"/>
  <c r="G33" i="36"/>
  <c r="H32" i="36"/>
  <c r="P19" i="36"/>
  <c r="E33" i="36"/>
  <c r="I19" i="36"/>
  <c r="I20" i="36" s="1"/>
  <c r="P20" i="36" l="1"/>
  <c r="H33" i="36"/>
  <c r="E18" i="8" s="1"/>
  <c r="M19" i="36"/>
  <c r="M20" i="36" s="1"/>
  <c r="F14" i="8" l="1"/>
  <c r="D14" i="8" s="1"/>
  <c r="E14" i="8" s="1"/>
  <c r="E19" i="36"/>
  <c r="E15" i="36"/>
  <c r="E20" i="36" l="1"/>
  <c r="E7" i="8" l="1"/>
</calcChain>
</file>

<file path=xl/sharedStrings.xml><?xml version="1.0" encoding="utf-8"?>
<sst xmlns="http://schemas.openxmlformats.org/spreadsheetml/2006/main" count="92" uniqueCount="51">
  <si>
    <t>COMPUTADORES PARA EDUCAR</t>
  </si>
  <si>
    <t>OFICINA DE CONTRATACIÓN</t>
  </si>
  <si>
    <t>INFORME ESTUDIO DE MERCADO</t>
  </si>
  <si>
    <t>BIEN / SERVICIO:</t>
  </si>
  <si>
    <t>DESCRIPCIÓN</t>
  </si>
  <si>
    <t>CANT</t>
  </si>
  <si>
    <t>UNID</t>
  </si>
  <si>
    <t>IVA</t>
  </si>
  <si>
    <t>INVERCOLING SAS</t>
  </si>
  <si>
    <t>V/UNIT</t>
  </si>
  <si>
    <t>V/TOTAL</t>
  </si>
  <si>
    <t>Item 1: CENTRO DE SOLUCIONES TECNOLÓGICAS - CST</t>
  </si>
  <si>
    <t>Lavado y desinfección de dos (2) tanques de almacenamiento de agua potable
de 500 litros de capacidad cada uno</t>
  </si>
  <si>
    <t>unidad</t>
  </si>
  <si>
    <t>Lavado de diez (10) ventanales</t>
  </si>
  <si>
    <t>Subtotal Ítem 1 CST</t>
  </si>
  <si>
    <t>Item 2: CENTRO NACIONAL DE RESIDUOS ELECTRÓNICOS – CENARE</t>
  </si>
  <si>
    <t>Lavado de doce (12) ventanales</t>
  </si>
  <si>
    <t>TOTAL</t>
  </si>
  <si>
    <t>PRECIO PROMEDIO</t>
  </si>
  <si>
    <t>Diez (10) ventanales en total: ocho (8) sobre la fachada y dos (2) en el interior de la bodega (Ver características de los ventanales)</t>
  </si>
  <si>
    <t xml:space="preserve">Doce (12) ventanales en total: ocho (8) sobre la fachada y cuatro (4) en el interior de la bodega (Ver características de los ventanales) Uno (1) </t>
  </si>
  <si>
    <t>BIEN / SERVICIO</t>
  </si>
  <si>
    <t>PRESUPUESTO PLAN DE ADQUISICIONES</t>
  </si>
  <si>
    <t>PROCESO</t>
  </si>
  <si>
    <t>OFICINA ADMINISTRATIVA Y FINANCIERA</t>
  </si>
  <si>
    <t>N°</t>
  </si>
  <si>
    <t>NOMBRE DEL PROVEEDOR</t>
  </si>
  <si>
    <t>VR SUBTOTAL</t>
  </si>
  <si>
    <t>VALIDEZ DE LA OFERTA  (DÍAS)</t>
  </si>
  <si>
    <t>TOTAL INCLUIDO IVA</t>
  </si>
  <si>
    <t xml:space="preserve">TOTAL PROMEDIO </t>
  </si>
  <si>
    <t>Fecha de entrega:</t>
  </si>
  <si>
    <t>OBSERVACIONES</t>
  </si>
  <si>
    <t>LIBIA QUIMBAYO PATIÑO</t>
  </si>
  <si>
    <t>Proyectado por:</t>
  </si>
  <si>
    <t>Subtotal Ítem 2 CENARE</t>
  </si>
  <si>
    <t>SOLUCIONES INTEGRALES INDUSTRIALES Y EMPRESARIALES SIIEM SAS</t>
  </si>
  <si>
    <t>NO APLICA</t>
  </si>
  <si>
    <t>30 DÍAS HÁBILES</t>
  </si>
  <si>
    <t>LAVADO Y DESINFECCIÓN DE TANQUES DE ALMACENAMIENTO DE AGUA POTABLE Y  LAVADO DE VENTANALES</t>
  </si>
  <si>
    <t>Jefe Oficina Administrativa y Financiera</t>
  </si>
  <si>
    <t>ENRIQUE JOSÉ ROMERO GUZMÁN</t>
  </si>
  <si>
    <t>Profesional de Administrativa</t>
  </si>
  <si>
    <t>V/UNIT INCLUIDO IVA</t>
  </si>
  <si>
    <t xml:space="preserve">HISTÓRICO 2020
CONTRATO 34-20
(mas IPC 2020(1,61%)) 
</t>
  </si>
  <si>
    <t>90 DÍAS</t>
  </si>
  <si>
    <t xml:space="preserve">HISTÓRICO 2020
CONTRATO 34-20 (más IPC 2020(1,61%)) </t>
  </si>
  <si>
    <t>1. El valor histórico del año 2020, se tomó incrementando los valores en un 1,61% correspondiente al IPC a diciembre 31 de 2020.</t>
  </si>
  <si>
    <t>CALIDAD DE MIPYMES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</si>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</sst>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_ &quot;$&quot;\ * #,##0_ ;_ &quot;$&quot;\ * \-#,##0_ ;_ &quot;$&quot;\ * &quot;-&quot;??_ ;_ @_ "/>
    <numFmt numFmtId="167" formatCode="_ * #,##0_ ;_ * \-#,##0_ ;_ * &quot;-&quot;??_ ;_ @_ "/>
  </numFmts>
  <fonts count="2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Times New Roman"/>
      <family val="1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9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2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</cellStyleXfs>
  <cellXfs count="154">
    <xf numFmtId="0" fontId="0" fillId="0" borderId="0" xfId="0"/>
    <xf numFmtId="0" fontId="2" fillId="0" borderId="0" xfId="0" applyFont="1"/>
    <xf numFmtId="0" fontId="11" fillId="0" borderId="0" xfId="0" applyFont="1"/>
    <xf numFmtId="0" fontId="11" fillId="0" borderId="0" xfId="0" applyFont="1" applyAlignment="1">
      <alignment vertical="center"/>
    </xf>
    <xf numFmtId="3" fontId="11" fillId="0" borderId="0" xfId="0" applyNumberFormat="1" applyFont="1"/>
    <xf numFmtId="0" fontId="3" fillId="0" borderId="0" xfId="7"/>
    <xf numFmtId="0" fontId="11" fillId="0" borderId="0" xfId="0" applyFont="1" applyBorder="1"/>
    <xf numFmtId="3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3" fontId="12" fillId="0" borderId="0" xfId="0" applyNumberFormat="1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3" fontId="4" fillId="0" borderId="0" xfId="0" applyNumberFormat="1" applyFont="1"/>
    <xf numFmtId="4" fontId="11" fillId="0" borderId="0" xfId="0" applyNumberFormat="1" applyFont="1"/>
    <xf numFmtId="3" fontId="4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4" fontId="5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3" fontId="4" fillId="0" borderId="0" xfId="0" applyNumberFormat="1" applyFont="1" applyAlignment="1">
      <alignment horizontal="right" indent="3"/>
    </xf>
    <xf numFmtId="3" fontId="13" fillId="0" borderId="0" xfId="0" applyNumberFormat="1" applyFont="1" applyFill="1" applyBorder="1" applyAlignment="1">
      <alignment horizontal="right" vertical="center" wrapText="1"/>
    </xf>
    <xf numFmtId="3" fontId="6" fillId="0" borderId="0" xfId="0" applyNumberFormat="1" applyFont="1"/>
    <xf numFmtId="3" fontId="11" fillId="0" borderId="0" xfId="0" applyNumberFormat="1" applyFont="1" applyAlignment="1">
      <alignment vertical="center"/>
    </xf>
    <xf numFmtId="0" fontId="15" fillId="0" borderId="0" xfId="7" applyFont="1"/>
    <xf numFmtId="0" fontId="11" fillId="0" borderId="0" xfId="0" applyFont="1" applyAlignment="1">
      <alignment horizontal="center"/>
    </xf>
    <xf numFmtId="3" fontId="3" fillId="0" borderId="0" xfId="7" applyNumberFormat="1"/>
    <xf numFmtId="3" fontId="3" fillId="0" borderId="0" xfId="7" applyNumberFormat="1" applyBorder="1"/>
    <xf numFmtId="9" fontId="0" fillId="0" borderId="0" xfId="10" applyFont="1" applyBorder="1"/>
    <xf numFmtId="0" fontId="11" fillId="0" borderId="0" xfId="7" applyFont="1" applyFill="1" applyBorder="1" applyAlignment="1">
      <alignment horizontal="center" wrapText="1"/>
    </xf>
    <xf numFmtId="3" fontId="3" fillId="0" borderId="0" xfId="7" applyNumberFormat="1" applyFill="1"/>
    <xf numFmtId="0" fontId="3" fillId="0" borderId="0" xfId="7" applyFill="1"/>
    <xf numFmtId="0" fontId="12" fillId="0" borderId="0" xfId="7" applyFont="1" applyAlignment="1"/>
    <xf numFmtId="0" fontId="11" fillId="0" borderId="0" xfId="7" applyFont="1" applyAlignment="1"/>
    <xf numFmtId="3" fontId="15" fillId="0" borderId="0" xfId="7" applyNumberFormat="1" applyFont="1" applyBorder="1"/>
    <xf numFmtId="9" fontId="15" fillId="0" borderId="0" xfId="10" applyFont="1" applyBorder="1"/>
    <xf numFmtId="3" fontId="15" fillId="0" borderId="0" xfId="7" applyNumberFormat="1" applyFont="1"/>
    <xf numFmtId="0" fontId="15" fillId="0" borderId="0" xfId="0" applyFont="1"/>
    <xf numFmtId="0" fontId="15" fillId="0" borderId="0" xfId="0" applyFont="1" applyBorder="1"/>
    <xf numFmtId="0" fontId="16" fillId="0" borderId="0" xfId="0" applyFont="1" applyBorder="1" applyAlignment="1"/>
    <xf numFmtId="0" fontId="16" fillId="0" borderId="1" xfId="0" applyFont="1" applyFill="1" applyBorder="1" applyAlignment="1">
      <alignment horizontal="center" vertical="center" wrapText="1"/>
    </xf>
    <xf numFmtId="166" fontId="15" fillId="0" borderId="1" xfId="5" applyNumberFormat="1" applyFont="1" applyFill="1" applyBorder="1" applyAlignment="1">
      <alignment horizontal="center" vertical="center" wrapText="1"/>
    </xf>
    <xf numFmtId="1" fontId="15" fillId="0" borderId="1" xfId="5" applyNumberFormat="1" applyFont="1" applyFill="1" applyBorder="1" applyAlignment="1">
      <alignment horizontal="center" vertical="center" wrapText="1"/>
    </xf>
    <xf numFmtId="3" fontId="16" fillId="0" borderId="0" xfId="0" applyNumberFormat="1" applyFont="1" applyFill="1" applyBorder="1" applyAlignment="1">
      <alignment horizontal="center" vertical="center" wrapText="1"/>
    </xf>
    <xf numFmtId="0" fontId="0" fillId="0" borderId="0" xfId="0"/>
    <xf numFmtId="0" fontId="16" fillId="2" borderId="1" xfId="0" applyFont="1" applyFill="1" applyBorder="1" applyAlignment="1">
      <alignment horizontal="center" vertical="center" wrapText="1"/>
    </xf>
    <xf numFmtId="0" fontId="17" fillId="0" borderId="0" xfId="7" applyFont="1" applyAlignment="1"/>
    <xf numFmtId="0" fontId="3" fillId="0" borderId="0" xfId="7" applyAlignment="1">
      <alignment wrapText="1"/>
    </xf>
    <xf numFmtId="3" fontId="3" fillId="0" borderId="0" xfId="7" applyNumberFormat="1" applyAlignment="1">
      <alignment wrapText="1"/>
    </xf>
    <xf numFmtId="0" fontId="0" fillId="0" borderId="0" xfId="0" applyAlignment="1">
      <alignment vertical="center"/>
    </xf>
    <xf numFmtId="3" fontId="4" fillId="0" borderId="0" xfId="0" applyNumberFormat="1" applyFont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/>
    <xf numFmtId="3" fontId="16" fillId="2" borderId="1" xfId="0" applyNumberFormat="1" applyFont="1" applyFill="1" applyBorder="1" applyAlignment="1">
      <alignment horizontal="center" vertical="center" wrapText="1"/>
    </xf>
    <xf numFmtId="166" fontId="11" fillId="0" borderId="0" xfId="0" applyNumberFormat="1" applyFont="1"/>
    <xf numFmtId="166" fontId="0" fillId="0" borderId="0" xfId="0" applyNumberFormat="1"/>
    <xf numFmtId="0" fontId="3" fillId="3" borderId="0" xfId="7" applyFill="1"/>
    <xf numFmtId="38" fontId="15" fillId="3" borderId="17" xfId="7" applyNumberFormat="1" applyFont="1" applyFill="1" applyBorder="1" applyAlignment="1">
      <alignment horizontal="right" vertical="center" wrapText="1"/>
    </xf>
    <xf numFmtId="38" fontId="15" fillId="3" borderId="0" xfId="7" applyNumberFormat="1" applyFont="1" applyFill="1" applyBorder="1" applyAlignment="1">
      <alignment horizontal="right" vertical="center" wrapText="1"/>
    </xf>
    <xf numFmtId="3" fontId="15" fillId="3" borderId="0" xfId="7" applyNumberFormat="1" applyFont="1" applyFill="1" applyBorder="1"/>
    <xf numFmtId="0" fontId="4" fillId="0" borderId="1" xfId="0" applyFont="1" applyBorder="1" applyAlignment="1">
      <alignment horizontal="center" vertical="center" wrapText="1"/>
    </xf>
    <xf numFmtId="0" fontId="3" fillId="4" borderId="0" xfId="7" applyFill="1"/>
    <xf numFmtId="9" fontId="15" fillId="3" borderId="1" xfId="10" applyFont="1" applyFill="1" applyBorder="1" applyAlignment="1">
      <alignment horizontal="center" vertical="center" wrapText="1"/>
    </xf>
    <xf numFmtId="3" fontId="15" fillId="3" borderId="1" xfId="7" applyNumberFormat="1" applyFont="1" applyFill="1" applyBorder="1" applyAlignment="1">
      <alignment horizontal="center" vertical="center" wrapText="1"/>
    </xf>
    <xf numFmtId="0" fontId="16" fillId="4" borderId="1" xfId="7" applyFont="1" applyFill="1" applyBorder="1" applyAlignment="1">
      <alignment horizontal="center" vertical="center" wrapText="1"/>
    </xf>
    <xf numFmtId="9" fontId="16" fillId="4" borderId="1" xfId="10" applyFont="1" applyFill="1" applyBorder="1" applyAlignment="1">
      <alignment horizontal="center" vertical="center" wrapText="1"/>
    </xf>
    <xf numFmtId="3" fontId="16" fillId="4" borderId="1" xfId="7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9" fontId="15" fillId="4" borderId="1" xfId="10" applyFont="1" applyFill="1" applyBorder="1" applyAlignment="1">
      <alignment horizontal="center" vertical="center" wrapText="1"/>
    </xf>
    <xf numFmtId="3" fontId="15" fillId="4" borderId="1" xfId="7" applyNumberFormat="1" applyFont="1" applyFill="1" applyBorder="1" applyAlignment="1">
      <alignment horizontal="center" vertical="center" wrapText="1"/>
    </xf>
    <xf numFmtId="0" fontId="16" fillId="4" borderId="13" xfId="7" applyFont="1" applyFill="1" applyBorder="1" applyAlignment="1">
      <alignment horizontal="center" vertical="center" wrapText="1"/>
    </xf>
    <xf numFmtId="0" fontId="16" fillId="4" borderId="16" xfId="7" applyFont="1" applyFill="1" applyBorder="1" applyAlignment="1">
      <alignment horizontal="center" vertical="center" wrapText="1"/>
    </xf>
    <xf numFmtId="40" fontId="15" fillId="0" borderId="1" xfId="7" applyNumberFormat="1" applyFont="1" applyFill="1" applyBorder="1" applyAlignment="1">
      <alignment horizontal="right" vertical="center" wrapText="1"/>
    </xf>
    <xf numFmtId="40" fontId="16" fillId="4" borderId="1" xfId="7" applyNumberFormat="1" applyFont="1" applyFill="1" applyBorder="1" applyAlignment="1">
      <alignment horizontal="center" vertical="center" wrapText="1"/>
    </xf>
    <xf numFmtId="3" fontId="11" fillId="0" borderId="0" xfId="7" applyNumberFormat="1" applyFont="1" applyFill="1" applyBorder="1" applyAlignment="1">
      <alignment horizontal="center" wrapText="1"/>
    </xf>
    <xf numFmtId="9" fontId="15" fillId="3" borderId="13" xfId="10" applyFont="1" applyFill="1" applyBorder="1" applyAlignment="1">
      <alignment horizontal="center" vertical="center" wrapText="1"/>
    </xf>
    <xf numFmtId="9" fontId="16" fillId="4" borderId="13" xfId="10" applyFont="1" applyFill="1" applyBorder="1" applyAlignment="1">
      <alignment horizontal="center" vertical="center" wrapText="1"/>
    </xf>
    <xf numFmtId="40" fontId="16" fillId="5" borderId="1" xfId="7" applyNumberFormat="1" applyFont="1" applyFill="1" applyBorder="1" applyAlignment="1">
      <alignment horizontal="right" vertical="center" wrapText="1"/>
    </xf>
    <xf numFmtId="3" fontId="16" fillId="3" borderId="0" xfId="7" applyNumberFormat="1" applyFont="1" applyFill="1" applyBorder="1" applyAlignment="1">
      <alignment horizontal="center" vertical="center" wrapText="1"/>
    </xf>
    <xf numFmtId="3" fontId="16" fillId="2" borderId="1" xfId="7" applyNumberFormat="1" applyFont="1" applyFill="1" applyBorder="1" applyAlignment="1">
      <alignment horizontal="center" vertical="center" wrapText="1"/>
    </xf>
    <xf numFmtId="3" fontId="14" fillId="0" borderId="0" xfId="7" applyNumberFormat="1" applyFont="1" applyAlignment="1">
      <alignment horizontal="center" vertical="center" wrapText="1"/>
    </xf>
    <xf numFmtId="3" fontId="16" fillId="3" borderId="17" xfId="7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4" fontId="15" fillId="3" borderId="1" xfId="7" applyNumberFormat="1" applyFont="1" applyFill="1" applyBorder="1" applyAlignment="1">
      <alignment horizontal="center" vertical="center" wrapText="1"/>
    </xf>
    <xf numFmtId="4" fontId="16" fillId="4" borderId="1" xfId="7" applyNumberFormat="1" applyFont="1" applyFill="1" applyBorder="1" applyAlignment="1">
      <alignment horizontal="center" vertical="center" wrapText="1"/>
    </xf>
    <xf numFmtId="3" fontId="16" fillId="2" borderId="1" xfId="7" applyNumberFormat="1" applyFont="1" applyFill="1" applyBorder="1" applyAlignment="1">
      <alignment horizontal="center" vertical="center" wrapText="1"/>
    </xf>
    <xf numFmtId="3" fontId="16" fillId="3" borderId="0" xfId="7" applyNumberFormat="1" applyFont="1" applyFill="1" applyBorder="1" applyAlignment="1">
      <alignment horizontal="center" vertical="center" wrapText="1"/>
    </xf>
    <xf numFmtId="3" fontId="14" fillId="0" borderId="0" xfId="7" applyNumberFormat="1" applyFont="1" applyAlignment="1">
      <alignment horizontal="center" vertical="center" wrapText="1"/>
    </xf>
    <xf numFmtId="0" fontId="17" fillId="0" borderId="0" xfId="7" applyFont="1" applyFill="1" applyAlignment="1">
      <alignment horizontal="left"/>
    </xf>
    <xf numFmtId="0" fontId="19" fillId="0" borderId="1" xfId="0" applyFont="1" applyBorder="1" applyAlignment="1">
      <alignment horizontal="center" vertical="center" wrapText="1"/>
    </xf>
    <xf numFmtId="4" fontId="15" fillId="4" borderId="1" xfId="7" applyNumberFormat="1" applyFont="1" applyFill="1" applyBorder="1" applyAlignment="1">
      <alignment horizontal="center" vertical="center" wrapText="1"/>
    </xf>
    <xf numFmtId="0" fontId="16" fillId="3" borderId="0" xfId="7" applyFont="1" applyFill="1" applyBorder="1" applyAlignment="1">
      <alignment horizontal="center" vertical="center" wrapText="1"/>
    </xf>
    <xf numFmtId="40" fontId="15" fillId="3" borderId="0" xfId="7" applyNumberFormat="1" applyFont="1" applyFill="1" applyBorder="1" applyAlignment="1">
      <alignment horizontal="right" vertical="center" wrapText="1"/>
    </xf>
    <xf numFmtId="40" fontId="16" fillId="3" borderId="0" xfId="7" applyNumberFormat="1" applyFont="1" applyFill="1" applyBorder="1" applyAlignment="1">
      <alignment horizontal="center" vertical="center" wrapText="1"/>
    </xf>
    <xf numFmtId="40" fontId="16" fillId="3" borderId="0" xfId="7" applyNumberFormat="1" applyFont="1" applyFill="1" applyBorder="1" applyAlignment="1">
      <alignment horizontal="right" vertical="center" wrapText="1"/>
    </xf>
    <xf numFmtId="38" fontId="20" fillId="3" borderId="17" xfId="7" applyNumberFormat="1" applyFont="1" applyFill="1" applyBorder="1" applyAlignment="1">
      <alignment horizontal="right" vertical="center" wrapText="1"/>
    </xf>
    <xf numFmtId="3" fontId="21" fillId="0" borderId="0" xfId="7" applyNumberFormat="1" applyFont="1"/>
    <xf numFmtId="4" fontId="16" fillId="5" borderId="14" xfId="3" applyNumberFormat="1" applyFont="1" applyFill="1" applyBorder="1" applyAlignment="1">
      <alignment horizontal="center" vertical="center" wrapText="1"/>
    </xf>
    <xf numFmtId="167" fontId="16" fillId="5" borderId="14" xfId="3" applyNumberFormat="1" applyFont="1" applyFill="1" applyBorder="1" applyAlignment="1">
      <alignment horizontal="center" vertical="center" wrapText="1"/>
    </xf>
    <xf numFmtId="3" fontId="16" fillId="5" borderId="14" xfId="3" applyNumberFormat="1" applyFont="1" applyFill="1" applyBorder="1" applyAlignment="1">
      <alignment horizontal="center" vertical="center" wrapText="1"/>
    </xf>
    <xf numFmtId="0" fontId="16" fillId="2" borderId="1" xfId="7" applyFont="1" applyFill="1" applyBorder="1" applyAlignment="1">
      <alignment horizontal="center" vertical="center" wrapText="1"/>
    </xf>
    <xf numFmtId="0" fontId="16" fillId="2" borderId="13" xfId="7" applyFont="1" applyFill="1" applyBorder="1" applyAlignment="1">
      <alignment horizontal="center" vertical="center" wrapText="1"/>
    </xf>
    <xf numFmtId="3" fontId="16" fillId="2" borderId="1" xfId="7" applyNumberFormat="1" applyFont="1" applyFill="1" applyBorder="1" applyAlignment="1">
      <alignment horizontal="center" vertical="center" wrapText="1"/>
    </xf>
    <xf numFmtId="3" fontId="14" fillId="0" borderId="0" xfId="7" applyNumberFormat="1" applyFont="1" applyAlignment="1">
      <alignment horizontal="center" vertical="center" wrapText="1"/>
    </xf>
    <xf numFmtId="0" fontId="14" fillId="0" borderId="1" xfId="7" applyFont="1" applyBorder="1" applyAlignment="1">
      <alignment horizontal="center"/>
    </xf>
    <xf numFmtId="0" fontId="14" fillId="0" borderId="13" xfId="7" applyFont="1" applyBorder="1" applyAlignment="1">
      <alignment horizontal="center"/>
    </xf>
    <xf numFmtId="0" fontId="14" fillId="0" borderId="16" xfId="7" applyFont="1" applyBorder="1" applyAlignment="1">
      <alignment horizontal="center"/>
    </xf>
    <xf numFmtId="0" fontId="16" fillId="2" borderId="14" xfId="7" applyFont="1" applyFill="1" applyBorder="1" applyAlignment="1">
      <alignment horizontal="center" vertical="center" wrapText="1"/>
    </xf>
    <xf numFmtId="9" fontId="16" fillId="2" borderId="1" xfId="10" applyFont="1" applyFill="1" applyBorder="1" applyAlignment="1">
      <alignment horizontal="center" vertical="center" wrapText="1"/>
    </xf>
    <xf numFmtId="9" fontId="16" fillId="2" borderId="13" xfId="10" applyFont="1" applyFill="1" applyBorder="1" applyAlignment="1">
      <alignment horizontal="center" vertical="center" wrapText="1"/>
    </xf>
    <xf numFmtId="9" fontId="16" fillId="2" borderId="18" xfId="10" applyFont="1" applyFill="1" applyBorder="1" applyAlignment="1">
      <alignment horizontal="center" vertical="center" wrapText="1"/>
    </xf>
    <xf numFmtId="3" fontId="16" fillId="3" borderId="0" xfId="7" applyNumberFormat="1" applyFont="1" applyFill="1" applyBorder="1" applyAlignment="1">
      <alignment horizontal="center" vertical="center" wrapText="1"/>
    </xf>
    <xf numFmtId="3" fontId="16" fillId="3" borderId="17" xfId="7" applyNumberFormat="1" applyFont="1" applyFill="1" applyBorder="1" applyAlignment="1">
      <alignment horizontal="center" vertical="center" wrapText="1"/>
    </xf>
    <xf numFmtId="0" fontId="16" fillId="0" borderId="19" xfId="7" applyFont="1" applyBorder="1" applyAlignment="1">
      <alignment horizontal="center"/>
    </xf>
    <xf numFmtId="0" fontId="16" fillId="0" borderId="20" xfId="7" applyFont="1" applyBorder="1" applyAlignment="1">
      <alignment horizontal="center"/>
    </xf>
    <xf numFmtId="0" fontId="16" fillId="0" borderId="21" xfId="7" applyFont="1" applyBorder="1" applyAlignment="1">
      <alignment horizontal="center"/>
    </xf>
    <xf numFmtId="3" fontId="22" fillId="0" borderId="19" xfId="7" applyNumberFormat="1" applyFont="1" applyBorder="1" applyAlignment="1">
      <alignment horizontal="center"/>
    </xf>
    <xf numFmtId="3" fontId="22" fillId="0" borderId="20" xfId="7" applyNumberFormat="1" applyFont="1" applyBorder="1" applyAlignment="1">
      <alignment horizontal="center"/>
    </xf>
    <xf numFmtId="3" fontId="22" fillId="0" borderId="21" xfId="7" applyNumberFormat="1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164" fontId="15" fillId="0" borderId="1" xfId="5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4" fontId="15" fillId="3" borderId="1" xfId="5" applyFont="1" applyFill="1" applyBorder="1" applyAlignment="1">
      <alignment horizontal="center" vertical="center"/>
    </xf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3" fontId="16" fillId="0" borderId="13" xfId="0" applyNumberFormat="1" applyFont="1" applyFill="1" applyBorder="1" applyAlignment="1">
      <alignment horizontal="center" vertical="center" wrapText="1"/>
    </xf>
    <xf numFmtId="3" fontId="16" fillId="0" borderId="5" xfId="0" applyNumberFormat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3" fontId="16" fillId="2" borderId="13" xfId="0" applyNumberFormat="1" applyFont="1" applyFill="1" applyBorder="1" applyAlignment="1">
      <alignment horizontal="center" vertical="center" wrapText="1"/>
    </xf>
    <xf numFmtId="3" fontId="16" fillId="2" borderId="4" xfId="0" applyNumberFormat="1" applyFont="1" applyFill="1" applyBorder="1" applyAlignment="1">
      <alignment horizontal="center" vertical="center" wrapText="1"/>
    </xf>
    <xf numFmtId="3" fontId="15" fillId="0" borderId="13" xfId="0" applyNumberFormat="1" applyFont="1" applyFill="1" applyBorder="1" applyAlignment="1">
      <alignment horizontal="left" vertical="center" wrapText="1"/>
    </xf>
    <xf numFmtId="3" fontId="15" fillId="0" borderId="4" xfId="0" applyNumberFormat="1" applyFont="1" applyFill="1" applyBorder="1" applyAlignment="1">
      <alignment horizontal="left" vertical="center" wrapText="1"/>
    </xf>
    <xf numFmtId="0" fontId="16" fillId="2" borderId="6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166" fontId="15" fillId="0" borderId="15" xfId="0" applyNumberFormat="1" applyFont="1" applyBorder="1" applyAlignment="1">
      <alignment horizontal="center"/>
    </xf>
    <xf numFmtId="14" fontId="15" fillId="0" borderId="15" xfId="0" applyNumberFormat="1" applyFont="1" applyBorder="1" applyAlignment="1">
      <alignment horizontal="center"/>
    </xf>
    <xf numFmtId="164" fontId="16" fillId="0" borderId="11" xfId="6" applyNumberFormat="1" applyFont="1" applyFill="1" applyBorder="1" applyAlignment="1">
      <alignment horizontal="center" vertical="center"/>
    </xf>
    <xf numFmtId="164" fontId="16" fillId="0" borderId="3" xfId="6" applyNumberFormat="1" applyFont="1" applyFill="1" applyBorder="1" applyAlignment="1">
      <alignment horizontal="center" vertical="center"/>
    </xf>
    <xf numFmtId="164" fontId="16" fillId="0" borderId="9" xfId="6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justify" vertical="center"/>
    </xf>
  </cellXfs>
  <cellStyles count="12">
    <cellStyle name="Hipervínculo 2" xfId="1" xr:uid="{00000000-0005-0000-0000-000000000000}"/>
    <cellStyle name="Hipervínculo 3" xfId="2" xr:uid="{00000000-0005-0000-0000-000001000000}"/>
    <cellStyle name="Millares 2" xfId="3" xr:uid="{00000000-0005-0000-0000-000002000000}"/>
    <cellStyle name="Millares 3" xfId="4" xr:uid="{00000000-0005-0000-0000-000003000000}"/>
    <cellStyle name="Moneda" xfId="5" builtinId="4"/>
    <cellStyle name="Moneda 2" xfId="6" xr:uid="{00000000-0005-0000-0000-000005000000}"/>
    <cellStyle name="Normal" xfId="0" builtinId="0"/>
    <cellStyle name="Normal 2" xfId="7" xr:uid="{00000000-0005-0000-0000-000007000000}"/>
    <cellStyle name="Normal 2 2" xfId="8" xr:uid="{00000000-0005-0000-0000-000008000000}"/>
    <cellStyle name="Normal 2 3" xfId="9" xr:uid="{00000000-0005-0000-0000-000009000000}"/>
    <cellStyle name="Normal 3" xfId="11" xr:uid="{00000000-0005-0000-0000-00000A000000}"/>
    <cellStyle name="Porcentual 2" xfId="10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2:AL33"/>
  <sheetViews>
    <sheetView topLeftCell="A16" zoomScale="80" zoomScaleNormal="80" zoomScaleSheetLayoutView="80" workbookViewId="0">
      <selection activeCell="H35" sqref="H35"/>
    </sheetView>
  </sheetViews>
  <sheetFormatPr baseColWidth="10" defaultColWidth="11.453125" defaultRowHeight="12.5" x14ac:dyDescent="0.25"/>
  <cols>
    <col min="1" max="1" width="39" style="5" customWidth="1"/>
    <col min="2" max="2" width="8.81640625" style="25" customWidth="1"/>
    <col min="3" max="3" width="9.26953125" style="25" customWidth="1"/>
    <col min="4" max="4" width="7.1796875" style="26" customWidth="1"/>
    <col min="5" max="5" width="17.26953125" style="24" customWidth="1"/>
    <col min="6" max="8" width="14.453125" style="24" customWidth="1"/>
    <col min="9" max="9" width="13.54296875" style="24" customWidth="1"/>
    <col min="10" max="12" width="14.453125" style="24" customWidth="1"/>
    <col min="13" max="13" width="15.1796875" style="24" customWidth="1"/>
    <col min="14" max="14" width="12.26953125" style="24" bestFit="1" customWidth="1"/>
    <col min="15" max="15" width="15.1796875" style="24" customWidth="1"/>
    <col min="16" max="16" width="15" style="24" customWidth="1"/>
    <col min="17" max="30" width="15.7265625" style="24" customWidth="1"/>
    <col min="31" max="31" width="28" style="24" customWidth="1"/>
    <col min="32" max="36" width="11.453125" style="24"/>
    <col min="37" max="16384" width="11.453125" style="5"/>
  </cols>
  <sheetData>
    <row r="2" spans="1:38" s="45" customFormat="1" ht="18" customHeight="1" x14ac:dyDescent="0.25">
      <c r="A2" s="104" t="s">
        <v>0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</row>
    <row r="3" spans="1:38" s="45" customFormat="1" ht="18" customHeight="1" x14ac:dyDescent="0.25">
      <c r="A3" s="104" t="s">
        <v>1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</row>
    <row r="4" spans="1:38" s="45" customFormat="1" ht="18" customHeight="1" x14ac:dyDescent="0.25">
      <c r="A4" s="104" t="s">
        <v>2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</row>
    <row r="5" spans="1:38" s="45" customFormat="1" ht="18" customHeight="1" x14ac:dyDescent="0.25">
      <c r="A5" s="80"/>
      <c r="B5" s="80"/>
      <c r="C5" s="80"/>
      <c r="D5" s="80"/>
      <c r="E5" s="80"/>
      <c r="F5" s="88"/>
      <c r="G5" s="88"/>
      <c r="H5" s="88"/>
      <c r="I5" s="80"/>
      <c r="J5" s="88"/>
      <c r="K5" s="88"/>
      <c r="L5" s="88"/>
      <c r="M5" s="80"/>
      <c r="N5" s="88"/>
      <c r="O5" s="88"/>
      <c r="P5" s="88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</row>
    <row r="6" spans="1:38" s="45" customFormat="1" ht="18" customHeight="1" x14ac:dyDescent="0.25">
      <c r="A6" s="80"/>
      <c r="B6" s="80"/>
      <c r="C6" s="80"/>
      <c r="D6" s="80"/>
      <c r="E6" s="80"/>
      <c r="F6" s="88"/>
      <c r="G6" s="88"/>
      <c r="H6" s="88"/>
      <c r="I6" s="80"/>
      <c r="J6" s="88"/>
      <c r="K6" s="88"/>
      <c r="L6" s="88"/>
      <c r="M6" s="80"/>
      <c r="N6" s="88"/>
      <c r="O6" s="88"/>
      <c r="P6" s="88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</row>
    <row r="7" spans="1:38" ht="13" x14ac:dyDescent="0.3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38" ht="18.5" x14ac:dyDescent="0.45">
      <c r="A8" s="105" t="s">
        <v>3</v>
      </c>
      <c r="B8" s="105"/>
      <c r="C8" s="105"/>
      <c r="D8" s="106"/>
      <c r="E8" s="106" t="s">
        <v>40</v>
      </c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30"/>
      <c r="R8" s="30"/>
      <c r="S8" s="30"/>
      <c r="T8" s="30"/>
      <c r="U8" s="30"/>
      <c r="V8" s="30"/>
      <c r="W8" s="30"/>
      <c r="X8" s="30"/>
      <c r="Y8" s="30"/>
    </row>
    <row r="9" spans="1:38" ht="18.5" x14ac:dyDescent="0.45">
      <c r="B9" s="44"/>
      <c r="C9" s="44"/>
      <c r="D9" s="44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30"/>
      <c r="R9" s="30"/>
      <c r="S9" s="30"/>
      <c r="T9" s="30"/>
      <c r="U9" s="30"/>
      <c r="V9" s="30"/>
      <c r="W9" s="30"/>
      <c r="X9" s="30"/>
      <c r="Y9" s="30"/>
    </row>
    <row r="10" spans="1:38" ht="47.25" customHeight="1" x14ac:dyDescent="0.25">
      <c r="A10" s="101" t="s">
        <v>4</v>
      </c>
      <c r="B10" s="101" t="s">
        <v>5</v>
      </c>
      <c r="C10" s="101" t="s">
        <v>6</v>
      </c>
      <c r="D10" s="109" t="s">
        <v>7</v>
      </c>
      <c r="E10" s="103" t="s">
        <v>8</v>
      </c>
      <c r="F10" s="103"/>
      <c r="G10" s="103"/>
      <c r="H10" s="103"/>
      <c r="I10" s="103" t="s">
        <v>37</v>
      </c>
      <c r="J10" s="103"/>
      <c r="K10" s="103"/>
      <c r="L10" s="103"/>
      <c r="M10" s="103" t="s">
        <v>45</v>
      </c>
      <c r="N10" s="103"/>
      <c r="O10" s="103"/>
      <c r="P10" s="103"/>
    </row>
    <row r="11" spans="1:38" ht="31" x14ac:dyDescent="0.25">
      <c r="A11" s="101"/>
      <c r="B11" s="101"/>
      <c r="C11" s="101"/>
      <c r="D11" s="109"/>
      <c r="E11" s="79" t="s">
        <v>9</v>
      </c>
      <c r="F11" s="86" t="s">
        <v>7</v>
      </c>
      <c r="G11" s="86" t="s">
        <v>44</v>
      </c>
      <c r="H11" s="86" t="s">
        <v>10</v>
      </c>
      <c r="I11" s="79" t="s">
        <v>9</v>
      </c>
      <c r="J11" s="86" t="s">
        <v>7</v>
      </c>
      <c r="K11" s="86" t="s">
        <v>44</v>
      </c>
      <c r="L11" s="86" t="s">
        <v>10</v>
      </c>
      <c r="M11" s="79" t="s">
        <v>9</v>
      </c>
      <c r="N11" s="86" t="s">
        <v>7</v>
      </c>
      <c r="O11" s="86" t="s">
        <v>44</v>
      </c>
      <c r="P11" s="86" t="s">
        <v>10</v>
      </c>
    </row>
    <row r="12" spans="1:38" s="60" customFormat="1" ht="31" x14ac:dyDescent="0.25">
      <c r="A12" s="63" t="s">
        <v>11</v>
      </c>
      <c r="B12" s="63"/>
      <c r="C12" s="63"/>
      <c r="D12" s="64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9"/>
      <c r="AL12" s="29"/>
    </row>
    <row r="13" spans="1:38" s="55" customFormat="1" ht="42" customHeight="1" x14ac:dyDescent="0.25">
      <c r="A13" s="66" t="s">
        <v>12</v>
      </c>
      <c r="B13" s="67">
        <v>2</v>
      </c>
      <c r="C13" s="59" t="s">
        <v>13</v>
      </c>
      <c r="D13" s="61">
        <v>0.19</v>
      </c>
      <c r="E13" s="84">
        <v>346840.34</v>
      </c>
      <c r="F13" s="84">
        <f>+E13*19%</f>
        <v>65899.664600000004</v>
      </c>
      <c r="G13" s="62">
        <f>+E13+F13</f>
        <v>412740.00460000004</v>
      </c>
      <c r="H13" s="62">
        <f>+ROUND(G13*B13,0)</f>
        <v>825480</v>
      </c>
      <c r="I13" s="62">
        <v>270000</v>
      </c>
      <c r="J13" s="62">
        <f>+I13*19%</f>
        <v>51300</v>
      </c>
      <c r="K13" s="62">
        <f>+I13+J13</f>
        <v>321300</v>
      </c>
      <c r="L13" s="62">
        <f>+K13*B13</f>
        <v>642600</v>
      </c>
      <c r="M13" s="62">
        <v>120000</v>
      </c>
      <c r="N13" s="62">
        <f>+M13*19%</f>
        <v>22800</v>
      </c>
      <c r="O13" s="62">
        <f>+M13+N13</f>
        <v>142800</v>
      </c>
      <c r="P13" s="62">
        <f>+ROUND(O13*B13,0)</f>
        <v>285600</v>
      </c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9"/>
      <c r="AL13" s="29"/>
    </row>
    <row r="14" spans="1:38" s="55" customFormat="1" ht="15.5" x14ac:dyDescent="0.25">
      <c r="A14" s="90" t="s">
        <v>14</v>
      </c>
      <c r="B14" s="67">
        <v>2</v>
      </c>
      <c r="C14" s="59" t="s">
        <v>13</v>
      </c>
      <c r="D14" s="61">
        <v>0.19</v>
      </c>
      <c r="E14" s="84">
        <v>1508403.36</v>
      </c>
      <c r="F14" s="84">
        <f>+E14*19%</f>
        <v>286596.6384</v>
      </c>
      <c r="G14" s="62">
        <f>+E14+F14</f>
        <v>1794999.9984000002</v>
      </c>
      <c r="H14" s="62">
        <f t="shared" ref="H14:H18" si="0">+ROUND(G14*B14,0)</f>
        <v>3590000</v>
      </c>
      <c r="I14" s="62">
        <v>700000</v>
      </c>
      <c r="J14" s="62">
        <f>+I14*19%</f>
        <v>133000</v>
      </c>
      <c r="K14" s="62">
        <f>+I14+J14</f>
        <v>833000</v>
      </c>
      <c r="L14" s="62">
        <f>+K14*B14</f>
        <v>1666000</v>
      </c>
      <c r="M14" s="62">
        <v>790000</v>
      </c>
      <c r="N14" s="62">
        <f>+M14*19%</f>
        <v>150100</v>
      </c>
      <c r="O14" s="62">
        <f>+M14+N14</f>
        <v>940100</v>
      </c>
      <c r="P14" s="62">
        <f>+ROUND(O14*B14,0)</f>
        <v>1880200</v>
      </c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9"/>
      <c r="AL14" s="29"/>
    </row>
    <row r="15" spans="1:38" s="60" customFormat="1" ht="15.5" x14ac:dyDescent="0.25">
      <c r="A15" s="63" t="s">
        <v>15</v>
      </c>
      <c r="B15" s="63"/>
      <c r="C15" s="63"/>
      <c r="D15" s="64"/>
      <c r="E15" s="85">
        <f t="shared" ref="E15" si="1">SUM(E13:E14)</f>
        <v>1855243.7000000002</v>
      </c>
      <c r="F15" s="85"/>
      <c r="G15" s="65"/>
      <c r="H15" s="65">
        <f t="shared" ref="H15:M15" si="2">SUM(H13:H14)</f>
        <v>4415480</v>
      </c>
      <c r="I15" s="65">
        <f t="shared" si="2"/>
        <v>970000</v>
      </c>
      <c r="J15" s="65"/>
      <c r="K15" s="65"/>
      <c r="L15" s="65">
        <f t="shared" si="2"/>
        <v>2308600</v>
      </c>
      <c r="M15" s="65">
        <f t="shared" si="2"/>
        <v>910000</v>
      </c>
      <c r="N15" s="65"/>
      <c r="O15" s="65"/>
      <c r="P15" s="65">
        <f t="shared" ref="P15" si="3">SUM(P13:P14)</f>
        <v>2165800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9"/>
      <c r="AL15" s="29"/>
    </row>
    <row r="16" spans="1:38" s="60" customFormat="1" ht="31" x14ac:dyDescent="0.25">
      <c r="A16" s="63" t="s">
        <v>16</v>
      </c>
      <c r="B16" s="63"/>
      <c r="C16" s="63"/>
      <c r="D16" s="68"/>
      <c r="E16" s="69"/>
      <c r="F16" s="91"/>
      <c r="G16" s="69"/>
      <c r="H16" s="69"/>
      <c r="I16" s="69"/>
      <c r="J16" s="69"/>
      <c r="K16" s="69"/>
      <c r="L16" s="69"/>
      <c r="M16" s="65"/>
      <c r="N16" s="69"/>
      <c r="O16" s="69"/>
      <c r="P16" s="69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9"/>
      <c r="AL16" s="29"/>
    </row>
    <row r="17" spans="1:38" s="55" customFormat="1" ht="37.5" x14ac:dyDescent="0.25">
      <c r="A17" s="66" t="s">
        <v>12</v>
      </c>
      <c r="B17" s="67">
        <v>2</v>
      </c>
      <c r="C17" s="59" t="s">
        <v>13</v>
      </c>
      <c r="D17" s="61">
        <v>0.19</v>
      </c>
      <c r="E17" s="84">
        <v>346840.34</v>
      </c>
      <c r="F17" s="84">
        <f>+E17*19%</f>
        <v>65899.664600000004</v>
      </c>
      <c r="G17" s="62">
        <f>+E17+F17</f>
        <v>412740.00460000004</v>
      </c>
      <c r="H17" s="62">
        <f t="shared" si="0"/>
        <v>825480</v>
      </c>
      <c r="I17" s="62">
        <v>270000</v>
      </c>
      <c r="J17" s="62">
        <f>+I17*19%</f>
        <v>51300</v>
      </c>
      <c r="K17" s="62">
        <f>+I17+J17</f>
        <v>321300</v>
      </c>
      <c r="L17" s="62">
        <f>+K17*B17</f>
        <v>642600</v>
      </c>
      <c r="M17" s="62">
        <v>120000</v>
      </c>
      <c r="N17" s="62">
        <f>+M17*19%</f>
        <v>22800</v>
      </c>
      <c r="O17" s="62">
        <f>+M17+N17</f>
        <v>142800</v>
      </c>
      <c r="P17" s="62">
        <f>+ROUND(O17*B17,0)</f>
        <v>285600</v>
      </c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9"/>
      <c r="AL17" s="29"/>
    </row>
    <row r="18" spans="1:38" s="55" customFormat="1" ht="15.5" x14ac:dyDescent="0.25">
      <c r="A18" s="66" t="s">
        <v>17</v>
      </c>
      <c r="B18" s="67">
        <v>2</v>
      </c>
      <c r="C18" s="59" t="s">
        <v>13</v>
      </c>
      <c r="D18" s="61">
        <v>0.19</v>
      </c>
      <c r="E18" s="84">
        <v>1810084.03</v>
      </c>
      <c r="F18" s="84">
        <f>+E18*19%</f>
        <v>343915.9657</v>
      </c>
      <c r="G18" s="62">
        <f>+E18+F18</f>
        <v>2153999.9956999999</v>
      </c>
      <c r="H18" s="62">
        <f t="shared" si="0"/>
        <v>4308000</v>
      </c>
      <c r="I18" s="62">
        <v>840000</v>
      </c>
      <c r="J18" s="62">
        <f>+I18*19%</f>
        <v>159600</v>
      </c>
      <c r="K18" s="62">
        <f>+I18+J18</f>
        <v>999600</v>
      </c>
      <c r="L18" s="62">
        <f>+K18*B18</f>
        <v>1999200</v>
      </c>
      <c r="M18" s="62">
        <v>948000</v>
      </c>
      <c r="N18" s="62">
        <f>+M18*19%</f>
        <v>180120</v>
      </c>
      <c r="O18" s="62">
        <f>+M18+N18</f>
        <v>1128120</v>
      </c>
      <c r="P18" s="62">
        <f>+ROUND(O18*B18,0)</f>
        <v>2256240</v>
      </c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9"/>
      <c r="AL18" s="29"/>
    </row>
    <row r="19" spans="1:38" s="60" customFormat="1" ht="15.5" x14ac:dyDescent="0.25">
      <c r="A19" s="63" t="s">
        <v>36</v>
      </c>
      <c r="B19" s="63"/>
      <c r="C19" s="63"/>
      <c r="D19" s="64"/>
      <c r="E19" s="85">
        <f t="shared" ref="E19" si="4">SUM(E17:E18)</f>
        <v>2156924.37</v>
      </c>
      <c r="F19" s="65"/>
      <c r="G19" s="65"/>
      <c r="H19" s="65">
        <f t="shared" ref="H19:M19" si="5">SUM(H17:H18)</f>
        <v>5133480</v>
      </c>
      <c r="I19" s="65">
        <f t="shared" si="5"/>
        <v>1110000</v>
      </c>
      <c r="J19" s="65"/>
      <c r="K19" s="65"/>
      <c r="L19" s="65">
        <f t="shared" si="5"/>
        <v>2641800</v>
      </c>
      <c r="M19" s="65">
        <f t="shared" si="5"/>
        <v>1068000</v>
      </c>
      <c r="N19" s="65"/>
      <c r="O19" s="65"/>
      <c r="P19" s="65">
        <f>SUM(P17:P18)</f>
        <v>2541840</v>
      </c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9"/>
      <c r="AL19" s="29"/>
    </row>
    <row r="20" spans="1:38" s="29" customFormat="1" ht="16" thickBot="1" x14ac:dyDescent="0.35">
      <c r="A20" s="108" t="s">
        <v>18</v>
      </c>
      <c r="B20" s="108"/>
      <c r="C20" s="108"/>
      <c r="D20" s="108"/>
      <c r="E20" s="98">
        <f t="shared" ref="E20" si="6">+E15+E19</f>
        <v>4012168.0700000003</v>
      </c>
      <c r="F20" s="99"/>
      <c r="G20" s="99"/>
      <c r="H20" s="100">
        <f t="shared" ref="H20:M20" si="7">+H15+H19</f>
        <v>9548960</v>
      </c>
      <c r="I20" s="100">
        <f t="shared" si="7"/>
        <v>2080000</v>
      </c>
      <c r="J20" s="100"/>
      <c r="K20" s="100"/>
      <c r="L20" s="100">
        <f t="shared" si="7"/>
        <v>4950400</v>
      </c>
      <c r="M20" s="100">
        <f t="shared" si="7"/>
        <v>1978000</v>
      </c>
      <c r="N20" s="99"/>
      <c r="O20" s="99"/>
      <c r="P20" s="100">
        <f>+P15+P19</f>
        <v>4707640</v>
      </c>
      <c r="Q20" s="27"/>
      <c r="R20" s="74"/>
      <c r="S20" s="27"/>
      <c r="T20" s="27"/>
      <c r="U20" s="27"/>
      <c r="V20" s="27"/>
      <c r="W20" s="27"/>
      <c r="X20" s="27"/>
      <c r="Y20" s="27"/>
      <c r="Z20" s="28"/>
      <c r="AA20" s="28"/>
      <c r="AB20" s="28"/>
      <c r="AC20" s="28"/>
      <c r="AD20" s="28"/>
    </row>
    <row r="21" spans="1:38" ht="16" thickBot="1" x14ac:dyDescent="0.4">
      <c r="A21" s="114" t="s">
        <v>49</v>
      </c>
      <c r="B21" s="115"/>
      <c r="C21" s="115"/>
      <c r="D21" s="116"/>
      <c r="E21" s="117" t="s">
        <v>50</v>
      </c>
      <c r="F21" s="118"/>
      <c r="G21" s="118"/>
      <c r="H21" s="119"/>
      <c r="I21" s="117" t="s">
        <v>50</v>
      </c>
      <c r="J21" s="118"/>
      <c r="K21" s="118"/>
      <c r="L21" s="119"/>
      <c r="M21" s="117" t="s">
        <v>50</v>
      </c>
      <c r="N21" s="118"/>
      <c r="O21" s="118"/>
      <c r="P21" s="119"/>
    </row>
    <row r="22" spans="1:38" ht="15.5" x14ac:dyDescent="0.35">
      <c r="A22" s="22"/>
      <c r="B22" s="32"/>
      <c r="C22" s="32"/>
      <c r="D22" s="33"/>
      <c r="E22" s="34"/>
      <c r="F22" s="34"/>
      <c r="G22" s="34"/>
      <c r="H22" s="34"/>
      <c r="I22" s="34"/>
      <c r="J22" s="34"/>
      <c r="K22" s="34"/>
      <c r="L22" s="34"/>
      <c r="M22" s="58"/>
      <c r="N22" s="34"/>
      <c r="O22" s="34"/>
      <c r="P22" s="34"/>
    </row>
    <row r="23" spans="1:38" s="29" customFormat="1" ht="30" customHeight="1" x14ac:dyDescent="0.3">
      <c r="A23" s="101" t="s">
        <v>4</v>
      </c>
      <c r="B23" s="101" t="s">
        <v>5</v>
      </c>
      <c r="C23" s="101" t="s">
        <v>6</v>
      </c>
      <c r="D23" s="110" t="s">
        <v>7</v>
      </c>
      <c r="E23" s="103" t="s">
        <v>19</v>
      </c>
      <c r="F23" s="103"/>
      <c r="G23" s="103"/>
      <c r="H23" s="103"/>
      <c r="I23" s="113"/>
      <c r="J23" s="112"/>
      <c r="K23" s="112"/>
      <c r="L23" s="112"/>
      <c r="M23" s="112"/>
      <c r="N23" s="112"/>
      <c r="O23" s="112"/>
      <c r="P23" s="112"/>
      <c r="Q23" s="27"/>
      <c r="R23" s="27"/>
      <c r="S23" s="27"/>
      <c r="T23" s="27"/>
      <c r="U23" s="27"/>
      <c r="V23" s="27"/>
      <c r="W23" s="27"/>
      <c r="X23" s="27"/>
      <c r="Y23" s="27"/>
      <c r="Z23" s="28"/>
      <c r="AA23" s="28"/>
      <c r="AB23" s="28"/>
      <c r="AC23" s="28"/>
      <c r="AD23" s="28"/>
    </row>
    <row r="24" spans="1:38" s="29" customFormat="1" ht="31" x14ac:dyDescent="0.3">
      <c r="A24" s="108"/>
      <c r="B24" s="108"/>
      <c r="C24" s="108"/>
      <c r="D24" s="111"/>
      <c r="E24" s="86" t="s">
        <v>9</v>
      </c>
      <c r="F24" s="86" t="s">
        <v>7</v>
      </c>
      <c r="G24" s="86" t="s">
        <v>44</v>
      </c>
      <c r="H24" s="86" t="s">
        <v>10</v>
      </c>
      <c r="I24" s="81"/>
      <c r="J24" s="87"/>
      <c r="K24" s="87"/>
      <c r="L24" s="87"/>
      <c r="M24" s="78"/>
      <c r="N24" s="87"/>
      <c r="O24" s="87"/>
      <c r="P24" s="87"/>
      <c r="Q24" s="27"/>
      <c r="R24" s="27"/>
      <c r="S24" s="27"/>
      <c r="T24" s="27"/>
      <c r="U24" s="27"/>
      <c r="V24" s="27"/>
      <c r="W24" s="27"/>
      <c r="X24" s="27"/>
      <c r="Y24" s="27"/>
      <c r="Z24" s="28"/>
      <c r="AA24" s="28"/>
      <c r="AB24" s="28"/>
      <c r="AC24" s="28"/>
      <c r="AD24" s="28"/>
    </row>
    <row r="25" spans="1:38" s="29" customFormat="1" ht="40.5" customHeight="1" x14ac:dyDescent="0.3">
      <c r="A25" s="70" t="s">
        <v>11</v>
      </c>
      <c r="B25" s="71"/>
      <c r="C25" s="71"/>
      <c r="D25" s="71"/>
      <c r="E25" s="63"/>
      <c r="F25" s="63"/>
      <c r="G25" s="63"/>
      <c r="H25" s="63"/>
      <c r="I25" s="56"/>
      <c r="J25" s="92"/>
      <c r="K25" s="92"/>
      <c r="L25" s="92"/>
      <c r="M25" s="57"/>
      <c r="N25" s="92"/>
      <c r="O25" s="92"/>
      <c r="P25" s="92"/>
      <c r="Q25" s="27"/>
      <c r="R25" s="27"/>
      <c r="S25" s="27"/>
      <c r="T25" s="27"/>
      <c r="U25" s="27"/>
      <c r="V25" s="27"/>
      <c r="W25" s="27"/>
      <c r="X25" s="27"/>
      <c r="Y25" s="27"/>
      <c r="Z25" s="28"/>
      <c r="AA25" s="28"/>
      <c r="AB25" s="28"/>
      <c r="AC25" s="28"/>
      <c r="AD25" s="28"/>
    </row>
    <row r="26" spans="1:38" s="29" customFormat="1" ht="54" customHeight="1" x14ac:dyDescent="0.3">
      <c r="A26" s="66" t="s">
        <v>12</v>
      </c>
      <c r="B26" s="67">
        <v>2</v>
      </c>
      <c r="C26" s="59" t="s">
        <v>13</v>
      </c>
      <c r="D26" s="75">
        <v>0.19</v>
      </c>
      <c r="E26" s="72">
        <f>ROUND(AVERAGE(E13,I13,M13),0)</f>
        <v>245613</v>
      </c>
      <c r="F26" s="72">
        <f>ROUND(AVERAGE(F13,J13,N13),0)</f>
        <v>46667</v>
      </c>
      <c r="G26" s="72">
        <f>ROUND(AVERAGE(G13,K13,O13),0)</f>
        <v>292280</v>
      </c>
      <c r="H26" s="72">
        <f>ROUND(AVERAGE(H13,L13,P13),0)</f>
        <v>584560</v>
      </c>
      <c r="I26" s="56"/>
      <c r="J26" s="93"/>
      <c r="K26" s="93"/>
      <c r="L26" s="93"/>
      <c r="M26" s="57"/>
      <c r="N26" s="93"/>
      <c r="O26" s="93"/>
      <c r="P26" s="93"/>
      <c r="Q26" s="27"/>
      <c r="R26" s="27"/>
      <c r="S26" s="27"/>
      <c r="T26" s="27"/>
      <c r="U26" s="27"/>
      <c r="V26" s="27"/>
      <c r="W26" s="27"/>
      <c r="X26" s="27"/>
      <c r="Y26" s="27"/>
      <c r="Z26" s="28"/>
      <c r="AA26" s="28"/>
      <c r="AB26" s="28"/>
      <c r="AC26" s="28"/>
      <c r="AD26" s="28"/>
    </row>
    <row r="27" spans="1:38" ht="37.5" x14ac:dyDescent="0.25">
      <c r="A27" s="90" t="s">
        <v>20</v>
      </c>
      <c r="B27" s="67">
        <v>2</v>
      </c>
      <c r="C27" s="59" t="s">
        <v>13</v>
      </c>
      <c r="D27" s="75">
        <v>0.19</v>
      </c>
      <c r="E27" s="72">
        <f>ROUND(AVERAGE(E14,I14,M14),0)</f>
        <v>999468</v>
      </c>
      <c r="F27" s="72">
        <f>ROUND(AVERAGE(F14,J14,N14),0)</f>
        <v>189899</v>
      </c>
      <c r="G27" s="72">
        <f>ROUND(AVERAGE(G14,K14,O14),0)</f>
        <v>1189367</v>
      </c>
      <c r="H27" s="72">
        <v>2378734</v>
      </c>
      <c r="I27" s="96"/>
      <c r="J27" s="93"/>
      <c r="K27" s="93"/>
      <c r="L27" s="93"/>
      <c r="N27" s="93"/>
      <c r="O27" s="93"/>
      <c r="P27" s="93"/>
    </row>
    <row r="28" spans="1:38" ht="15.5" x14ac:dyDescent="0.25">
      <c r="A28" s="63" t="s">
        <v>15</v>
      </c>
      <c r="B28" s="63"/>
      <c r="C28" s="63"/>
      <c r="D28" s="70"/>
      <c r="E28" s="73">
        <f>SUM(E26:E27)</f>
        <v>1245081</v>
      </c>
      <c r="F28" s="73">
        <f t="shared" ref="F28:H28" si="8">SUM(F26:F27)</f>
        <v>236566</v>
      </c>
      <c r="G28" s="73">
        <f t="shared" si="8"/>
        <v>1481647</v>
      </c>
      <c r="H28" s="73">
        <f t="shared" si="8"/>
        <v>2963294</v>
      </c>
      <c r="J28" s="94"/>
      <c r="K28" s="94"/>
      <c r="L28" s="94"/>
      <c r="N28" s="94"/>
      <c r="O28" s="94"/>
      <c r="P28" s="94"/>
    </row>
    <row r="29" spans="1:38" ht="31" x14ac:dyDescent="0.25">
      <c r="A29" s="70" t="s">
        <v>16</v>
      </c>
      <c r="B29" s="63"/>
      <c r="C29" s="71"/>
      <c r="D29" s="71"/>
      <c r="E29" s="71"/>
      <c r="F29" s="71"/>
      <c r="G29" s="71"/>
      <c r="H29" s="71"/>
      <c r="J29" s="92"/>
      <c r="K29" s="92"/>
      <c r="L29" s="92"/>
      <c r="N29" s="92"/>
      <c r="O29" s="92"/>
      <c r="P29" s="92"/>
    </row>
    <row r="30" spans="1:38" ht="37.5" x14ac:dyDescent="0.25">
      <c r="A30" s="66" t="s">
        <v>12</v>
      </c>
      <c r="B30" s="67">
        <v>2</v>
      </c>
      <c r="C30" s="59" t="s">
        <v>13</v>
      </c>
      <c r="D30" s="75">
        <v>0.19</v>
      </c>
      <c r="E30" s="72">
        <f t="shared" ref="E30:H31" si="9">ROUND(AVERAGE(E17,I17,M17),0)</f>
        <v>245613</v>
      </c>
      <c r="F30" s="72">
        <f t="shared" si="9"/>
        <v>46667</v>
      </c>
      <c r="G30" s="72">
        <f t="shared" si="9"/>
        <v>292280</v>
      </c>
      <c r="H30" s="72">
        <f t="shared" si="9"/>
        <v>584560</v>
      </c>
      <c r="J30" s="93"/>
      <c r="K30" s="93"/>
      <c r="L30" s="93"/>
      <c r="N30" s="93"/>
      <c r="O30" s="93"/>
      <c r="P30" s="93"/>
    </row>
    <row r="31" spans="1:38" ht="66" customHeight="1" x14ac:dyDescent="0.25">
      <c r="A31" s="66" t="s">
        <v>21</v>
      </c>
      <c r="B31" s="67">
        <v>2</v>
      </c>
      <c r="C31" s="59" t="s">
        <v>13</v>
      </c>
      <c r="D31" s="75">
        <v>0.19</v>
      </c>
      <c r="E31" s="72">
        <f t="shared" si="9"/>
        <v>1199361</v>
      </c>
      <c r="F31" s="72">
        <f t="shared" si="9"/>
        <v>227879</v>
      </c>
      <c r="G31" s="72">
        <f t="shared" si="9"/>
        <v>1427240</v>
      </c>
      <c r="H31" s="72">
        <f t="shared" si="9"/>
        <v>2854480</v>
      </c>
      <c r="J31" s="93"/>
      <c r="K31" s="93"/>
      <c r="L31" s="93"/>
      <c r="N31" s="93"/>
      <c r="O31" s="93"/>
      <c r="P31" s="93"/>
    </row>
    <row r="32" spans="1:38" ht="15.5" x14ac:dyDescent="0.25">
      <c r="A32" s="63" t="s">
        <v>15</v>
      </c>
      <c r="B32" s="63"/>
      <c r="C32" s="63"/>
      <c r="D32" s="76"/>
      <c r="E32" s="73">
        <f>SUM(E30:E31)</f>
        <v>1444974</v>
      </c>
      <c r="F32" s="73">
        <f t="shared" ref="F32:H32" si="10">SUM(F30:F31)</f>
        <v>274546</v>
      </c>
      <c r="G32" s="73">
        <f t="shared" si="10"/>
        <v>1719520</v>
      </c>
      <c r="H32" s="73">
        <f t="shared" si="10"/>
        <v>3439040</v>
      </c>
      <c r="J32" s="94"/>
      <c r="K32" s="94"/>
      <c r="L32" s="94"/>
      <c r="N32" s="94"/>
      <c r="O32" s="94"/>
      <c r="P32" s="94"/>
    </row>
    <row r="33" spans="1:16" ht="15.5" x14ac:dyDescent="0.25">
      <c r="A33" s="101" t="s">
        <v>18</v>
      </c>
      <c r="B33" s="101"/>
      <c r="C33" s="101"/>
      <c r="D33" s="102"/>
      <c r="E33" s="77">
        <f>+E28+E32</f>
        <v>2690055</v>
      </c>
      <c r="F33" s="77">
        <f t="shared" ref="F33:H33" si="11">+F28+F32</f>
        <v>511112</v>
      </c>
      <c r="G33" s="77">
        <f t="shared" si="11"/>
        <v>3201167</v>
      </c>
      <c r="H33" s="77">
        <f t="shared" si="11"/>
        <v>6402334</v>
      </c>
      <c r="I33" s="97"/>
      <c r="J33" s="95"/>
      <c r="K33" s="95"/>
      <c r="L33" s="95"/>
      <c r="N33" s="95"/>
      <c r="O33" s="95"/>
      <c r="P33" s="95"/>
    </row>
  </sheetData>
  <mergeCells count="25">
    <mergeCell ref="D23:D24"/>
    <mergeCell ref="I10:L10"/>
    <mergeCell ref="M10:P10"/>
    <mergeCell ref="M23:P23"/>
    <mergeCell ref="I23:L23"/>
    <mergeCell ref="A21:D21"/>
    <mergeCell ref="E21:H21"/>
    <mergeCell ref="I21:L21"/>
    <mergeCell ref="M21:P21"/>
    <mergeCell ref="A33:D33"/>
    <mergeCell ref="E23:H23"/>
    <mergeCell ref="A2:P2"/>
    <mergeCell ref="A3:P3"/>
    <mergeCell ref="A4:P4"/>
    <mergeCell ref="A8:D8"/>
    <mergeCell ref="E8:P8"/>
    <mergeCell ref="A20:D20"/>
    <mergeCell ref="A10:A11"/>
    <mergeCell ref="B10:B11"/>
    <mergeCell ref="C10:C11"/>
    <mergeCell ref="D10:D11"/>
    <mergeCell ref="E10:H10"/>
    <mergeCell ref="A23:A24"/>
    <mergeCell ref="B23:B24"/>
    <mergeCell ref="C23:C24"/>
  </mergeCells>
  <printOptions horizontalCentered="1"/>
  <pageMargins left="0.19685039370078741" right="0.15748031496062992" top="0.15748031496062992" bottom="0.15748031496062992" header="0" footer="0"/>
  <pageSetup scale="39" pageOrder="overThenDown" orientation="landscape" r:id="rId1"/>
  <headerFooter alignWithMargins="0">
    <oddFooter xml:space="preserve">&amp;C&amp;G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W36"/>
  <sheetViews>
    <sheetView showGridLines="0" tabSelected="1" view="pageBreakPreview" topLeftCell="C1" zoomScaleNormal="100" zoomScaleSheetLayoutView="100" workbookViewId="0">
      <selection activeCell="H9" sqref="H9"/>
    </sheetView>
  </sheetViews>
  <sheetFormatPr baseColWidth="10" defaultColWidth="11.453125" defaultRowHeight="15.5" x14ac:dyDescent="0.35"/>
  <cols>
    <col min="1" max="1" width="4" style="1" bestFit="1" customWidth="1"/>
    <col min="2" max="2" width="30.81640625" style="1" customWidth="1"/>
    <col min="3" max="3" width="15.81640625" style="1" customWidth="1"/>
    <col min="4" max="4" width="19.1796875" style="1" customWidth="1"/>
    <col min="5" max="5" width="21.26953125" style="1" customWidth="1"/>
    <col min="6" max="7" width="30.7265625" style="1" customWidth="1"/>
    <col min="8" max="8" width="26.26953125" style="1" customWidth="1"/>
    <col min="9" max="9" width="5.26953125" style="1" customWidth="1"/>
    <col min="10" max="10" width="26.26953125" style="1" customWidth="1"/>
    <col min="11" max="11" width="5.26953125" style="1" customWidth="1"/>
    <col min="12" max="12" width="26.26953125" style="1" customWidth="1"/>
    <col min="13" max="13" width="5.26953125" style="1" customWidth="1"/>
    <col min="14" max="14" width="26.26953125" style="1" customWidth="1"/>
    <col min="15" max="15" width="5.26953125" style="1" customWidth="1"/>
    <col min="16" max="16" width="27.26953125" style="1" customWidth="1"/>
    <col min="17" max="17" width="5.26953125" style="1" customWidth="1"/>
    <col min="18" max="19" width="7.54296875" style="1" customWidth="1"/>
    <col min="20" max="20" width="42.26953125" style="17" customWidth="1"/>
    <col min="21" max="21" width="19.7265625" style="17" bestFit="1" customWidth="1"/>
    <col min="22" max="22" width="14.81640625" style="1" bestFit="1" customWidth="1"/>
    <col min="23" max="23" width="12.26953125" style="1" bestFit="1" customWidth="1"/>
    <col min="24" max="16384" width="11.453125" style="1"/>
  </cols>
  <sheetData>
    <row r="1" spans="1:23" customFormat="1" x14ac:dyDescent="0.35">
      <c r="A1" s="1"/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51"/>
      <c r="N1" s="51"/>
      <c r="O1" s="51"/>
      <c r="P1" s="51"/>
      <c r="Q1" s="51"/>
      <c r="R1" s="51"/>
      <c r="S1" s="51"/>
      <c r="T1" s="12"/>
      <c r="U1" s="12"/>
      <c r="V1" s="51"/>
      <c r="W1" s="51"/>
    </row>
    <row r="2" spans="1:23" s="47" customFormat="1" ht="18.5" x14ac:dyDescent="0.25">
      <c r="A2" s="122" t="s">
        <v>0</v>
      </c>
      <c r="B2" s="122"/>
      <c r="C2" s="122"/>
      <c r="D2" s="122"/>
      <c r="E2" s="122"/>
      <c r="F2" s="122"/>
      <c r="G2" s="122"/>
      <c r="H2" s="3"/>
      <c r="I2" s="3"/>
      <c r="J2" s="3"/>
      <c r="K2" s="3"/>
      <c r="L2" s="3"/>
      <c r="T2" s="48"/>
      <c r="U2" s="48"/>
    </row>
    <row r="3" spans="1:23" s="47" customFormat="1" ht="18.5" x14ac:dyDescent="0.25">
      <c r="A3" s="123" t="s">
        <v>25</v>
      </c>
      <c r="B3" s="122"/>
      <c r="C3" s="122"/>
      <c r="D3" s="122"/>
      <c r="E3" s="122"/>
      <c r="F3" s="122"/>
      <c r="G3" s="122"/>
      <c r="H3" s="3"/>
      <c r="I3" s="3"/>
      <c r="J3" s="3"/>
      <c r="K3" s="3"/>
      <c r="L3" s="3"/>
      <c r="T3" s="48"/>
      <c r="U3" s="48"/>
    </row>
    <row r="4" spans="1:23" s="47" customFormat="1" ht="18.5" x14ac:dyDescent="0.25">
      <c r="A4" s="122" t="s">
        <v>2</v>
      </c>
      <c r="B4" s="122"/>
      <c r="C4" s="122"/>
      <c r="D4" s="122"/>
      <c r="E4" s="122"/>
      <c r="F4" s="122"/>
      <c r="G4" s="122"/>
      <c r="H4" s="3"/>
      <c r="I4" s="3"/>
      <c r="J4" s="3"/>
      <c r="K4" s="3"/>
      <c r="L4" s="3"/>
      <c r="T4" s="48"/>
      <c r="U4" s="48"/>
    </row>
    <row r="5" spans="1:23" s="42" customFormat="1" x14ac:dyDescent="0.35">
      <c r="A5" s="83"/>
      <c r="B5" s="49"/>
      <c r="C5" s="49"/>
      <c r="D5" s="83"/>
      <c r="E5" s="83"/>
      <c r="F5" s="83"/>
      <c r="G5" s="49"/>
      <c r="H5" s="2"/>
      <c r="I5" s="2"/>
      <c r="J5" s="2"/>
      <c r="K5" s="2"/>
      <c r="L5" s="2"/>
      <c r="M5" s="51"/>
      <c r="N5" s="51"/>
      <c r="O5" s="51"/>
      <c r="P5" s="51"/>
      <c r="Q5" s="51"/>
      <c r="R5" s="51"/>
      <c r="S5" s="51"/>
      <c r="T5" s="12"/>
      <c r="U5" s="12"/>
      <c r="V5" s="51"/>
      <c r="W5" s="51"/>
    </row>
    <row r="6" spans="1:23" s="42" customFormat="1" x14ac:dyDescent="0.35">
      <c r="A6" s="1"/>
      <c r="B6" s="50"/>
      <c r="C6" s="50"/>
      <c r="D6" s="1"/>
      <c r="E6" s="1"/>
      <c r="F6" s="1"/>
      <c r="G6" s="50"/>
      <c r="H6" s="2"/>
      <c r="I6" s="2"/>
      <c r="J6" s="2"/>
      <c r="K6" s="2"/>
      <c r="L6" s="2"/>
      <c r="M6" s="51"/>
      <c r="N6" s="51"/>
      <c r="O6" s="51"/>
      <c r="P6" s="51"/>
      <c r="Q6" s="51"/>
      <c r="R6" s="51"/>
      <c r="S6" s="51"/>
      <c r="T6" s="12"/>
      <c r="U6" s="12"/>
      <c r="V6" s="51"/>
      <c r="W6" s="51"/>
    </row>
    <row r="7" spans="1:23" s="3" customFormat="1" ht="30" customHeight="1" x14ac:dyDescent="0.3">
      <c r="A7" s="120" t="s">
        <v>22</v>
      </c>
      <c r="B7" s="120"/>
      <c r="C7" s="120"/>
      <c r="D7" s="120"/>
      <c r="E7" s="124" t="str">
        <f>+'Estudio (2)'!E8:P8</f>
        <v>LAVADO Y DESINFECCIÓN DE TANQUES DE ALMACENAMIENTO DE AGUA POTABLE Y  LAVADO DE VENTANALES</v>
      </c>
      <c r="F7" s="124"/>
      <c r="G7" s="124"/>
      <c r="H7" s="51"/>
      <c r="I7" s="51"/>
      <c r="J7" s="51"/>
      <c r="K7" s="51"/>
      <c r="L7" s="51"/>
      <c r="M7" s="51"/>
      <c r="N7" s="51"/>
      <c r="S7" s="51"/>
      <c r="T7" s="12"/>
      <c r="U7" s="12"/>
      <c r="W7" s="21"/>
    </row>
    <row r="8" spans="1:23" s="3" customFormat="1" ht="30" customHeight="1" x14ac:dyDescent="0.3">
      <c r="A8" s="120" t="s">
        <v>23</v>
      </c>
      <c r="B8" s="120"/>
      <c r="C8" s="120"/>
      <c r="D8" s="120"/>
      <c r="E8" s="125">
        <v>13000000</v>
      </c>
      <c r="F8" s="125"/>
      <c r="G8" s="125"/>
      <c r="H8" s="51"/>
      <c r="I8" s="51"/>
      <c r="J8" s="51"/>
      <c r="K8" s="51"/>
      <c r="L8" s="51"/>
      <c r="M8" s="51"/>
      <c r="N8" s="51"/>
      <c r="S8" s="51"/>
      <c r="T8" s="12"/>
      <c r="U8" s="12"/>
      <c r="W8" s="21"/>
    </row>
    <row r="9" spans="1:23" s="3" customFormat="1" ht="30" customHeight="1" x14ac:dyDescent="0.3">
      <c r="A9" s="120" t="s">
        <v>24</v>
      </c>
      <c r="B9" s="120"/>
      <c r="C9" s="120"/>
      <c r="D9" s="120"/>
      <c r="E9" s="121" t="s">
        <v>25</v>
      </c>
      <c r="F9" s="121"/>
      <c r="G9" s="121"/>
      <c r="H9" s="51"/>
      <c r="I9" s="51"/>
      <c r="J9" s="51"/>
      <c r="K9" s="51"/>
      <c r="L9" s="51"/>
      <c r="M9" s="51"/>
      <c r="N9" s="51"/>
      <c r="S9" s="51"/>
      <c r="T9" s="12"/>
      <c r="U9" s="12"/>
      <c r="W9" s="21"/>
    </row>
    <row r="10" spans="1:23" s="2" customFormat="1" ht="15.75" customHeight="1" x14ac:dyDescent="0.35">
      <c r="A10" s="35"/>
      <c r="B10" s="35"/>
      <c r="C10" s="35"/>
      <c r="D10" s="35"/>
      <c r="E10" s="35"/>
      <c r="F10" s="35"/>
      <c r="G10" s="36"/>
      <c r="H10" s="51"/>
      <c r="I10" s="51"/>
      <c r="J10" s="51"/>
      <c r="K10" s="51"/>
      <c r="L10" s="51"/>
      <c r="M10" s="51"/>
      <c r="N10" s="51"/>
      <c r="O10" s="6"/>
      <c r="P10" s="6"/>
      <c r="Q10" s="6"/>
      <c r="R10" s="6"/>
      <c r="S10" s="6"/>
      <c r="T10" s="14"/>
      <c r="U10" s="15"/>
      <c r="V10" s="20"/>
    </row>
    <row r="11" spans="1:23" s="2" customFormat="1" ht="30" customHeight="1" x14ac:dyDescent="0.3">
      <c r="A11" s="52" t="s">
        <v>26</v>
      </c>
      <c r="B11" s="133" t="s">
        <v>27</v>
      </c>
      <c r="C11" s="134"/>
      <c r="D11" s="52" t="s">
        <v>28</v>
      </c>
      <c r="E11" s="52" t="s">
        <v>7</v>
      </c>
      <c r="F11" s="52" t="s">
        <v>18</v>
      </c>
      <c r="G11" s="43" t="s">
        <v>29</v>
      </c>
      <c r="H11" s="51"/>
      <c r="I11" s="51"/>
      <c r="J11" s="51"/>
      <c r="K11" s="51"/>
      <c r="L11" s="51"/>
      <c r="R11" s="18"/>
      <c r="S11" s="15"/>
    </row>
    <row r="12" spans="1:23" s="2" customFormat="1" ht="30" customHeight="1" x14ac:dyDescent="0.3">
      <c r="A12" s="38">
        <v>1</v>
      </c>
      <c r="B12" s="135" t="s">
        <v>8</v>
      </c>
      <c r="C12" s="136"/>
      <c r="D12" s="39">
        <f>+F12/1.19</f>
        <v>8024336.1344537819</v>
      </c>
      <c r="E12" s="39">
        <f>+F12-D12</f>
        <v>1524623.8655462181</v>
      </c>
      <c r="F12" s="39">
        <f>+'Estudio (2)'!H20</f>
        <v>9548960</v>
      </c>
      <c r="G12" s="40" t="s">
        <v>39</v>
      </c>
      <c r="H12" s="53"/>
      <c r="R12" s="14"/>
      <c r="S12" s="4"/>
    </row>
    <row r="13" spans="1:23" s="2" customFormat="1" ht="40.5" customHeight="1" x14ac:dyDescent="0.3">
      <c r="A13" s="38">
        <v>2</v>
      </c>
      <c r="B13" s="135" t="s">
        <v>37</v>
      </c>
      <c r="C13" s="136"/>
      <c r="D13" s="39">
        <f t="shared" ref="D13:D14" si="0">+F13/1.19</f>
        <v>4160000</v>
      </c>
      <c r="E13" s="39">
        <f t="shared" ref="E13:E14" si="1">+F13-D13</f>
        <v>790400</v>
      </c>
      <c r="F13" s="39">
        <f>+'Estudio (2)'!L20</f>
        <v>4950400</v>
      </c>
      <c r="G13" s="40" t="s">
        <v>46</v>
      </c>
      <c r="H13" s="53"/>
      <c r="R13" s="14"/>
      <c r="S13" s="4"/>
    </row>
    <row r="14" spans="1:23" s="2" customFormat="1" ht="30" customHeight="1" x14ac:dyDescent="0.3">
      <c r="A14" s="38">
        <v>3</v>
      </c>
      <c r="B14" s="135" t="s">
        <v>47</v>
      </c>
      <c r="C14" s="136"/>
      <c r="D14" s="39">
        <f t="shared" si="0"/>
        <v>3956000</v>
      </c>
      <c r="E14" s="39">
        <f t="shared" si="1"/>
        <v>751640</v>
      </c>
      <c r="F14" s="39">
        <f>+'Estudio (2)'!P20</f>
        <v>4707640</v>
      </c>
      <c r="G14" s="40" t="s">
        <v>38</v>
      </c>
      <c r="H14" s="53"/>
      <c r="R14" s="14"/>
      <c r="S14" s="4"/>
    </row>
    <row r="15" spans="1:23" s="2" customFormat="1" ht="16" thickBot="1" x14ac:dyDescent="0.35">
      <c r="A15" s="41"/>
      <c r="B15" s="41"/>
      <c r="C15" s="41"/>
      <c r="E15" s="41"/>
      <c r="F15" s="41"/>
      <c r="G15" s="41"/>
      <c r="H15" s="9"/>
      <c r="I15" s="9"/>
      <c r="J15" s="9"/>
      <c r="K15" s="9"/>
      <c r="L15" s="9"/>
      <c r="M15" s="9"/>
      <c r="N15" s="10"/>
      <c r="O15" s="10"/>
      <c r="P15" s="10"/>
      <c r="Q15" s="10"/>
      <c r="R15" s="11"/>
      <c r="S15" s="11"/>
      <c r="T15" s="19"/>
      <c r="U15" s="16"/>
      <c r="V15" s="13"/>
    </row>
    <row r="16" spans="1:23" s="2" customFormat="1" x14ac:dyDescent="0.3">
      <c r="A16" s="137" t="s">
        <v>30</v>
      </c>
      <c r="B16" s="138"/>
      <c r="C16" s="138"/>
      <c r="D16" s="138"/>
      <c r="E16" s="138"/>
      <c r="F16" s="139"/>
      <c r="G16" s="140"/>
      <c r="H16" s="51"/>
      <c r="I16" s="9"/>
      <c r="J16" s="9"/>
      <c r="K16" s="9"/>
      <c r="L16" s="9"/>
      <c r="M16" s="9"/>
      <c r="N16" s="10"/>
      <c r="O16" s="10"/>
      <c r="P16" s="10"/>
      <c r="Q16" s="10"/>
      <c r="R16" s="11"/>
      <c r="S16" s="11"/>
      <c r="T16" s="14"/>
      <c r="U16" s="15"/>
    </row>
    <row r="17" spans="1:21" s="2" customFormat="1" x14ac:dyDescent="0.3">
      <c r="A17" s="126"/>
      <c r="B17" s="127"/>
      <c r="C17" s="127"/>
      <c r="D17" s="127"/>
      <c r="E17" s="127"/>
      <c r="F17" s="128"/>
      <c r="G17" s="129"/>
      <c r="H17" s="51"/>
      <c r="I17" s="9"/>
      <c r="J17" s="9"/>
      <c r="K17" s="9"/>
      <c r="L17" s="9"/>
      <c r="M17" s="9"/>
      <c r="N17" s="10"/>
      <c r="O17" s="10"/>
      <c r="P17" s="10"/>
      <c r="Q17" s="10"/>
      <c r="R17" s="11"/>
      <c r="S17" s="11"/>
      <c r="T17" s="14"/>
      <c r="U17" s="15"/>
    </row>
    <row r="18" spans="1:21" customFormat="1" ht="30" customHeight="1" thickBot="1" x14ac:dyDescent="0.3">
      <c r="A18" s="130" t="s">
        <v>31</v>
      </c>
      <c r="B18" s="131"/>
      <c r="C18" s="131"/>
      <c r="D18" s="131"/>
      <c r="E18" s="143">
        <f>+'Estudio (2)'!H33</f>
        <v>6402334</v>
      </c>
      <c r="F18" s="144"/>
      <c r="G18" s="145"/>
      <c r="H18" s="54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</row>
    <row r="19" spans="1:21" customFormat="1" x14ac:dyDescent="0.35">
      <c r="A19" s="35"/>
      <c r="B19" s="35"/>
      <c r="C19" s="35"/>
      <c r="D19" s="35"/>
      <c r="E19" s="141"/>
      <c r="F19" s="141"/>
      <c r="G19" s="142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</row>
    <row r="20" spans="1:21" s="2" customFormat="1" ht="15" customHeight="1" x14ac:dyDescent="0.35">
      <c r="A20" s="132" t="s">
        <v>32</v>
      </c>
      <c r="B20" s="132"/>
      <c r="C20" s="132"/>
      <c r="D20" s="132"/>
      <c r="E20" s="149">
        <v>44285</v>
      </c>
      <c r="F20" s="149"/>
      <c r="G20" s="149"/>
      <c r="H20" s="7"/>
      <c r="I20" s="7"/>
      <c r="J20" s="7"/>
      <c r="K20" s="7"/>
      <c r="L20" s="7"/>
      <c r="M20" s="8"/>
      <c r="N20" s="8"/>
      <c r="O20" s="8"/>
      <c r="P20" s="8"/>
      <c r="Q20" s="8"/>
      <c r="R20" s="8"/>
      <c r="S20" s="23"/>
      <c r="T20" s="15"/>
      <c r="U20" s="15"/>
    </row>
    <row r="21" spans="1:21" s="2" customFormat="1" x14ac:dyDescent="0.35">
      <c r="A21" s="35"/>
      <c r="B21" s="35"/>
      <c r="C21" s="35"/>
      <c r="D21" s="35"/>
      <c r="E21" s="35"/>
      <c r="F21" s="35"/>
      <c r="G21" s="35"/>
      <c r="H21" s="51"/>
      <c r="I21" s="51"/>
      <c r="J21" s="51"/>
      <c r="K21" s="51"/>
      <c r="L21" s="51"/>
      <c r="T21" s="15"/>
      <c r="U21" s="15"/>
    </row>
    <row r="22" spans="1:21" s="2" customFormat="1" x14ac:dyDescent="0.3">
      <c r="A22" s="148" t="s">
        <v>33</v>
      </c>
      <c r="B22" s="148"/>
      <c r="C22" s="148"/>
      <c r="D22" s="148"/>
      <c r="E22" s="148"/>
      <c r="F22" s="148"/>
      <c r="G22" s="148"/>
      <c r="H22" s="51"/>
      <c r="I22" s="51"/>
      <c r="J22" s="51"/>
      <c r="K22" s="51"/>
      <c r="L22" s="51"/>
      <c r="T22" s="15"/>
      <c r="U22" s="15"/>
    </row>
    <row r="23" spans="1:21" s="2" customFormat="1" ht="13" x14ac:dyDescent="0.3">
      <c r="A23" s="152" t="s">
        <v>48</v>
      </c>
      <c r="B23" s="153"/>
      <c r="C23" s="153"/>
      <c r="D23" s="153"/>
      <c r="E23" s="153"/>
      <c r="F23" s="153"/>
      <c r="G23" s="153"/>
      <c r="H23" s="51"/>
      <c r="I23" s="51"/>
      <c r="J23" s="51"/>
      <c r="K23" s="51"/>
      <c r="L23" s="51"/>
      <c r="T23" s="15"/>
      <c r="U23" s="15"/>
    </row>
    <row r="24" spans="1:21" s="2" customFormat="1" ht="13" x14ac:dyDescent="0.3">
      <c r="A24" s="153"/>
      <c r="B24" s="153"/>
      <c r="C24" s="153"/>
      <c r="D24" s="153"/>
      <c r="E24" s="153"/>
      <c r="F24" s="153"/>
      <c r="G24" s="153"/>
      <c r="H24" s="51"/>
      <c r="I24" s="51"/>
      <c r="J24" s="51"/>
      <c r="K24" s="51"/>
      <c r="L24" s="51"/>
      <c r="T24" s="15"/>
      <c r="U24" s="15"/>
    </row>
    <row r="25" spans="1:21" s="2" customFormat="1" ht="32.25" customHeight="1" x14ac:dyDescent="0.3">
      <c r="A25" s="153"/>
      <c r="B25" s="153"/>
      <c r="C25" s="153"/>
      <c r="D25" s="153"/>
      <c r="E25" s="153"/>
      <c r="F25" s="153"/>
      <c r="G25" s="153"/>
      <c r="H25" s="51"/>
      <c r="I25" s="51"/>
      <c r="J25" s="51"/>
      <c r="K25" s="51"/>
      <c r="L25" s="51"/>
      <c r="T25" s="15"/>
      <c r="U25" s="15"/>
    </row>
    <row r="26" spans="1:21" x14ac:dyDescent="0.35">
      <c r="A26" s="35"/>
      <c r="B26" s="35"/>
      <c r="C26" s="35"/>
      <c r="D26" s="35"/>
      <c r="E26" s="35"/>
      <c r="F26" s="35"/>
      <c r="G26" s="35"/>
      <c r="H26" s="51"/>
      <c r="I26" s="51"/>
      <c r="J26" s="51"/>
      <c r="K26" s="51"/>
      <c r="L26" s="51"/>
    </row>
    <row r="27" spans="1:21" s="2" customFormat="1" x14ac:dyDescent="0.35">
      <c r="A27" s="35"/>
      <c r="B27" s="35"/>
      <c r="C27" s="35"/>
      <c r="D27" s="35"/>
      <c r="E27" s="35"/>
      <c r="F27" s="35"/>
      <c r="G27" s="35"/>
      <c r="T27" s="15"/>
      <c r="U27" s="15"/>
    </row>
    <row r="28" spans="1:21" s="2" customFormat="1" ht="15.75" customHeight="1" x14ac:dyDescent="0.35">
      <c r="A28" s="36"/>
      <c r="B28" s="36"/>
      <c r="C28" s="36"/>
      <c r="D28" s="36"/>
      <c r="E28" s="37"/>
      <c r="F28" s="37"/>
      <c r="G28" s="36"/>
      <c r="T28" s="15"/>
      <c r="U28" s="15"/>
    </row>
    <row r="29" spans="1:21" s="2" customFormat="1" x14ac:dyDescent="0.35">
      <c r="A29" s="150" t="s">
        <v>34</v>
      </c>
      <c r="B29" s="150"/>
      <c r="C29" s="150"/>
      <c r="D29" s="150"/>
      <c r="E29" s="150"/>
      <c r="F29" s="150"/>
      <c r="G29" s="150"/>
      <c r="H29" s="7"/>
      <c r="I29" s="7"/>
      <c r="J29" s="7"/>
      <c r="K29" s="7"/>
      <c r="L29" s="7"/>
      <c r="O29" s="23"/>
      <c r="P29" s="23"/>
      <c r="Q29" s="23"/>
      <c r="R29" s="23"/>
      <c r="S29" s="23"/>
      <c r="T29" s="15"/>
      <c r="U29" s="15"/>
    </row>
    <row r="30" spans="1:21" x14ac:dyDescent="0.35">
      <c r="A30" s="147" t="s">
        <v>41</v>
      </c>
      <c r="B30" s="147"/>
      <c r="C30" s="147"/>
      <c r="D30" s="147"/>
      <c r="E30" s="147"/>
      <c r="F30" s="147"/>
      <c r="G30" s="147"/>
    </row>
    <row r="31" spans="1:21" x14ac:dyDescent="0.35">
      <c r="D31" s="151"/>
      <c r="E31" s="151"/>
      <c r="F31" s="151"/>
      <c r="G31" s="151"/>
    </row>
    <row r="32" spans="1:21" x14ac:dyDescent="0.35">
      <c r="A32" s="146" t="s">
        <v>35</v>
      </c>
      <c r="B32" s="146"/>
      <c r="C32" s="82"/>
    </row>
    <row r="33" spans="1:7" x14ac:dyDescent="0.35">
      <c r="A33" s="82"/>
      <c r="B33" s="82"/>
      <c r="C33" s="82"/>
    </row>
    <row r="35" spans="1:7" x14ac:dyDescent="0.35">
      <c r="A35" s="150" t="s">
        <v>42</v>
      </c>
      <c r="B35" s="150"/>
      <c r="C35" s="150"/>
      <c r="D35" s="150"/>
      <c r="E35" s="150"/>
      <c r="F35" s="150"/>
      <c r="G35" s="150"/>
    </row>
    <row r="36" spans="1:7" x14ac:dyDescent="0.35">
      <c r="A36" s="147" t="s">
        <v>43</v>
      </c>
      <c r="B36" s="147"/>
      <c r="C36" s="147"/>
      <c r="D36" s="147"/>
      <c r="E36" s="147"/>
      <c r="F36" s="147"/>
      <c r="G36" s="147"/>
    </row>
  </sheetData>
  <mergeCells count="32">
    <mergeCell ref="A32:B32"/>
    <mergeCell ref="A36:D36"/>
    <mergeCell ref="E36:G36"/>
    <mergeCell ref="A22:G22"/>
    <mergeCell ref="E20:G20"/>
    <mergeCell ref="E35:G35"/>
    <mergeCell ref="A29:D29"/>
    <mergeCell ref="A35:D35"/>
    <mergeCell ref="A30:D30"/>
    <mergeCell ref="D31:G31"/>
    <mergeCell ref="E29:G29"/>
    <mergeCell ref="E30:G30"/>
    <mergeCell ref="A23:G25"/>
    <mergeCell ref="A17:G17"/>
    <mergeCell ref="A18:D18"/>
    <mergeCell ref="A20:D20"/>
    <mergeCell ref="B11:C11"/>
    <mergeCell ref="B12:C12"/>
    <mergeCell ref="A16:G16"/>
    <mergeCell ref="E19:G19"/>
    <mergeCell ref="E18:G18"/>
    <mergeCell ref="B13:C13"/>
    <mergeCell ref="B14:C14"/>
    <mergeCell ref="A9:D9"/>
    <mergeCell ref="E9:G9"/>
    <mergeCell ref="A2:G2"/>
    <mergeCell ref="A3:G3"/>
    <mergeCell ref="A4:G4"/>
    <mergeCell ref="A7:D7"/>
    <mergeCell ref="A8:D8"/>
    <mergeCell ref="E7:G7"/>
    <mergeCell ref="E8:G8"/>
  </mergeCells>
  <phoneticPr fontId="0" type="noConversion"/>
  <printOptions horizontalCentered="1"/>
  <pageMargins left="0.19685039370078741" right="0.15748031496062992" top="0.15748031496062992" bottom="0.86614173228346458" header="0" footer="0.15748031496062992"/>
  <pageSetup scale="76" orientation="landscape" r:id="rId1"/>
  <headerFooter alignWithMargins="0">
    <oddFooter>&amp;C&amp;G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WizIdPermissionLevels xmlns="b5046c7b-caea-4af0-ba60-703e9486b797" xsi:nil="true"/>
    <MigrationWizIdPermissions xmlns="b5046c7b-caea-4af0-ba60-703e9486b797" xsi:nil="true"/>
    <MigrationWizIdDocumentLibraryPermissions xmlns="b5046c7b-caea-4af0-ba60-703e9486b797" xsi:nil="true"/>
    <MigrationWizIdSecurityGroups xmlns="b5046c7b-caea-4af0-ba60-703e9486b797" xsi:nil="true"/>
    <MigrationWizId xmlns="b5046c7b-caea-4af0-ba60-703e9486b79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D84136E4B7034AADAA81079D3D588B" ma:contentTypeVersion="16" ma:contentTypeDescription="Create a new document." ma:contentTypeScope="" ma:versionID="db82d2cbb1e2f69b66971200e51b0870">
  <xsd:schema xmlns:xsd="http://www.w3.org/2001/XMLSchema" xmlns:xs="http://www.w3.org/2001/XMLSchema" xmlns:p="http://schemas.microsoft.com/office/2006/metadata/properties" xmlns:ns3="b5046c7b-caea-4af0-ba60-703e9486b797" xmlns:ns4="fdab2042-c633-46e2-9704-ff68354c9b8e" targetNamespace="http://schemas.microsoft.com/office/2006/metadata/properties" ma:root="true" ma:fieldsID="29da62785d9bd346dc4d9803b24444be" ns3:_="" ns4:_="">
    <xsd:import namespace="b5046c7b-caea-4af0-ba60-703e9486b797"/>
    <xsd:import namespace="fdab2042-c633-46e2-9704-ff68354c9b8e"/>
    <xsd:element name="properties">
      <xsd:complexType>
        <xsd:sequence>
          <xsd:element name="documentManagement">
            <xsd:complexType>
              <xsd:all>
                <xsd:element ref="ns3:MigrationWizId" minOccurs="0"/>
                <xsd:element ref="ns3:MigrationWizIdPermissions" minOccurs="0"/>
                <xsd:element ref="ns3:MigrationWizIdPermissionLevels" minOccurs="0"/>
                <xsd:element ref="ns3:MigrationWizIdDocumentLibraryPermissions" minOccurs="0"/>
                <xsd:element ref="ns3:MigrationWizIdSecurityGroup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EventHashCode" minOccurs="0"/>
                <xsd:element ref="ns3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046c7b-caea-4af0-ba60-703e9486b797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internalName="MigrationWizIdSecurityGroups">
      <xsd:simpleType>
        <xsd:restriction base="dms:Text"/>
      </xsd:simpleType>
    </xsd:element>
    <xsd:element name="MediaServiceMetadata" ma:index="1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9" nillable="true" ma:displayName="MediaServiceAutoTags" ma:internalName="MediaServiceAutoTags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3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b2042-c633-46e2-9704-ff68354c9b8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C76794-D8CD-40A8-A702-91624AFD86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DC577E-D7D0-46CF-8DD1-56A4C53E0CD3}">
  <ds:schemaRefs>
    <ds:schemaRef ds:uri="b5046c7b-caea-4af0-ba60-703e9486b797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fdab2042-c633-46e2-9704-ff68354c9b8e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AF54154-9A87-4ED7-98ED-0FA89411A8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046c7b-caea-4af0-ba60-703e9486b797"/>
    <ds:schemaRef ds:uri="fdab2042-c633-46e2-9704-ff68354c9b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Estudio (2)</vt:lpstr>
      <vt:lpstr>Conclusiones</vt:lpstr>
      <vt:lpstr>Conclusiones!Área_de_impresión</vt:lpstr>
      <vt:lpstr>'Estudio (2)'!Área_de_impresión</vt:lpstr>
      <vt:lpstr>'Estudio (2)'!Títulos_a_imprimir</vt:lpstr>
    </vt:vector>
  </TitlesOfParts>
  <Manager/>
  <Company>COMPUTADORES PARA EDUCAR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Alejandra Triana Vargas</dc:creator>
  <cp:keywords/>
  <dc:description/>
  <cp:lastModifiedBy>Tatiana Carolina Solano Gonzalez</cp:lastModifiedBy>
  <cp:revision/>
  <dcterms:created xsi:type="dcterms:W3CDTF">2007-11-27T14:54:23Z</dcterms:created>
  <dcterms:modified xsi:type="dcterms:W3CDTF">2021-04-19T16:51:38Z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0x0101003BD84136E4B7034AADAA81079D3D588B</vt:lpwstr>
  </property>
</Properties>
</file>