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3" codeName="{4D1C537B-E38A-612A-F078-A93A15B4B7F4}"/>
  <workbookPr showInkAnnotation="0" codeName="ThisWorkbook"/>
  <mc:AlternateContent xmlns:mc="http://schemas.openxmlformats.org/markup-compatibility/2006">
    <mc:Choice Requires="x15">
      <x15ac:absPath xmlns:x15ac="http://schemas.microsoft.com/office/spreadsheetml/2010/11/ac" url="/Users/enriquebarliza/Desktop/CMA-DT-188-2020./"/>
    </mc:Choice>
  </mc:AlternateContent>
  <xr:revisionPtr revIDLastSave="0" documentId="8_{67FE5A8C-ADB0-454F-9675-8BE0C47B691C}" xr6:coauthVersionLast="46" xr6:coauthVersionMax="46" xr10:uidLastSave="{00000000-0000-0000-0000-000000000000}"/>
  <bookViews>
    <workbookView xWindow="0" yWindow="500" windowWidth="19420" windowHeight="10420" tabRatio="690" firstSheet="3" activeTab="3" xr2:uid="{00000000-000D-0000-FFFF-FFFF00000000}"/>
  </bookViews>
  <sheets>
    <sheet name="PRESUPUESTOS" sheetId="1" r:id="rId1"/>
    <sheet name="PROPONENTES" sheetId="2" r:id="rId2"/>
    <sheet name="INTEGRANTES" sheetId="21" r:id="rId3"/>
    <sheet name="EXP. ESP." sheetId="16" r:id="rId4"/>
    <sheet name="SMMLV CTOS EXT" sheetId="41" state="veryHidden" r:id="rId5"/>
    <sheet name="PON.EXP.ESP." sheetId="23" r:id="rId6"/>
    <sheet name="VIN.PERS.DISC." sheetId="43" r:id="rId7"/>
    <sheet name="APOYO A IND. NAL." sheetId="25" r:id="rId8"/>
    <sheet name="RESUMEN" sheetId="27" r:id="rId9"/>
    <sheet name="SMMLV" sheetId="17" state="veryHidden" r:id="rId10"/>
    <sheet name="DEPENDENCIAS" sheetId="12" state="veryHidden" r:id="rId11"/>
    <sheet name="HAB.GEN." sheetId="40" r:id="rId12"/>
    <sheet name="RESUMENGEN" sheetId="39" r:id="rId13"/>
    <sheet name="VERIFICACIÓN" sheetId="31" state="veryHidden" r:id="rId14"/>
    <sheet name="LISTAS" sheetId="26" state="veryHidden" r:id="rId15"/>
  </sheets>
  <externalReferences>
    <externalReference r:id="rId16"/>
    <externalReference r:id="rId17"/>
    <externalReference r:id="rId18"/>
    <externalReference r:id="rId19"/>
    <externalReference r:id="rId20"/>
    <externalReference r:id="rId21"/>
  </externalReferences>
  <definedNames>
    <definedName name="APOYONAL" localSheetId="4">[1]LISTAS!$H$2:$H$6</definedName>
    <definedName name="APOYONAL">LISTAS!$H$2:$H$6</definedName>
    <definedName name="_xlnm.Print_Area" localSheetId="11">'HAB.GEN.'!$A$1:$M$54</definedName>
    <definedName name="_xlnm.Print_Area" localSheetId="5">'PON.EXP.ESP.'!$A$1:$J$63</definedName>
    <definedName name="_xlnm.Print_Area" localSheetId="8">RESUMEN!$B$1:$J$49</definedName>
    <definedName name="_xlnm.Print_Area" localSheetId="12">RESUMENGEN!$B$1:$J$49</definedName>
    <definedName name="CONDANCHOC">LISTAS!$O$2:$O$4</definedName>
    <definedName name="CONDCUMEXP">LISTAS!$P$2:$P$3</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AS">[2]DEPENDENCIAS!$B$2:$B$21</definedName>
    <definedName name="DEPENDENCIAS">LISTAS!$B$2:$B$22</definedName>
    <definedName name="DISCAPACITADOS">SMMLV!$M$3:$M$4</definedName>
    <definedName name="EJECUCIONCTO">LISTAS!$N$2:$N$3</definedName>
    <definedName name="EJES">[3]LISTAS!$K$2:$K$5</definedName>
    <definedName name="Estado">LISTAS!$G$2:$G$3</definedName>
    <definedName name="EXPREQVTD">'[4]EXP. ESP.'!$Y$44</definedName>
    <definedName name="FechaCierre" localSheetId="4">[1]PRESUPUESTOS!$H$21</definedName>
    <definedName name="FechaCierre">PRESUPUESTOS!$M$22</definedName>
    <definedName name="FMINEXP" localSheetId="4">[1]PRESUPUESTOS!$H$20</definedName>
    <definedName name="FMINEXP">PRESUPUESTOS!$M$21</definedName>
    <definedName name="HABILIDAD">LISTAS!$K$2:$K$4</definedName>
    <definedName name="NUMMAXCONT">PRESUPUESTOS!$M$27</definedName>
    <definedName name="NUMMINCONT">PRESUPUESTOS!$L$27</definedName>
    <definedName name="NUMMOD" localSheetId="4">[1]PRESUPUESTOS!$B$16</definedName>
    <definedName name="NUMMOD">PRESUPUESTOS!$B$16</definedName>
    <definedName name="NUMPROPHAB">'PON.EXP.ESP.'!$J$24</definedName>
    <definedName name="NUMPROPMOD">PRESUPUESTOS!$O$16</definedName>
    <definedName name="PAVIMENTO">[5]LISTAS!$R$2:$R$7</definedName>
    <definedName name="PLAZOMOD" localSheetId="4">[1]PRESUPUESTOS!$F$16</definedName>
    <definedName name="PLAZOMOD">PRESUPUESTOS!$K$16</definedName>
    <definedName name="PMFOMOD" localSheetId="4">[1]PRESUPUESTOS!$G$16</definedName>
    <definedName name="PMFOMOD">PRESUPUESTOS!$L$16</definedName>
    <definedName name="PORCE">LISTAS!$S$2:$S$7</definedName>
    <definedName name="PORCPMFOMOD">PRESUPUESTOS!$M$16</definedName>
    <definedName name="PORCREQUERIDO" localSheetId="4">[1]PRESUPUESTOS!$J$16</definedName>
    <definedName name="PORCREQUERIDO">PRESUPUESTOS!$Q$16</definedName>
    <definedName name="PORCREQUERIDOINT">PRESUPUESTOS!$P$16</definedName>
    <definedName name="PORPMFOMOD">'[4]HAB.EXP.ESP.'!$F$18</definedName>
    <definedName name="POSMMLV">PRESUPUESTOS!$J$16</definedName>
    <definedName name="PPHMOD">'[6]PON.EXP.ESP.'!$E$21</definedName>
    <definedName name="PTJEEXPESP1" localSheetId="4">[1]PRESUPUESTOS!$D$26</definedName>
    <definedName name="PTJEEXPESP1">[6]PRESUPUESTOS!$D$26</definedName>
    <definedName name="PTJEEXPESP2" localSheetId="4">[1]PRESUPUESTOS!$E$26</definedName>
    <definedName name="PTJEEXPESP2">PRESUPUESTOS!$J$27</definedName>
    <definedName name="PTJEEXPESPUNI">[4]PRESUPUESTOS!$D$26</definedName>
    <definedName name="PTJETOTAL">PRESUPUESTOS!$K$27</definedName>
    <definedName name="RELACIONPO">'[4]HAB.EXP.ESP.'!$F$20</definedName>
    <definedName name="SALACTUAL" localSheetId="4">[1]SMMLV!$D$35</definedName>
    <definedName name="SALACTUAL">SMMLV!$H$10</definedName>
    <definedName name="SUSPEN">[4]LISTAS!$P$2:$P$3</definedName>
    <definedName name="TAMAÑOEMP">LISTAS!$I$2:$I$6</definedName>
    <definedName name="TIPODEVIA">LISTAS!$Q$2:$Q$7</definedName>
    <definedName name="TIPOPAV">[6]LISTAS!$N$2:$N$8</definedName>
    <definedName name="TIPOPAVIMENTO">LISTAS!$R$2:$R$6</definedName>
    <definedName name="_xlnm.Print_Titles" localSheetId="7">'APOYO A IND. NAL.'!$1:$18</definedName>
    <definedName name="_xlnm.Print_Titles" localSheetId="8">RESUMEN!$1:$19</definedName>
    <definedName name="_xlnm.Print_Titles" localSheetId="12">RESUMENGEN!$1:$19</definedName>
    <definedName name="_xlnm.Print_Titles" localSheetId="6">'VIN.PERS.DISC.'!$1:$18</definedName>
    <definedName name="TOTALPTJEEXES">PRESUPUESTOS!$K$27</definedName>
    <definedName name="Z_098B2E87_9C52_4BA2_B1C3_E2EE72C3347E_.wvu.Rows" localSheetId="1" hidden="1">PROPONENTES!#REF!</definedName>
    <definedName name="Z_5A13C38E_C765_461C_8416_6F71B9B5782E_.wvu.PrintArea" localSheetId="10" hidden="1">DEPENDENCIAS!#REF!</definedName>
    <definedName name="Z_5C1A9AEF_CD7F_43E2_BF95_F3A089BEC7D3_.wvu.PrintArea" localSheetId="0" hidden="1">PRESUPUESTOS!$B$1:$M$41</definedName>
    <definedName name="Z_5C1A9AEF_CD7F_43E2_BF95_F3A089BEC7D3_.wvu.PrintArea" localSheetId="1" hidden="1">PROPONENTES!$B$1:$D$49</definedName>
  </definedNames>
  <calcPr calcId="191029" calcMode="manual"/>
  <customWorkbookViews>
    <customWorkbookView name="Diego Alexander Ramirez Cruz - Vista personalizada" guid="{DE67EBC3-31FE-423B-B030-1FFACB67D900}" mergeInterval="0" personalView="1" maximized="1" windowWidth="1362" windowHeight="523" tabRatio="690" activeSheetId="1"/>
    <customWorkbookView name="Oscar Javier Salamanca - Vista personalizada" guid="{098B2E87-9C52-4BA2-B1C3-E2EE72C3347E}" mergeInterval="0" personalView="1" maximized="1" windowWidth="1362" windowHeight="543" tabRatio="894"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B4" i="2"/>
  <c r="B3" i="2"/>
  <c r="B6" i="2"/>
  <c r="B7" i="2"/>
  <c r="G10" i="17"/>
  <c r="H10" i="17" s="1"/>
  <c r="B11" i="2"/>
  <c r="B2" i="2"/>
  <c r="F20" i="31" l="1"/>
  <c r="B9" i="2"/>
  <c r="F4" i="31"/>
  <c r="L12" i="31"/>
  <c r="I7" i="41"/>
  <c r="I2" i="31" l="1"/>
  <c r="I12" i="31" s="1"/>
  <c r="I14" i="31" s="1"/>
  <c r="I18" i="31"/>
  <c r="I20" i="3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0F00-000001000000}">
      <text>
        <r>
          <rPr>
            <b/>
            <sz val="9"/>
            <color indexed="81"/>
            <rFont val="Tahoma"/>
            <family val="2"/>
          </rPr>
          <t>Indicar número de contratos válidos.</t>
        </r>
      </text>
    </comment>
    <comment ref="C10" authorId="0" shapeId="0" xr:uid="{00000000-0006-0000-0F00-000002000000}">
      <text>
        <r>
          <rPr>
            <b/>
            <sz val="9"/>
            <color indexed="81"/>
            <rFont val="Tahoma"/>
            <family val="2"/>
          </rPr>
          <t>Indicar manualmente el número de propuestas hábiles.</t>
        </r>
      </text>
    </comment>
    <comment ref="F10" authorId="0" shapeId="0" xr:uid="{00000000-0006-0000-0F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0F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0F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<sst xmlns="http://schemas.openxmlformats.org/spreadsheetml/2006/main" count="6050" uniqueCount="1170">
  <si>
    <t>INSTITUTO NACIONAL DE VÍAS</t>
  </si>
  <si>
    <t>DIRECCIÓN GENERAL</t>
  </si>
  <si>
    <t>SECRETARIA GENERAL ADMINISTRATIVA - SUBDIRECCION ADMINISTRATIVA</t>
  </si>
  <si>
    <t>No.</t>
  </si>
  <si>
    <t>SECRETARIA GENERAL TECNICA - SUBDIRECCION RED NACIONAL DE CARRETERAS</t>
  </si>
  <si>
    <t>SECRETARIA GENERAL TECNICA - SUBDIRECCION RED TERCIARIA Y FERREA</t>
  </si>
  <si>
    <t>CUMPLE</t>
  </si>
  <si>
    <t>DIRECCION GENERAL - OFICINA DE PREVENCION Y ATENCION DE EMERGENCIAS</t>
  </si>
  <si>
    <t>SECRETARIA GENERAL TECNICA - SUBDIRECCION DE APOYO TECNICO</t>
  </si>
  <si>
    <t>SECRETARIA GENERAL TECNICA - SUBDIRECCION DE MEDIO AMBIENTE Y GESTION SOCIAL</t>
  </si>
  <si>
    <t>SECRETARIA GENERAL TECNICA - SUBDIRECCION MARITIMA Y FLUVIAL</t>
  </si>
  <si>
    <t>SECRETARIA GENERAL TECNICA - DIRECCIONES TERRITORIALES</t>
  </si>
  <si>
    <t>SECRETARIA GENERAL ADMINISTRATIVA - SUBDIRECCION FINANCIERA</t>
  </si>
  <si>
    <t>ID</t>
  </si>
  <si>
    <t>DEPENDENCIAS</t>
  </si>
  <si>
    <t>PLAZO</t>
  </si>
  <si>
    <t>PROPONENTE</t>
  </si>
  <si>
    <t>Contrato o Resolución</t>
  </si>
  <si>
    <t>Integrante que aporta experiencia</t>
  </si>
  <si>
    <t>Objeto</t>
  </si>
  <si>
    <t>PERIODO</t>
  </si>
  <si>
    <t>SMLM</t>
  </si>
  <si>
    <t>OBSERVACIONES A LOS CONTRATOS</t>
  </si>
  <si>
    <t>PUNTAJE</t>
  </si>
  <si>
    <t>NO</t>
  </si>
  <si>
    <t>SI</t>
  </si>
  <si>
    <t>VALIDEZ</t>
  </si>
  <si>
    <t>MODULO</t>
  </si>
  <si>
    <t>CUADRO No. 1</t>
  </si>
  <si>
    <t>FECHA ACTUAL</t>
  </si>
  <si>
    <t>SALARIO ACTUAL</t>
  </si>
  <si>
    <t>CUMPLIMIENTO</t>
  </si>
  <si>
    <t>NO CUMPLE</t>
  </si>
  <si>
    <t>APOYONAL</t>
  </si>
  <si>
    <t>100% NACIONALES</t>
  </si>
  <si>
    <t>NACIONAL Y EXTRANJERO</t>
  </si>
  <si>
    <t>100% EXTRANJEROS</t>
  </si>
  <si>
    <t>NO PONDERABLE</t>
  </si>
  <si>
    <t>PROPUESTA No.</t>
  </si>
  <si>
    <t>CUENTA</t>
  </si>
  <si>
    <t>FECHA DE CIERRE DEL PROCESO</t>
  </si>
  <si>
    <t>PRESUPUESTO OFICIAL</t>
  </si>
  <si>
    <t>REQUISITOS PONDERABLES</t>
  </si>
  <si>
    <t>CRITERIOS DE EXPERIENCIA ESPECIFICA</t>
  </si>
  <si>
    <t>EXPGEN</t>
  </si>
  <si>
    <t>HÁBIL</t>
  </si>
  <si>
    <t>NO HÁBIL</t>
  </si>
  <si>
    <t>OBJETO</t>
  </si>
  <si>
    <t>RECIPROCIDAD Y APOYO A LA INDUSTRIA NACIONAL</t>
  </si>
  <si>
    <t>CASO</t>
  </si>
  <si>
    <t>CUADRO No. 2</t>
  </si>
  <si>
    <t>PROPONENTE:</t>
  </si>
  <si>
    <t>FECHA MÍNIMA PARA ACREDITACIÓN DE EXPERIENCIA ESPECÍFICA</t>
  </si>
  <si>
    <t>TOTAL PUNTAJE POR EXPERIENCIA ESPECÍFICA</t>
  </si>
  <si>
    <t>NÚMERO MÁXIMO DE CONTRATOS</t>
  </si>
  <si>
    <t>NÚMERO DE INTEGRANTES</t>
  </si>
  <si>
    <t>EVALUACIÓN DE LA EXPERIENCIA ESPECÍFICA</t>
  </si>
  <si>
    <t>No. De orden</t>
  </si>
  <si>
    <t>Entidad</t>
  </si>
  <si>
    <t>Formas de Ejecución</t>
  </si>
  <si>
    <t>Aceptación Experiencia General (SI/NO)</t>
  </si>
  <si>
    <t>Fecha de Iniciacion
(DD-MM-AA)</t>
  </si>
  <si>
    <t>Tiempo de Suspensión
(Meses)</t>
  </si>
  <si>
    <t>Fecha de Terminacion
(DD-MM-AA)</t>
  </si>
  <si>
    <t>Tiempo Total Empleado
(Meses)</t>
  </si>
  <si>
    <t>VFA</t>
  </si>
  <si>
    <t>Contratante</t>
  </si>
  <si>
    <t>I,C,UT</t>
  </si>
  <si>
    <t>Participacion
(%)</t>
  </si>
  <si>
    <t>A1</t>
  </si>
  <si>
    <t>Fecha Cierre</t>
  </si>
  <si>
    <t>Fecha Mínima</t>
  </si>
  <si>
    <t>EVALUACIÓN CRITERIOS DE EXPERIENCIA ESPECÍFICA</t>
  </si>
  <si>
    <t>MÓDULO</t>
  </si>
  <si>
    <t>OBJETO DEL MÓDULO</t>
  </si>
  <si>
    <t xml:space="preserve"> </t>
  </si>
  <si>
    <t>OBSERVACIONES GENERALES</t>
  </si>
  <si>
    <t>ESPECIALISTA EN AMBIENTAL</t>
  </si>
  <si>
    <t>Porcentaje de participación para este proceso(%)</t>
  </si>
  <si>
    <t>NUMERO</t>
  </si>
  <si>
    <t>CUADRO No. 3</t>
  </si>
  <si>
    <t>PLAZO TOTAL APORTADO</t>
  </si>
  <si>
    <t>VFA TOTAL APORTADO</t>
  </si>
  <si>
    <t>(SMMLV)</t>
  </si>
  <si>
    <t>PFMO</t>
  </si>
  <si>
    <t>Puntaje por Plazo</t>
  </si>
  <si>
    <t>COL pesos $</t>
  </si>
  <si>
    <t>SMMLV</t>
  </si>
  <si>
    <t>Meses</t>
  </si>
  <si>
    <t>smmlv / mes</t>
  </si>
  <si>
    <t>LISTADO DE PROPONENTES</t>
  </si>
  <si>
    <t>PROPONENTES</t>
  </si>
  <si>
    <t>NOMBRE O RAZÓN SOCIAL</t>
  </si>
  <si>
    <t>CONFORMACIÓN DE LOS PROPONENTES</t>
  </si>
  <si>
    <t>A2</t>
  </si>
  <si>
    <t>INTEGRANTE</t>
  </si>
  <si>
    <t>PROMEDIO DE FACTURACIÓN PARA CONSORCIO O UNIÓN TEMPORAL</t>
  </si>
  <si>
    <t>NÚMERO DE INTEGRANTES DEL CONSORCIO O UNIÓN TEMPORAL</t>
  </si>
  <si>
    <t>TIPO DE ASOCIACIÓN</t>
  </si>
  <si>
    <t>PORCENTAJE DE PARTICIPACIÓN</t>
  </si>
  <si>
    <t>NÚMERO MÍNIMO DE CONTRATOS</t>
  </si>
  <si>
    <t>CONDICIÓN CUMPLIMIENTO</t>
  </si>
  <si>
    <t>A3</t>
  </si>
  <si>
    <t>CONDICIÓN PARA EL CONSORCIO O UNIÓN TEMPORAL</t>
  </si>
  <si>
    <t>¿CORRESPONDE A UN CONSORCIO O UNIÓN TEMPORAL?</t>
  </si>
  <si>
    <t>¿CUMPLE CON EL REQUISITO ESTABLECIDO PARA LA ESTRUCTURA PLURAL?</t>
  </si>
  <si>
    <t>NUMERO DE CONTRATOS ACREDITADOS VÁLIDOS</t>
  </si>
  <si>
    <t>Número de Contratos =</t>
  </si>
  <si>
    <t>MÓDULO EVALUADO</t>
  </si>
  <si>
    <t>Puntaje máximo</t>
  </si>
  <si>
    <t>Puntaje mínimo</t>
  </si>
  <si>
    <t>No. DE PROPUESTA</t>
  </si>
  <si>
    <t>PONDERACIÓN DE LA EXPERIENCIA ESPECÍFICA</t>
  </si>
  <si>
    <t>NÚMERO DE CONTRATOS ACREDITADOS VÁLIDOS</t>
  </si>
  <si>
    <t>(n)</t>
  </si>
  <si>
    <t>PUNTAJE OBTENIDO</t>
  </si>
  <si>
    <t>(Puntos)</t>
  </si>
  <si>
    <t xml:space="preserve"> PONDERACIÓN APOYO A LA INDUSTRIA NACIONAL</t>
  </si>
  <si>
    <t>Propuesta No.</t>
  </si>
  <si>
    <t>PRESUPUESTO DEL MÓDULO</t>
  </si>
  <si>
    <t>PROFESIONALES REQUERIDOS</t>
  </si>
  <si>
    <t>TIPO D_K</t>
  </si>
  <si>
    <t>Estado</t>
  </si>
  <si>
    <t>CONSORCIO O UNION TEMPORAL CON APORTE DE TODOS LOS INTEGRANTES</t>
  </si>
  <si>
    <t>DIRECTOR DE INTERVENTORÍA</t>
  </si>
  <si>
    <t>COMO CONSTRUCTOR</t>
  </si>
  <si>
    <t>PENDIENTE</t>
  </si>
  <si>
    <t>CONSORCIO O UNION TEMPORAL CON APORTE DE INTEGRANTE LIDER</t>
  </si>
  <si>
    <t>INGENIERO RESIDENTE</t>
  </si>
  <si>
    <t>COMO CONSULTOR</t>
  </si>
  <si>
    <t>INTERESADO PERSONA NATURAL O JURIDICA</t>
  </si>
  <si>
    <t>ESPECIALISTA EN GEOTÉCNIA Y/O PAVIMENTOS</t>
  </si>
  <si>
    <t>COMO PROVEDOR</t>
  </si>
  <si>
    <t>ESPECIALISTA EN HIDROLOGÍA</t>
  </si>
  <si>
    <t xml:space="preserve">ESPECIALISTA EN VIAS </t>
  </si>
  <si>
    <t>INGENIERO AUXILIAR</t>
  </si>
  <si>
    <t>PROFESIONAL DE ASEGURAMIENTO O GESTIÓN DE LA CALIDAD</t>
  </si>
  <si>
    <t>AUDITOR INTERNO DE CALIDAD</t>
  </si>
  <si>
    <t>Cuenta</t>
  </si>
  <si>
    <t>PUNTAJES</t>
  </si>
  <si>
    <t>PUNTAJE TOTAL</t>
  </si>
  <si>
    <t>OBSERVACIONES</t>
  </si>
  <si>
    <t>APOYO A LA INDUSTRIA NACIONAL</t>
  </si>
  <si>
    <t>Valor del Módulo</t>
  </si>
  <si>
    <t>Plazo del Módulo</t>
  </si>
  <si>
    <t>No. del Proponente</t>
  </si>
  <si>
    <t>No. del Contrato</t>
  </si>
  <si>
    <t>No. Proponente</t>
  </si>
  <si>
    <t>No. Contrato</t>
  </si>
  <si>
    <t>TAMAÑOEMP</t>
  </si>
  <si>
    <t>PEQUEÑA EMPRESA</t>
  </si>
  <si>
    <t>MEDIANA EMPRESA</t>
  </si>
  <si>
    <t>MICRO EMPRESA</t>
  </si>
  <si>
    <t>PARAMETROS PARA LA PONDERACIÓN</t>
  </si>
  <si>
    <t>Relación PO</t>
  </si>
  <si>
    <t>Propuestas Presentadas al Módulo</t>
  </si>
  <si>
    <t>Número de Propuestas Presentadas al Módulo</t>
  </si>
  <si>
    <t>(Hábil / No Hábil)</t>
  </si>
  <si>
    <t>Relación PFMT / PMFO</t>
  </si>
  <si>
    <t>CALIFICACIÓN DEFINITIVA</t>
  </si>
  <si>
    <t>% Solicitado</t>
  </si>
  <si>
    <t>Vprop</t>
  </si>
  <si>
    <t>Presupuesto en SMMLV</t>
  </si>
  <si>
    <t>PMFO del Módulo</t>
  </si>
  <si>
    <t>% Requerido de PMFO</t>
  </si>
  <si>
    <t>Número de Propuestas Hábiles</t>
  </si>
  <si>
    <t>Suma Promedios Propuestas Hábiles</t>
  </si>
  <si>
    <t>3 * Plazo Oficial</t>
  </si>
  <si>
    <t>Contratos Válidos del Proponente</t>
  </si>
  <si>
    <t>HABILIDAD POR PLAZOS</t>
  </si>
  <si>
    <t>Plazo promedio acreditado por el proponente</t>
  </si>
  <si>
    <t>¿Plazo acreditado es mayor a 3 veces el Plazo Oficial del Módulo?</t>
  </si>
  <si>
    <t>¿El proponente es Hábil?</t>
  </si>
  <si>
    <t>HABILIDAD POR PMFT</t>
  </si>
  <si>
    <t>PFMT promedio acreditado por el proponente</t>
  </si>
  <si>
    <t>¿La relación PFMT/PMFO es mayor a la Relación PO del Módulo?</t>
  </si>
  <si>
    <t>PONDERACIÓN POR PLAZOS</t>
  </si>
  <si>
    <t>PONDERACIÓN POR PMFT</t>
  </si>
  <si>
    <t>Valor Pph</t>
  </si>
  <si>
    <t>Puntaje Máx Plazo</t>
  </si>
  <si>
    <t>Puntaje Max PFM</t>
  </si>
  <si>
    <t>¿Plazo acreditado es igual, mayor o menor a pph?</t>
  </si>
  <si>
    <t>¿PFMT acreditado es igual, mayor o menor a % Requerido de PMFO?</t>
  </si>
  <si>
    <t>Puntaje por PFMT</t>
  </si>
  <si>
    <t>HABILIDAD</t>
  </si>
  <si>
    <t>RECHAZO</t>
  </si>
  <si>
    <t>CUADRO No. 9</t>
  </si>
  <si>
    <t>RESUMEN DE HABILIDAD Y PONDERACIÓN DEFINITIVA A LOS CRITERIOS DE EVALUACIÓN</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</si>
  <si>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</si>
  <si>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</si>
  <si>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</si>
  <si>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</si>
  <si>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</si>
  <si>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</si>
  <si>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</si>
  <si>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</si>
  <si>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</si>
  <si>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</si>
  <si>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</si>
  <si>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</si>
  <si>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</si>
  <si>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</si>
  <si>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DIRECCIÓN DE CONTRATACIÓN</t>
  </si>
  <si>
    <t>CONCURSO DE MÉRITOS ABIERTO</t>
  </si>
  <si>
    <t>Cálculo de Valores de Contratos Ejecutados en el Extranjero</t>
  </si>
  <si>
    <t>Fecha de Terminación del Contrato</t>
  </si>
  <si>
    <t>Valor del Cto en SMMLV</t>
  </si>
  <si>
    <t>RESULTADO DE VALORES DE CONTRATOS EN EL EXTRANJERO, APLICANDO EL REDONDEO</t>
  </si>
  <si>
    <t>Cálculo de Valores de Contratos por Proponente</t>
  </si>
  <si>
    <t>Valor en SMMLV por Contrato</t>
  </si>
  <si>
    <t>Valor del Contrato en SMMLV del Año de Terminación del Contrato</t>
  </si>
  <si>
    <t>Valor del Contrato en Pesos</t>
  </si>
  <si>
    <t>Valor Total Ejecutado del Contrato Afectado por el % de Participación</t>
  </si>
  <si>
    <t>¿LOS CONTRATOS ACREDITADOS CUMPLEN CON LA TOTALIDAD DE LAS CONDICIONES ESTABLECIDAS EN EL PLIEGO PARA LA VALIDEZ DE LA EXPERIENCIA?</t>
  </si>
  <si>
    <t>VERIFICAR</t>
  </si>
  <si>
    <t>Valor Total Ejecutado del Contrato que se encuentra Registrado en el RUP
(SMMLV)</t>
  </si>
  <si>
    <t>EXP.ESPEC.PROF</t>
  </si>
  <si>
    <t>3 AÑOS</t>
  </si>
  <si>
    <t>MAYOR A TRES AÑOS Y MENOR O IGUAL A CUATRO AÑOS</t>
  </si>
  <si>
    <t>MAYOR A CUATRO AÑOS</t>
  </si>
  <si>
    <t>COLOMBIA</t>
  </si>
  <si>
    <t>EXTRANJERO</t>
  </si>
  <si>
    <t>LUGAR DE EJECUCIÓN</t>
  </si>
  <si>
    <t>CONDICION 20%</t>
  </si>
  <si>
    <t>N/A</t>
  </si>
  <si>
    <t>CONDICIÓN AC</t>
  </si>
  <si>
    <t>CONDICIÓN 50% PO</t>
  </si>
  <si>
    <t>CAPACIDAD JURÍDICA</t>
  </si>
  <si>
    <t>CAPACIDAD FINANCIERA</t>
  </si>
  <si>
    <t>CAPACIDAD ORGANIZACIONAL</t>
  </si>
  <si>
    <t>0 - 100</t>
  </si>
  <si>
    <t>NIT</t>
  </si>
  <si>
    <t>AÑO</t>
  </si>
  <si>
    <t>VALOR SMMLV</t>
  </si>
  <si>
    <t>TIPO DE VÍA</t>
  </si>
  <si>
    <t>PRIMARIA</t>
  </si>
  <si>
    <t>SECUNDARIA</t>
  </si>
  <si>
    <t>TERCIARIA</t>
  </si>
  <si>
    <t>URBANA</t>
  </si>
  <si>
    <t>NO APLICA</t>
  </si>
  <si>
    <t>PISTA DE AEROPUERTO</t>
  </si>
  <si>
    <t>RESUMEN DE LA PONDERACIÓN A LOS CRITERIOS DE EVALUACIÓN</t>
  </si>
  <si>
    <t>PUNTAJE POR ACREDITACIÓN DEL VALOR TOTAL EJECUTADO DE LOS CONTRATOS ACREDITADOS</t>
  </si>
  <si>
    <t>CUADRO No. 5</t>
  </si>
  <si>
    <t>CUADRO No. 6</t>
  </si>
  <si>
    <t>HABILIDAD POR PROPONENTE</t>
  </si>
  <si>
    <t>NÚMERO DE PROPUESTAS PRESENTADAS AL PROCESO</t>
  </si>
  <si>
    <t>0 - 10</t>
  </si>
  <si>
    <t>VINCULACIÓN TRABAJADORES CON DISCAPACIDAD EN PLANTA DE PERSONAL</t>
  </si>
  <si>
    <t>CUADRO No. 7</t>
  </si>
  <si>
    <t xml:space="preserve">                                                                                                                                                                                                                                                                                                                                                                                                                                                                                                                                                                                                  </t>
  </si>
  <si>
    <t>PMFO del Módulo (SMMLV / Mes)</t>
  </si>
  <si>
    <t>Habilidad por PFMT</t>
  </si>
  <si>
    <t>Calificación</t>
  </si>
  <si>
    <r>
      <t xml:space="preserve">Relacion </t>
    </r>
    <r>
      <rPr>
        <b/>
        <vertAlign val="subscript"/>
        <sz val="10"/>
        <rFont val="Arial"/>
        <family val="2"/>
      </rPr>
      <t>po</t>
    </r>
  </si>
  <si>
    <t>Porcentaje Requerido</t>
  </si>
  <si>
    <t>TRM DEL DÍA DE PUBLICACIÓN DEL INFORME DE EVALUACIÓN</t>
  </si>
  <si>
    <t>CENTÉSIMAS TRM</t>
  </si>
  <si>
    <t>Vprop mod</t>
  </si>
  <si>
    <t>PFMT APORTADO POR EL PROPONENTE</t>
  </si>
  <si>
    <t>PFMT Acreditado</t>
  </si>
  <si>
    <t>Ponderación por PFMT Acreditado</t>
  </si>
  <si>
    <t>PO del Módulo (SMMLV)</t>
  </si>
  <si>
    <t>*</t>
  </si>
  <si>
    <t>PFMT APORTADO POR INTEGRANTE</t>
  </si>
  <si>
    <t>RELACIÓN DEL PFMT APORTADO POR EL PROPONENTE</t>
  </si>
  <si>
    <t>Ponderación por PFMT</t>
  </si>
  <si>
    <t>CONSORCIO O UNION TEMPORAL</t>
  </si>
  <si>
    <t>¿EL INTEGRANTE ACREDITA LA MAYORÍA DE LA EXPERIENCIA DEL PROPONENTE? (PFM)</t>
  </si>
  <si>
    <t>CUMPLIMIENTO TECNICO
APLICA CON EL MIN 40% DE EXPERIENCIA</t>
  </si>
  <si>
    <t xml:space="preserve">CUMPLIMIENTO JURIDICO
</t>
  </si>
  <si>
    <t>DISCAPACITADOS</t>
  </si>
  <si>
    <t>% DE PARTICIPACION REQUERIDO PARA EL INTEGRANTE QUE APORTALA MAYOR EXPERIENCIA PARA EFECTOS DEL (PFMTc)</t>
  </si>
  <si>
    <t>% REQUERIDO SEGUN TRM PARA AFECTAR EL PFMO</t>
  </si>
  <si>
    <t>CALIFICACIÓN TECNICA</t>
  </si>
  <si>
    <t>EXPERIENCIA GENERAL</t>
  </si>
  <si>
    <t>SI APLICA</t>
  </si>
  <si>
    <t>HABILIDAD DEL PROPONENTE</t>
  </si>
  <si>
    <t>Tipo de Vía Acreditada
(SI APLICA)</t>
  </si>
  <si>
    <t>Tipo de Pavimento
Acreditado
(SI APLICA)</t>
  </si>
  <si>
    <t xml:space="preserve">PROPONENTE </t>
  </si>
  <si>
    <t>TIPOPAVIMENTO</t>
  </si>
  <si>
    <t>ASFALTICO</t>
  </si>
  <si>
    <t>HIDRAULICO</t>
  </si>
  <si>
    <t>ARTICULADO</t>
  </si>
  <si>
    <t>OTRO</t>
  </si>
  <si>
    <t>PORCE</t>
  </si>
  <si>
    <t>PARA DESEMPATE</t>
  </si>
  <si>
    <t>¿EL INTEGRANTE CUMPLE CON PARTICIPAR CON 25% Y ACREDITAR MIN EL 25% DE LA EXPERIENCIA?</t>
  </si>
  <si>
    <t>VINCULACIÓN TRABAJADORES CON DISCAPACIDAD EN PLANTA DE PERSONAL (PARA ASIGNAR PUNTUACION 10 PTOS)</t>
  </si>
  <si>
    <t>CMA-DT-188-2020→MODULO 3</t>
  </si>
  <si>
    <t>INTERVENTORIA PARA LAS OBRAS DE
MEJORAMIENTO, MANTENIMIENTO,
GESTION PREDIAL, SOCIAL Y
AMBIENTAL SOSTENIBLE DEL
CORREDOR DE LA SOBERANÍA (LA
LEJÍA - SARAVENA), EN LOS
DEPARTAMENTOS DE NORTE DE
SANTANDER, BOYACÁ Y ARAUCA, EN
MARCO DE LA REACTIVACIÓN
ECONÓMICA, MEDIANTE EL PROGRAMA
DE OBRA PÚBLICA "VÍAS PARA LA
LEGALIDAD Y REACTIVACIÓN VISIÓN
203</t>
  </si>
  <si>
    <t>CONSORCIO VIAL CENTRAL</t>
  </si>
  <si>
    <t>CONSORCIO INTERVENTORIAS COLOMBIA</t>
  </si>
  <si>
    <t>CONSORCIO INTER VIAS 2021</t>
  </si>
  <si>
    <t>CONSORCIO ECOVISION-188</t>
  </si>
  <si>
    <t>CONSORCIO CORREDORES VIALES PARA LA REACTIVACION</t>
  </si>
  <si>
    <t>CONSORCIO MMM 188</t>
  </si>
  <si>
    <t>CONSORCIO GINPROVIAS VISION 2030 /188</t>
  </si>
  <si>
    <t>CONSORCIO INTERVENTOR VIAL HMV-WSP 188</t>
  </si>
  <si>
    <t>CONSORCIO VIAL QUEBEC</t>
  </si>
  <si>
    <t>CONSORCIO INTERANDINO VIAL</t>
  </si>
  <si>
    <t>CONSORCIO SAINT</t>
  </si>
  <si>
    <t>CONSORCIO REACTIVACIONES 2021</t>
  </si>
  <si>
    <t>CONSORCIO VIAL USI 2021</t>
  </si>
  <si>
    <t>CONSORCIO AYECOP 188</t>
  </si>
  <si>
    <t>CONSORCIO VIAS 2030</t>
  </si>
  <si>
    <t xml:space="preserve">GÓMEZCAJIAO Y ASOCIADOS S.AS. </t>
  </si>
  <si>
    <t>JOYCO S.AS.</t>
  </si>
  <si>
    <t>R &amp; Q INGENIERIA COLOMBIA S.A</t>
  </si>
  <si>
    <t>3B PROYECTOS S.A.S.</t>
  </si>
  <si>
    <t xml:space="preserve">ACINCO INGENIERIA S.A.S. </t>
  </si>
  <si>
    <t xml:space="preserve">RESTREPO Y URIBE S.A.S. </t>
  </si>
  <si>
    <t xml:space="preserve">CONSULTORES EN INGENIERIA S.A.S. </t>
  </si>
  <si>
    <t>GNG INGENIERÍA S.A.S</t>
  </si>
  <si>
    <t>INGENOBRAS CONSTRUCCION Y CONSULTORIA S.A.S - INGENOBRAS</t>
  </si>
  <si>
    <t>GRUPO METRO COLOMBIA S.A.S</t>
  </si>
  <si>
    <t>JOSE MANUEL GUARDO POLO</t>
  </si>
  <si>
    <t>MAURICIO PAEZ GARZON</t>
  </si>
  <si>
    <t>TRIADA MEXICO COLOMBIA</t>
  </si>
  <si>
    <t>GRUPO TECMEDIC S.A.S.</t>
  </si>
  <si>
    <t xml:space="preserve">RUTH ELENA TABARES ZULETA </t>
  </si>
  <si>
    <t>ECG INGENIERIA SAS</t>
  </si>
  <si>
    <t>ESTRUCTURADOR COLOMBIA SAS</t>
  </si>
  <si>
    <t>AFA CONSULTORES Y CONSTRUCTORES S.A.</t>
  </si>
  <si>
    <t xml:space="preserve">ECOVIAS S.A.S. </t>
  </si>
  <si>
    <t xml:space="preserve">SALGADO MELENDEZ Y ASOCIADOS INGENIEROS CONSULTORES S.A.S. </t>
  </si>
  <si>
    <t>MAB INGENIERÍA DE VALOR
S.A.</t>
  </si>
  <si>
    <t>MS INGENIEROS SL
SUCURSAL EN COLOMBIA</t>
  </si>
  <si>
    <t>MSING S.A.S</t>
  </si>
  <si>
    <t>VIASTOP S.A.S.</t>
  </si>
  <si>
    <t>GINPROCOL S.A.S</t>
  </si>
  <si>
    <t>GINPROSA COLOMBIA S.A.S.</t>
  </si>
  <si>
    <t>ARREDONDO MADRID INGENIEROS CIVILES S.A.S. (AIM S.A.S)</t>
  </si>
  <si>
    <t>WSP CONSULTORÍA S.A.S.</t>
  </si>
  <si>
    <t>HMV PROYECTOS S.A.S.</t>
  </si>
  <si>
    <t>HMV INGENIEROS LTDA</t>
  </si>
  <si>
    <t>D&amp;B INGENIEROS CIVILES
S.A.S</t>
  </si>
  <si>
    <t>CONSULTORES INTERVENTORES
COLOMBIANOS S.A.S- CONCIC S.A.S</t>
  </si>
  <si>
    <t>GRUPO POSSOS.A.S</t>
  </si>
  <si>
    <t>BAC ENGINEERING CONSULTANCY GROUP SAS</t>
  </si>
  <si>
    <t>BAC ENGINEERING CONSULTANCY GROUP S.L</t>
  </si>
  <si>
    <t>EQUIPOS Y MATERIALES DE COLOMBIA S.A.S</t>
  </si>
  <si>
    <t xml:space="preserve">PAULO EMILIO BRAVO CONSULTORES S.A.S. </t>
  </si>
  <si>
    <t>ESTUDIOS TECNICOS S.A.S.</t>
  </si>
  <si>
    <t>PLANES S.A.S.</t>
  </si>
  <si>
    <t>INGENIERÍA, CONSULTORÍA Y PLANEACIÓN SA</t>
  </si>
  <si>
    <t>SAITEC S.A SUCURSAL COLOMBIA</t>
  </si>
  <si>
    <t>INGENIERIA Y CONSULTORIA INGECON SAS</t>
  </si>
  <si>
    <t>TERRA INGENIEROS CIVILES S.A.S</t>
  </si>
  <si>
    <t>CEMOSA COLOMBIA</t>
  </si>
  <si>
    <t>ICOEM COLOMBIA S.A.S.</t>
  </si>
  <si>
    <t>HACE INGENIEROS SAS</t>
  </si>
  <si>
    <t>BRAIN INGENIERÍA VIAL S.A.S</t>
  </si>
  <si>
    <t>CONSULTORES DE INGENIERÍA UG21 S.L. SUCURSAL
EN COLOMBIA</t>
  </si>
  <si>
    <t>SERVICIOS DE INGENIERÍA Y CONSTRUCCIÓN SAS -
SERVINC</t>
  </si>
  <si>
    <t>INGENNYA S.A.S.</t>
  </si>
  <si>
    <t>AYESA INGENIERÍA Y ARQUITECTURA S.A.U. SUCURSAL COLOMBIA</t>
  </si>
  <si>
    <t>COPEBA S.A.S</t>
  </si>
  <si>
    <t>VELNEC S.A.</t>
  </si>
  <si>
    <t xml:space="preserve">TNM LIMITED </t>
  </si>
  <si>
    <t/>
  </si>
  <si>
    <t>INVIAS</t>
  </si>
  <si>
    <t>799-99</t>
  </si>
  <si>
    <t>INTERVENTORIA DE LA CONSTRUCCION DOBLE CALZADA DEL PR0+250  - PR1+450 DE LA CARRETERA LA PAILA - ARMENIA</t>
  </si>
  <si>
    <t>I</t>
  </si>
  <si>
    <t>GOBERNACION SANTANDER</t>
  </si>
  <si>
    <t>512-2009</t>
  </si>
  <si>
    <t>INTERVENTORÍA TÉCNICA, ADMINISTRATIVA, FINANCIERA, AMBIENTAL Y SOCIAL PARA EL MEJORAMIENTO Y PAVIMENTACION DE LA VIA KILOMETRO DIECIOCHO (18) – TONA, SECTOR K5+00 AL K18+870, DEPARTAMENTO DE SANTANDER</t>
  </si>
  <si>
    <t>1744-2015</t>
  </si>
  <si>
    <t>MÓDULO 3: INTERVENTORÍA PARA EL MEJORAMIENTO GESTION PREDIAL, SOCIAL Y AMBIENTAL DE LA VÍA IRRA-QUINCHÍA EN EL DEPARTAMENTO DE RISARALDA PARA EL PROGRAMA “VÍAS PARA LA EQUIDAD”.</t>
  </si>
  <si>
    <t>C</t>
  </si>
  <si>
    <t>634-12</t>
  </si>
  <si>
    <t>INTERVENTORIA INTEGRAL QUE INCLUYA PERO NO SE LIMITA A LA INTERVENTORIA TECNICA, FINANCIERA, ADMINISTRATIVA, JURIDICA, GESTION SOCIAL, PREDIAL Y AMBIENTAL PARA EL MEJORAMIENTO DEL PROYECTO CORREDOR MARGINAL DE LA SELVA FASE 2 EN EL PROGRAMA DE CORREDORES PRIORITARIOS PARA LA PROSPERIDAD</t>
  </si>
  <si>
    <t>MINISTERIO DE OBRAS PUBLICAS DE CHILE</t>
  </si>
  <si>
    <t>Asesoría a la Inspección Fiscal Proyecto: Construcción Eje Caupolicán, IX Región, Tramo Km 667,36300 a Km 674,61380.</t>
  </si>
  <si>
    <t>INTERVENTORÍA DE LAS OBRAS DE CONSTRUCCIÓN Y PAVIMENTACIÓN DE LOS SECTORES RÍO HUMEA - AGUAZUL DE LA CARRETERA CUMARAL - RÍO HUMEA - AGUAZUL</t>
  </si>
  <si>
    <t>IDU</t>
  </si>
  <si>
    <t>407-2002</t>
  </si>
  <si>
    <t>Interventoría Técnica, Administrativa, Financiera y Ambiental de la Construcción de la Troncal Américas al Sistema Transmilenio, entre Banderas y la Avenida Ciudad de Cali, Tramo 3, en Bogotá D.C.</t>
  </si>
  <si>
    <t>Municipio de Medellín - Secretaría de Obras Públicas</t>
  </si>
  <si>
    <t>4600022990-2009</t>
  </si>
  <si>
    <t>Interventoría de la construccion de la Avenida 34, entre la Carrera 35 (Sector La Asomadera No. 1) y la calle 66 (Sector Palos verdes), Primera etapa</t>
  </si>
  <si>
    <t>007-1999</t>
  </si>
  <si>
    <t>Interventoría Técnica y Administrativa para la Construcción de la Adecuación a la Troncal de la Calle 80 desde la Avenida Caracas hasta la Avenida Boyacá en la ciudad de Santafé de Bogotá D.C.</t>
  </si>
  <si>
    <t>125-2000</t>
  </si>
  <si>
    <t>Interventoría Técnica y Administrativa, para la Evaluación y Complementación de los Diseños, Rehabilitación de Calzadas de Tráfico Mixto y Adecuación para la Operación de Transmilenio de la Troncal Caracas desde la Calle 51 sur hasta la Calle 6.</t>
  </si>
  <si>
    <t>EDUBAR</t>
  </si>
  <si>
    <t>EDU-0327-2016</t>
  </si>
  <si>
    <t>Interventoría Técnica, Administrativa, Ambiental y Financiera para la Construcción del Malecón, Corredor Verde y Avenida del Río en la ribera del Río Magdalena desde Siape hasta la Isla de la Loma en el Distrito de Barranquilla: Unidad funcional II (Construcción)</t>
  </si>
  <si>
    <t>1689-2015</t>
  </si>
  <si>
    <t>Interventoría para la construcción, gestión predial, social y ambiental de la doble calzada del sector Citronela Altos de Zaragoza de la carretera Buga - Buenaventura en el Departamento del Valle del Cauca, para el programa "vías para la equidad". - Modulo 2</t>
  </si>
  <si>
    <t xml:space="preserve"> 1948 DE 2004</t>
  </si>
  <si>
    <t>INTERVENTORIA PARA EL MEJORAMIENTO Y MANTENIMIENTO
INTEGRAL DE LA RUTA BUENAVENTURA BUGA DEL CORREDOR
VIAL DEL PACIFICO (INCLUIDO EL MANTENIMIENTO Y RUTINARIO, LA
SEÑALIZACION, EL MONITOREO Y VIGILANCIA Y LOS CONTEOS DE
TRANSITO) RUTA 40 TRAMO 4001</t>
  </si>
  <si>
    <t>IDU-044-2011</t>
  </si>
  <si>
    <t xml:space="preserve">INTERVENTORIÍA TÉCNICA, ADMINISTRATIVA, FINANCIERA, LEGAL,
SOCIAL, Y AMBIENTAL PARA LA CONSTRUCCIÓN DE LOS
MEJORAMIENTOS GEOMETRICOS LOCALIZADOS EN LA AUTOPISTA
NORTE POR CALLE 100 COSTADO ORIENTAL RETORNO AVENIDA
CALLEJAS (CL127) ENTRE AV LAUREANO GOMEZ (KR9a) Y AV
ALBERTO LLERAS CAMARGO (kR7a) Y RETORNO AV CONGRESO
EUCARISTICO AV 68 ENTRE CALLE 98 (CAFAM FLORESTA) Y
TRANSVERSAL 44, LOCALIZADOS EN LA CIUDAD DE BOGOTÁ. </t>
  </si>
  <si>
    <t>METRO CALI</t>
  </si>
  <si>
    <t>IT-MC-01-2013</t>
  </si>
  <si>
    <t>“INTERVENTORÍA TÉCNICA, ADMINISTRATIVA, FINANCIERA, SOCIAL
Y AMBIENTAL PARA LA ADECUACIÓN DE LA CONDICIÓN
FUNCIONAL VIAL DE LOS CORREDORES PRETRONCALES Y
ALIMENTADORES DEL SISTEMA INTEGRADO DE TRANSPORTE
MASIVO SITM – MIO” ESPECIFICAMENTE EN LA ETAPA DE
CONSTRUCCION Y PRECONSTRUCCIO</t>
  </si>
  <si>
    <t>IDU-199-2006</t>
  </si>
  <si>
    <t>INTERVENTORIA TECNICA, ADMINISTRATIVA, FINANCIERA Y
SOCIOAMBIENTAL PARA LA CONSTRUCCIÓN Y/O REHABILITACION
DE VIAS EN LA LOCALIDAD DE BOSA EN BOGOTA D.C.</t>
  </si>
  <si>
    <t>ALCALDIA
MUNICIPAL DE
PEREIRA</t>
  </si>
  <si>
    <t>2012 de 2015</t>
  </si>
  <si>
    <t xml:space="preserve">INTERVENTORÍA TÉCNICA, ADMINISTRATIVA, FINANCIERA, LEGAL Y
AMBIENTAL AL CONTRATO PARA LA CONSTRUCCIÓN CALZADA
SUR DE LA AVENIDA LA INDEPENDENCIA ENTRE LA INTERSECCIÓN
DEL CRUCERO HASTA LA CARRERA 25 C.
</t>
  </si>
  <si>
    <t>GOBERNACIÓN
DEL CASANARE</t>
  </si>
  <si>
    <t>2035 DE 2014</t>
  </si>
  <si>
    <t>INTERVENTORÍA TÉCNICA, AMBIENTAL, ADMINISTRATIVA,
FINANCIERA, CONTABLE Y JURÍDICA, PARA LA REHABILITACIÓN A
LA VÍA TOCARÍA - OROCUE, TRAMO LA NEVERA GUANAPALO
ETAPA 1, CASANARE. ORINOQUIA.
2. INTERVENTORIA TECNICA, ADMINISTRATIVA, FINANCIERA LEGAL
Y AMBIENTAL PARA MANTENIMIENTO Y PAVIMENTACIÓN DE LA VÍA
PORE TRINIDAD, (MANTENIMIENTO LOCALIZADO EN LAS
SIGUIENTES ABSCISAS APROXIMADAS K 0 00 AL K 42 905 Y
PAVIMENTACIÓN UBICADA ENTRE EL K 42 905 Y EL K 49 705).</t>
  </si>
  <si>
    <t>MIN FOMENTO</t>
  </si>
  <si>
    <t>12-TE-2840</t>
  </si>
  <si>
    <t>ASISTENCIA TECNICA PARA EL CONTROL Y VIGILANCIA DE LAS OBRAS "AUTOVIA DE LEVANTE A FRANCIA POR ARAGON. TRAMO: SANTA EULALIA DEL CAMPO-MONREAL DEL CAMPO. CARRETERA N-234 Y N-330. PROVINCIA  DE TERUEL.</t>
  </si>
  <si>
    <t>AENA</t>
  </si>
  <si>
    <t>DIA195-01</t>
  </si>
  <si>
    <t xml:space="preserve">ASISTENCIA TÉCNICA PARA EL CONTROL Y VIGILANCIA DE LA OBRA: CALLE DE RODAJE PARALELA ASOCIADA A LA PISTA SUR. AEROPUERTO DE PALMA DE MALLORCA </t>
  </si>
  <si>
    <t>MEDELLIN</t>
  </si>
  <si>
    <t>4600051884-13</t>
  </si>
  <si>
    <t>Interventoria para la construccion del paso a desnivel en el cruce de la transversal superior (carrera 25) con la loma del tesoro (calle 3) y obras complementarias.</t>
  </si>
  <si>
    <t>GOB ANTIOQUIA</t>
  </si>
  <si>
    <t>2013-SS-20-0030</t>
  </si>
  <si>
    <t>Interventoria tecnica, ambiental, administrativa, financiera y legal para la construccion de la doble calzada desde el intercambio de la carrera 80 hasta el empalme con la via de acceso oriental del Tunel Fernando Gomez Martinez en el sector de Loma Hermosa y obras complementarias (CONEXION VIAL GUILLERMO GAVIRIA CORREA)</t>
  </si>
  <si>
    <t>1739-15</t>
  </si>
  <si>
    <t>ECO 118 - INTERVENTORÍA PARA ELMEJORAMIENTO, GESTIÓN SOCIAL, PREDIAL Y AMBIENTAL DE LA VÍA QUIBDÓ _ MEDELLÍN. SECTOR QUIBDÓ - EL DIECIOCHO PARA EL PROGRAMA "VIAS PARA LA EQUIDAD - MÓDULO 1"</t>
  </si>
  <si>
    <t>1794-15</t>
  </si>
  <si>
    <t>INTERVENTORÍA PARA EL MEJORAMIENTO MEDIANTE LA CONSTRUCCIÓN, GESTIÓN PREDIAL, SOCIAL AMBIENTAL DEL NUEVO PUENTE DE HONDA SOBRE EL RIO MAGDALENA ENTRE LOS MUNICIPIOS DE HONDA Y PUERTO BOGOTÁ, EN LOS DEPARTAMENTOS DE CUNDINAMARCA Y TOLIMA. PARA EL PROGRAMA “VÍAS PARA LA EQUIDAD”</t>
  </si>
  <si>
    <t>Departamento de La Guajira - Gobernación</t>
  </si>
  <si>
    <t>431 de 2009</t>
  </si>
  <si>
    <t>INTERVENTORÍA TÉCNICA A LOS PROYECTOS Y CONTRATOS QUE SE EJECUTEN CON RECURSOS DE REGALÍAS DIRECTAS, INDIRECTAS Y COMPENSACIONES DESTINADAS AL SECTOR SALUD, EDUCACIÓN Y OBRAS CIVILES EN LA VIGENCIA 2009.</t>
  </si>
  <si>
    <t>Alcaldía Mayor de Cartagena de Indias Distrito Turístico y Cultural de Cartagena de Indias</t>
  </si>
  <si>
    <t>6-052182 de 2014</t>
  </si>
  <si>
    <t>INTERVENTORÍA TÉCNICA, ADMINISTRATIVA, FINANCIERA, CONTABLE Y AMBIENTAL A LA CONSTRUCCIÓN Y REHABILITACIÓN DE VÍAS EN LA LOCALIDAD DE LA VIRGEN Y TURÍSTICA DEL DISTRITO DE CARTAGENA. MALLA VIAL CARTAGENA.</t>
  </si>
  <si>
    <t>Trasmetro S.A</t>
  </si>
  <si>
    <t>CPI-TM-300-001-09</t>
  </si>
  <si>
    <t>INTERVENTORIA TECNICA, ADMINISTRATIVA, FINACIERA Y AMBIENTAL PARA EL MEJORAMIENTO INTEGRAL DE VIAS EN LAS ZONAS DE PRECARGA DEL SISTEMA DE TRANSPORTE MASIVO DEL DISTRITO DE BARRANQUILLA Y SU AREA METROPOLITANA SISTEMA TRANSMETRO, DE ACUERDO CON LOS PLANOS DE INTERVENCION DE CADA UNO DE LOS COMPONENTES, GRUPO NO. 1,No. 2,No. 3,No. 4 Y No. 5.</t>
  </si>
  <si>
    <t xml:space="preserve">TRANSCARIBE S.A. </t>
  </si>
  <si>
    <t>CPI-TC-001-08</t>
  </si>
  <si>
    <t>ASESORIA E INTERVENTORIA TECNICA, ADMINISTRATIVA, FINANCIERA Y AMBIENTAL PARA LA CONSTRUCCIÓN DE TRAMO DE CORREDOR AMPARO- PÒRTAL DEL SISTEMA INTEGRADO DE TRANSPORTE MASIVO TRANSCARIBE SECTOR EL AMPARO - SECTOR BARRIO ANITA CARTAGENA DE INDIAS.</t>
  </si>
  <si>
    <t>Instituto Nacional de Vías 
TERRITORIAL CORDOBA</t>
  </si>
  <si>
    <t>OJ-0152-98</t>
  </si>
  <si>
    <t>INTERVENTORIA PARA LA CONSTRUCCION Y PAVIMENTACION DE LA CARRETERA LORICA - SAN BERNARDO DEL VIENTO, SECTOR K3+602 - K15+600</t>
  </si>
  <si>
    <t>445 DE 1985</t>
  </si>
  <si>
    <t>INTERVENTORIA DE LAS OBRAS DE CONSTRUCCION Y PAVIMENTACION DEL SECTOR  INTERSECCION PUERTO SERVIEZ - PUERTO OLAYA, DE LA CARRETERA PUERTO BOYACA PUERTO OLAYA</t>
  </si>
  <si>
    <t>214 DE 2003</t>
  </si>
  <si>
    <t>INTERVENTORÍA TÉCNICA PARA CONSTRUCCION VÍAS INTERMEDIAS Y LOCALES
QUE EJECUTAN URBANIZADORES EN BOGOTÁ D.C</t>
  </si>
  <si>
    <t>930 DE 2013</t>
  </si>
  <si>
    <t>“INTERVENTORIA PARA EL MEJORAMIENTO Y MANTENIMIENTO
CARRETERAS GRUPO 3” - INTERVENTORIA PARA EL
MEJORAMIENTO Y MANTENIMIENTO DE LA CARRETERA: SARDINATA
- CUCUTA, SECTOR SARDINATA – EL ZULIA ENTRE EL PR0+0000 AL
PR10+0000; RUTA 70 TRAMO 09</t>
  </si>
  <si>
    <t>CONSELLERIA DE
INFRAESTRUCTURAS,
TERRITORIO Y MEDIO AMBIENTE</t>
  </si>
  <si>
    <t>200-09-242</t>
  </si>
  <si>
    <t xml:space="preserve">ASISTENCIA TECNICA A LA DIRECCION DE LA OBRA DUPLICACION
DE LA RONDA DE ALBAL </t>
  </si>
  <si>
    <t>32-V-15O8 (6</t>
  </si>
  <si>
    <t>ASISTENCIA TECNICA A LA DIRECCION DE LA OBRA RONDA DE
MUSEROS Y ALBALAT DELS SORELLS CV-300 (VALENCIA).</t>
  </si>
  <si>
    <t>AYUNDAMIENTO DE
PICASSENT</t>
  </si>
  <si>
    <t>225/2009</t>
  </si>
  <si>
    <t>DIRECCION DE LAS OBRAS DE PROLONGACION DE LA AVENIDA DEL
SUR Y RONDA DE CONEXXION EN PICASSENT Y GLORIETA 2 DEL
PROYECTO DE URBANIZACION DE LA RONDA EXTERIOR DE
PICASSENT (VALENCIA)</t>
  </si>
  <si>
    <t>AYUNTAMIENTO DE
TEULADA</t>
  </si>
  <si>
    <t>7/199</t>
  </si>
  <si>
    <t xml:space="preserve">DIRECCION DE LA OBRAS DE AMPLIACION Y MEJORA DEL CAMINO
DEL ANDRAGO EN EL TERMINO MUNICIPAL DE TEULADA
(VALENCIA).
</t>
  </si>
  <si>
    <t>781 DE 1998</t>
  </si>
  <si>
    <t>Interventoria de las obras de construccion y pavimentacion
carretera Valledupar - San Juan del Cesasr.</t>
  </si>
  <si>
    <t>637 de 2012</t>
  </si>
  <si>
    <t>Interventoria tecnica financiera, administrativa, juridica,
gestion social, predial y ambiental para el mejoramiento del
proyecto villagarzon - san jose del fragua fase 2 en el
programa de corredores prioritarios para la prosperidadmodulo</t>
  </si>
  <si>
    <t>1097 DE 2012</t>
  </si>
  <si>
    <t>Interventoría integral que incluye pero no se limita a la
interventoría técnica, financiera, administrativa, jurídica,
gestión social, predial y ambiental para el mejoramiento del
proyecto corredor Transversal del Libertador Fase 2 en el
programa de Corredores Prioritarios para la Prosperidad</t>
  </si>
  <si>
    <t>1751 DE 2015</t>
  </si>
  <si>
    <t>Interventoría para el mejoramiento, gestión social, predial y
ambiental de la vía Quibdó-La Virginia, sector AnimasPueblo Rico para el programa "Vías para La Equidad</t>
  </si>
  <si>
    <t xml:space="preserve">MINISTERIO DE
FOMENTO </t>
  </si>
  <si>
    <t>33/00</t>
  </si>
  <si>
    <t xml:space="preserve">Control y vigilancia de las obras: Autovía de Castilla. CN620 de Burgos a Portugal p.k. 250 al 272,400. Tramo:
Salamanca - Aldehuela de la Bóveda. Provincia de
Salamanca. </t>
  </si>
  <si>
    <t>MINISTERIO DE
FOMENTO</t>
  </si>
  <si>
    <t>32/05</t>
  </si>
  <si>
    <t>Asistencia técnica, control y vigilancia de las obras Autovía
A-66 de la Plata. Tramo: Río Duero (N-122) Zamora (S).
Provincia de Zamora</t>
  </si>
  <si>
    <t>INVIAS - Instituto Nacional de Vías</t>
  </si>
  <si>
    <t>0120/96</t>
  </si>
  <si>
    <t xml:space="preserve">Consultoría, asesoría e interventoría técnica y administrativa para las obras de  construcción y pavimentación de la Carretera Mamonal - Gambote y sus intersecciones.
</t>
  </si>
  <si>
    <t>0667 de 2000</t>
  </si>
  <si>
    <t xml:space="preserve">Interventoría de las Obras de Mejoramiento y Mantenimiento de la Transversal del Carare Sector Landazuri - Velez Tramo 1. Longitud 10 km.  </t>
  </si>
  <si>
    <t>1698 DE 2004</t>
  </si>
  <si>
    <t>Interventoría de las obras de construcción y pavimentación de la vía alterna a Buenaventura Sector Puente el Piñal (PR3 +000) - Intersección a desnivel a la Altura del Sena (PR4+300), Ruta 40 Tramo 4001</t>
  </si>
  <si>
    <t>Instituto de Desarrollo Urbano y Valorización - INDUVAL</t>
  </si>
  <si>
    <t>09 de 1995</t>
  </si>
  <si>
    <t>Interventoría técnica a los contratos estatales de obras públicas No. 2 y 3 de 1995, cuyo objeto es la ejecución de las obras civiles y complementarias para la apertura, construcción y pavimentación de la segunda calzada de la avenida Sur, Grupo I K0+000 al k1+000 y Grupo II K1+000 al K2+000.</t>
  </si>
  <si>
    <t>Instituto Nacional de Vías -
INVIAS</t>
  </si>
  <si>
    <t>1665 DE 2015</t>
  </si>
  <si>
    <t>Interventoria para el mejoramiento, gestión predial, social y ambiental de la carretera Media Canoa- Anserma Nuevo - La Virginia, Sector Ansermanuevo La Virginia, incluye glorieta Ansermanuevo en los departamentos del Valle del Cauca y Risaralda para el programa "Vías para la Equidad". Módulo 3</t>
  </si>
  <si>
    <t>622-2012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</si>
  <si>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</si>
  <si>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ALCALDIA MUNICIPIO RIONEGRO</t>
  </si>
  <si>
    <t>270-2017</t>
  </si>
  <si>
    <t>INTERVENTORÍA DE LA CONSTRUCCION, AMPLIACION, REHABOILITACION DE VIAS Y OBRAS COMPLEMENTARIAS PARA LOS TRAMOS DE VIAS: LINDA GRANJA- COMANDO DE POLICIA EL PORVENIR TANQUE (TRAMO 11) Y COMANDO DE POLICIA PORVENIR- ÉXITO (TRAMO 50 )</t>
  </si>
  <si>
    <t>MINISTERIO DE FOMENTO</t>
  </si>
  <si>
    <t>CONSULTORÍA Y ASISTENCIA PARA EL CONTROL Y VIGILANCIA DE LAS OBRAS: CARRETERA N-420 DE CÓRDOBA A TARRAGONA POR CUENCA. TRAMO: VARIANTE DE FALSET, PK 839,600 AL 842,300 CLAVE 23-T-3160</t>
  </si>
  <si>
    <t>FONDECUN</t>
  </si>
  <si>
    <t>801-2015</t>
  </si>
  <si>
    <t xml:space="preserve">INTERVENTORÍA TÉCNICA, JURÍDICA, FINANCIERA Y DE CONTROL PRESUPUESTAL DEL PROYECTO CONSTRUCCIÓN DEL CORREDOR PAISAJÍSTICO, AMBIENTAL Y CULTURAL "PUERTA DEL SOL" (CONSTRUCCIÓN DE VIAS URBANAS, CICLO RUTAS Y ANDENES PEATONALES) EN EL MUNICIPIO DE APARTADO EN EL DEPARTAMENTO DE ANTIOQUIA. GRUPO 3. </t>
  </si>
  <si>
    <t>GOBERNACION DE SUCRE</t>
  </si>
  <si>
    <t>CM-001-2014</t>
  </si>
  <si>
    <t>INTERVENTORÍA TÉCNICA, ADMINISTRATIVA, FINANCIERA Y AMBIENTAL PARA LAS OBRAS DE MEJORAMIENTO EN PAVIMENTO ASFALTICO DE LA VIA SAMPUÉS - SAN BENITO ABAD, MUNICIPIOS DE SAMPUÉS (K49+500) Y SAN BENITO ABAD (K+000) EN EL DEPARTAMENTO DE SUCRE</t>
  </si>
  <si>
    <t xml:space="preserve"> INVIAS</t>
  </si>
  <si>
    <t>1646 - 2014</t>
  </si>
  <si>
    <t>INTERVENTORIA PARA LOS ESTUDIOS, CONSTRUCCIÓN, MEJORAMIENTO, MANTENIMIENTO Y REHABILITACIÓN DE LAS VIAS EN EL CONTRATO PLAN DEL DEPARTAMENTO DEL TOLIMA</t>
  </si>
  <si>
    <t>956-1994</t>
  </si>
  <si>
    <t>CONSULTORÍA, ASESORÍA E INTERVENTORÍA TÉCNICA Y ADMINISTRATIVA PARA LA CONSTRUCCIÓN Y PAVIMENTACIÓN DE LA VARIANTE DE POPAYÁN EN EL SECTOR K0+000 - K4+100, POPAYÁN CAUCA</t>
  </si>
  <si>
    <t>2329-2004</t>
  </si>
  <si>
    <t>INTERVENTORÍA PARA EL MEJORAMIENTO Y PAVIMENTACIÓN DE LA CARRETERA CÚCUTA - PAMPLONA - MÁLAGA RUTA 55 TRAMO 5505, SECTOR PR71+ 680 AL PR14+000</t>
  </si>
  <si>
    <t>1478-2009</t>
  </si>
  <si>
    <t>INTERVENTORÍA TÉCNICA, LEGAL, FINANCIERA, ADMINISTRATIVA, AMBIENTAL, PREDIAL Y SOCIAL DEL PROYECTO "ESTUDIOS Y DISEÑOS, GESTIÓN SOCIAL, PREDIAL, AMBIENTAL Y CONSTRUCCIÓN DEL PROYECTO "HONDA - MANIZALES"</t>
  </si>
  <si>
    <t>SECRETARIA DE INFRAESTRUCTURA VIAL Y VALORIZACION CALI</t>
  </si>
  <si>
    <t>SIVV-VA-01-99</t>
  </si>
  <si>
    <t>INTERVENTORÍA CON CONTROL DE CALIDAD DE LA CONSTRUCCIÓN DE LA AVENIDA CIRCUNVALACIÓN ENTRE EL PARQUE DEL ACUEDUCTO Y LA CARRERA 39 Y DEMÁS OBRAS COMPLEMENTARIAS, SECTOR I CARRERA 39 (K0+000-K2+070). BOX COULVERT</t>
  </si>
  <si>
    <t>SECRETARIA DE TRANSITO MUNICIPAL DE CALI</t>
  </si>
  <si>
    <t>STM-08/94</t>
  </si>
  <si>
    <t>INTERVENTORÍA DE LAS OBRAS DE CONSTRUCCIÓN DE LOS TRAMOS II Y III DE LA TRONCAL DE AGUABLANCA.</t>
  </si>
  <si>
    <t>DAVM-31-95</t>
  </si>
  <si>
    <t>INTERVENTORÍA Y CONTROL DE CALIDAD DE LA CONSTRUCCIÓN DE LA TRONCAL DE AGUABLANCA SECTOR IV.</t>
  </si>
  <si>
    <t>Instituto Nacional De Vias - Invias</t>
  </si>
  <si>
    <t>00974 DE
2018</t>
  </si>
  <si>
    <t>Interventoría  integral  que  incluye,  pero  no  se  limita  a  la  interventoría técnica,   financiera,   administrativa,   jurídica,   gestión   social,   predial   y ambiental para  la construcción  del  puente  y  obras complementarias  que une el bajo Rosal - Avenida Kevin ángel ciudad de Manizales</t>
  </si>
  <si>
    <t>Aeronáutica Civil</t>
  </si>
  <si>
    <t>14000155- OK-2014</t>
  </si>
  <si>
    <t>Interventoría  técnico,  administrativo,  financiero,  contable  y  jurídico  a  los Contratos  de  Obra  que  resulten  de  los   Procesos  No.14000065   OL (Cúcuta) 14000078 OL (Yopal) - 14000045 OL (Aguachica), y el proceso para  la construcción  de obras para  el AEROPUERTO PALONEGRO  DE LEBRIJA DE BUCARAMANGA.</t>
  </si>
  <si>
    <t>AVANTE - Sistema estratégico de transporte público de pasajeros para la ciudad de pasto</t>
  </si>
  <si>
    <t>CI-2014- 002</t>
  </si>
  <si>
    <t>Asesoría e interventoría técnica administrativa financiera social ambiental jurídica  y  siso  para  la  complementación  de  los  estudios  y  diseños  y  la construcción  de  pavimento  e  intervención  urbanística  de  la  calle  6  sur desde carrera 26 (avenida mijitayo) hasta carrea 22d (tamsagra) y carrera 22d desde  calle  6 a  calle 2  sur (sumatambo)  y calle  2 sur  (sumatambo) desde  carrera  22d  (tamasagra)  hasta  carrera  22b  y  carrera  22b  desde calle 2 sur (sumatambo) hasta avenida panamericana en el municipio de Pasto</t>
  </si>
  <si>
    <t>853--2017</t>
  </si>
  <si>
    <t>Interventoría  para  terminación  del Túnel de la Línea  y segunda  Calzada Calarcá - Cajamarca -proyecto cruce de la Cordillera Central</t>
  </si>
  <si>
    <t xml:space="preserve">SI  </t>
  </si>
  <si>
    <t>1331 de
2011</t>
  </si>
  <si>
    <t>Interventoría  para  el  MEJORAMIENTO  y  mantenimiento  carreteras  La Pintada   Bolombolo   Cod   25B01,   Bolombolo-   Santafe   Antioquia   Cod 25B02, Santafe de Antioquia-Turbo, Cod 6201-6202-6203, ubicadas en el Dpto de Antioquia.   ( Long = 72 km * 60%)</t>
  </si>
  <si>
    <t>BIZKAIKO HEGOALDEKO AKZESIBILITATEA SA (INTERBIAK SA)</t>
  </si>
  <si>
    <t>015/2005</t>
  </si>
  <si>
    <t>Redacción proyecto + AT a la obtención de la DIA, proceso expropiatorio y y D.O. tramos 2A fase I Variante Sur Metropolitana</t>
  </si>
  <si>
    <t>023-2010</t>
  </si>
  <si>
    <t xml:space="preserve">INTERVENTORIA TECNICA PARA LAS VIAS INTERMEDIDAS Y LOCALES QUE EJECUTAN URBANIZADORES Y/O TERCEROS EN BOGOTA D.C </t>
  </si>
  <si>
    <t>1605 DE 2015</t>
  </si>
  <si>
    <t>INTERVENTORÍA PARA EL MEJORAMIENTO, GESTIÓN SOCIAL, PREDIAL Y AMBIENTAL DE LA CARRETERA K15 - TIERRALTA - SAN PEDRO DE URABÁ EN DESARROLLO DEL PROGRAMA "VÍAS PARA LA EQUIDAD" MODULO 2</t>
  </si>
  <si>
    <t>AYUNTAMIENTO DE MÁLAGA</t>
  </si>
  <si>
    <t>AT-CAR-40</t>
  </si>
  <si>
    <t>CONTROL DE CALIDAD DE LAS OBRAS FINANCIADAS CON FONDO ESTATAL DE INVERSIÓN LOCAL (FEIL), PROGRAMA DE TRANSICIÓN AL EMPLEO DE LA JUNTA DE ANDALUCÍA (PROTEJA) Y DE LAS OBRAS INCLUIDAS EN LOS PRESUPUESTO DE LA G.M.U. MÁLAGA</t>
  </si>
  <si>
    <t>AEROPUERTOS ESPAÑOLES Y NAVEGACIÓN AÉREA.-MINISTERIO DE FOMENTO (AENA)</t>
  </si>
  <si>
    <t>AT-AE-OC-11</t>
  </si>
  <si>
    <t>ASISTENCIA TÉCNICA CONTROL Y VIGILANCIA DE LA OBRA Y SU MODIFICADO.  PLATAFORMA Y AMPLIACIÓN CALLES DE RODAJE EN EL AEROPUERTO DE SANTANDER. EXPEDIENTE: DIA 24/07</t>
  </si>
  <si>
    <t>MINISTERIO DE FOMENTO. DIRECCION GENERAL DE CARRETERAS</t>
  </si>
  <si>
    <t>AT-CAR-13</t>
  </si>
  <si>
    <t>Control y vigilancia de la obra: Remodelación del Enlace de Virreinas. Autovía del Mediterráneo A-7, P.K. 241,8. Tramo: enlace entre Rondas de Málaga (Este y Oeste) y la Autovía de Málaga A-45. Provincia de Málaga. Expediente: 30,242/03-6; clave: 45-MA-4060
INCLUYE CONSTRUCCIÓN DE 5.594,43 KM DE VÍAS</t>
  </si>
  <si>
    <t>30.196/02-6
12-Z-3360</t>
  </si>
  <si>
    <t>Consultoría  y  Asistencia  Técnica  para  la  Vigilancia  y  Control  de  las  Obras  Autovía  de Levante a Francia por Aragón: Tramo Torrubia - María de Huerva. Provincia de Zaragoza.</t>
  </si>
  <si>
    <t>INSTITUTO DE INFRAESTRUCTURA Y CONCESIONES DE CUNDINAMARCA- ICCU</t>
  </si>
  <si>
    <t>SOP-V-049- 2006</t>
  </si>
  <si>
    <t>Interventoría  Técnica,  Socio  Ambiental,  Administrativa  y  Financiera  de  los  Proyectos:  1.- Rehabilitación  de  la  Vía  Tenjo-  La  Punta  -  Siberia  –  Tenjo  –  Tabio  -  Cajicá,  Municipio Tenjo. 2.- Mejoramiento de la Vía Subachoque. 3- Estudios, Diseños y Pavimentación Vía Casco  Urbano  de  Madrid  -  Los  Arboles-  Puente  Piedra  en  el  Municipio  Madrid.  4- Mejoramiento   de   la   Vía   Zipaquirá   -   Nemocón   -   Suesca,   Municipio   Zipaquirá.   5- Rehabilitación de la Vía Capellanía- Guachetá. 6.-Mejoramiento y Pavimentación de la Vía Autopista   a   Medellín   Parque   La   Florida  Costado   Occidental  Aeropuerto   El  Dorado, Municipio de Cota Cundinamarca. 7.- Mejoramiento y Rehabilitación de la Vía Los Alpes - Quipile   -   Cajitas,  Municipio   Quipile,  8.-   Rehabilitación   Vía   Cartagenita   –   Zipacón  – Cachipay  -  La  Gran  Vía  –  Tena  -  Los  Alpes  –  Petaluma  –  Anoláima  -  Corralejas  y  San Carlos-La  Florida.  9.-  Rehabilitación  y  Mantenimiento  Vía  Puerta  Amarilla  (Ricaurte)  Los Manueles-Agua   de   Dios   -   Tocaima   y   Construcción   Puente   sobre   Rio   Bogotá.   10.- Mejoramiento    Vía    Zipaquirá-    Pacho-La    Palma,    Municipio    Pacho.    Departamento Cundinamarca.</t>
  </si>
  <si>
    <t>AGENCIA OBRA PÚBLICA- JUNTA DE ANDALUCÍA</t>
  </si>
  <si>
    <t>C-AG- 1060/ODO0</t>
  </si>
  <si>
    <t>Asistencia  técnica  a  la  Dirección  de  Obra  de  Renovación  de  Firme  de  la  A-92  del  P.K 321+000 al P.K 333+000 (Granada)</t>
  </si>
  <si>
    <t>30.405/05-2</t>
  </si>
  <si>
    <t>Control y Vigilancia de las obras: 32-CO-5060. Conservación del Firme. Refuerzo del firme N-432 de Badajoz a Granada. Pk 276,000 al 352,050. Tramo: Córdoba-Límite provincia de Jaén. 39-CO-5010. Seguridad Vial. Reordenación de accesos N-432 de Badajoz. Cordoba.</t>
  </si>
  <si>
    <t>UT</t>
  </si>
  <si>
    <t>C-SE- 5069/OATO</t>
  </si>
  <si>
    <t>Asistencia Técnica a la Dirección de las Obras de Enlace de la A-364 con la A-360 en el cruce de Algarabejo (Sevilla).</t>
  </si>
  <si>
    <t>INSTITUTO NACIONAL DE VIAS - INVIAS</t>
  </si>
  <si>
    <t>1956 de 2008</t>
  </si>
  <si>
    <t>INTERVENTORÍA   PARA   EL   MEJORAMIENTO   Y   MANTENIMIENTO   DE   LAS   CARRETERAS   CARRETO   - CALAMAR  -  PONEDERA  -  PALMAR  DE  VARELA,  CÓDIGO  2515  Y  2516,  SABANA  LARGA  -  BARRANQUILLA, CÓDIGO 9006 Y CARMEN DE BOLÍVAR - ZAMBRANO - PLATO- PUEBLO NUEVO - BOSCONIA, CÓDIGOS 8001 Y 8002 Y 8003, MODULO NO. 5.</t>
  </si>
  <si>
    <t xml:space="preserve">SI </t>
  </si>
  <si>
    <t>GOBERNACION DE BOYACA</t>
  </si>
  <si>
    <t>1848 DE 2010</t>
  </si>
  <si>
    <t>INTERVENTORIA   TÉCNICA,   ADMINISTRATIVA,    FINANCIERA    Y   AMBIENTAL   PARA   EL   MEJORAMIENTO, PAVIMENTACIÓN  ANILLO  VIAL  TURÍSTICO  DE  LA  PROVINCIA  DE  TUNDAMA,  SECTOR  SANTA  ROSA  DE VITERBO-FLORESTA-BUSBANZA-CORRALES, DEPARATAMENTO DE BOYACA</t>
  </si>
  <si>
    <t>INSTITUTO DE CONCESIONES DE CUNDINAMARCA - ICCU</t>
  </si>
  <si>
    <t>063 DE 2017</t>
  </si>
  <si>
    <t>EJECUTAR    LA    INTERVENTORIA,    TÉCNICA,    ADMINISTRATIVA,    FINANCIERA    Y    LEGAL,    PARA    EL MEJORAMIENTO DE LA TRONCAL DE RIONEGRO (SECTOR ZIPAQUIRA - PACHO - LA PALMA), CON K0+000 UBICADO EN LA PALMA, DEPARTAMENTO DE CUNDINAMARCA.</t>
  </si>
  <si>
    <t>3795 DE 2013</t>
  </si>
  <si>
    <t>INTERVENTORIA PARA EL MEJORAMIENTO DE LA CARRETERA PALERMO - SALAMINA, SECTOR PALERMO SITIO NUEVO - REMOLINO - GUAIMARO, CÓDIGO 2702, EN EL DEPARTAMENTO DE MAGDALENA.</t>
  </si>
  <si>
    <t>CONTROL  Y  VIGILANCIA  DE  LAS  OBRAS:  CONVERSIÓN  EN AUTOVIA.  A-48, PK  27.700 AL  35.800.  TRAMO: CONIL DE LA FRONTERA. VEJER DE LA FRONTERA PROVINCIA DE CADIZ</t>
  </si>
  <si>
    <t>431/99</t>
  </si>
  <si>
    <t xml:space="preserve">INTERVENTORIA TECNICA,ADMINISTRATIVA,A PRECIO GLOBAL FIJO AL CONTRATO PARA DISEÑO Y CONSTRUCCION DE PAVIMENTOS LOCALES EN LA LOCALIDAD DE SUBA SECTOR RINCON SUBA </t>
  </si>
  <si>
    <t>IDU-721-2000</t>
  </si>
  <si>
    <t>EJERCER LA INTERVENTORÍA TÉCNICA, ADMINISTRATIVA, FINANCIERA Y AMBIENTAL, A PRECIO GLOBAL FIJO PARA LA CONSTRUCCIÓN DE LA CONEXIÓN DE LA CALLE 63 TRAMO AV. CRA 7 A LA AVENIDA CIRCUNVALAR</t>
  </si>
  <si>
    <t>1569-2009</t>
  </si>
  <si>
    <t>INTERVENTORÍA TÉCNICA, LEGAL, FINANCIERA, ADMINISTRATIVA, AMBIENTAL, PREDIAL Y SOCIAL DEL PROYECTO "ESTUDIOS Y DISEÑOS, GESTIÓN SOCIAL, PREDIAL, AMBIENTAL, Y MEJORAMIENTO DEL PROYECTO CORREDOR DEL SUR Y MARGINAL DE LA SELVA"
LONGITUD DE MEJORAMIENTO 137 KILOMETROS</t>
  </si>
  <si>
    <t>EMPRESA NACIONAL DE INSFRAESTRUCTURAS DE TRANSPORTE LTDA.</t>
  </si>
  <si>
    <t>Sin Numero</t>
  </si>
  <si>
    <t>SUPERVISIÓN Y CONTROL DE CALIDAD DEL PROYECTO RUTA 70/79 - INTERCAMBIADOR SOMECH</t>
  </si>
  <si>
    <t>IDU-UEL-18-084-2008</t>
  </si>
  <si>
    <t>INTERVENTORÍA TÉCNICA, ADMINISTRATIVA, FINANCIERA, LEGAL, SOCIAL, Y AMBIENTAL PARA LA CONSTRUCCIÓN Y/O REHABILITACIÓN DE VÍAS EN BOGOTÁ D.C. GRUPO 1 LOCALIDAD DE RAFAEL URIBE URIBE DE ACUERDO CON LA DESCRIPCIÓN, ESPECIFICACIONES Y DEMÁS CONDICIONES ESTABLECIDAS EN EL PLIEGO DE CONDICIONES.</t>
  </si>
  <si>
    <t>MAATZ - COMPAÑÍA NACIONAL DE CAMINOS DE ISRAEL LTD</t>
  </si>
  <si>
    <t>SUPERVISIÓN Y CONTROL DE CALIDAD DEL PROYECTO DE CONCESION RUTA 431, COMPRENDE LA CONSTRUCCIÓN DE UNA RUTA NUEVA, SU OPERACIÓN Y MANTENIMIENTO.
INTERVENTORIA A LA ETAPA DE CONSTRUCCIÓN</t>
  </si>
  <si>
    <t>OBJETO: INTERVENTORIA PARA LAS OBRAS DE
MEJORAMIENTO, MANTENIMIENTO,
GESTION PREDIAL, SOCIAL Y
AMBIENTAL SOSTENIBLE DEL
CORREDOR DE LA SOBERANÍA (LA
LEJÍA - SARAVENA), EN LOS
DEPARTAMENTOS DE NORTE DE
SANTANDER, BOYACÁ Y ARAUCA, EN
MARCO DE LA REACTIVACIÓN
ECONÓMICA, MEDIANTE EL PROGRAMA
DE OBRA PÚBLICA "VÍAS PARA LA
LEGALIDAD Y REACTIVACIÓN VISIÓN
203</t>
  </si>
  <si>
    <t>MÓDULO No. 3</t>
  </si>
  <si>
    <t>B1</t>
  </si>
  <si>
    <t>C1</t>
  </si>
  <si>
    <t>D1</t>
  </si>
  <si>
    <t>E1</t>
  </si>
  <si>
    <t>F1</t>
  </si>
  <si>
    <t>G1</t>
  </si>
  <si>
    <t>H1</t>
  </si>
  <si>
    <t>I1</t>
  </si>
  <si>
    <t>J1</t>
  </si>
  <si>
    <t>K1</t>
  </si>
  <si>
    <t>L1</t>
  </si>
  <si>
    <t>M1</t>
  </si>
  <si>
    <t>¿EL INTEGRANTE TIENE UNA PARTICIPACIÓN DEL 40%?</t>
  </si>
  <si>
    <t>N1</t>
  </si>
  <si>
    <t>O1</t>
  </si>
  <si>
    <t>P1</t>
  </si>
  <si>
    <t>Q1</t>
  </si>
  <si>
    <t>R1</t>
  </si>
  <si>
    <t>50% PMFO DEL MÓDULO</t>
  </si>
  <si>
    <t>S1</t>
  </si>
  <si>
    <t>T1</t>
  </si>
  <si>
    <t>B2</t>
  </si>
  <si>
    <t>C2</t>
  </si>
  <si>
    <t>D2</t>
  </si>
  <si>
    <t>E2</t>
  </si>
  <si>
    <t>F2</t>
  </si>
  <si>
    <t>G2</t>
  </si>
  <si>
    <t>H2</t>
  </si>
  <si>
    <t>I2</t>
  </si>
  <si>
    <t>J2</t>
  </si>
  <si>
    <t>K2</t>
  </si>
  <si>
    <t>L2</t>
  </si>
  <si>
    <t>M2</t>
  </si>
  <si>
    <t>N2</t>
  </si>
  <si>
    <t>O2</t>
  </si>
  <si>
    <t>P2</t>
  </si>
  <si>
    <t>Q2</t>
  </si>
  <si>
    <t>R2</t>
  </si>
  <si>
    <t>S2</t>
  </si>
  <si>
    <t>T2</t>
  </si>
  <si>
    <t>B3</t>
  </si>
  <si>
    <t>C3</t>
  </si>
  <si>
    <t>D3</t>
  </si>
  <si>
    <t>E3</t>
  </si>
  <si>
    <t>F3</t>
  </si>
  <si>
    <t>G3</t>
  </si>
  <si>
    <t>H3</t>
  </si>
  <si>
    <t>I3</t>
  </si>
  <si>
    <t>J3</t>
  </si>
  <si>
    <t>K3</t>
  </si>
  <si>
    <t>L3</t>
  </si>
  <si>
    <t>M3</t>
  </si>
  <si>
    <t>N3</t>
  </si>
  <si>
    <t>O3</t>
  </si>
  <si>
    <t>P3</t>
  </si>
  <si>
    <t>Q3</t>
  </si>
  <si>
    <t>R3</t>
  </si>
  <si>
    <t>S3</t>
  </si>
  <si>
    <t>T3</t>
  </si>
  <si>
    <t>A4</t>
  </si>
  <si>
    <t>B4</t>
  </si>
  <si>
    <t>C4</t>
  </si>
  <si>
    <t>D4</t>
  </si>
  <si>
    <t>E4</t>
  </si>
  <si>
    <t>F4</t>
  </si>
  <si>
    <t>G4</t>
  </si>
  <si>
    <t>H4</t>
  </si>
  <si>
    <t>I4</t>
  </si>
  <si>
    <t>J4</t>
  </si>
  <si>
    <t>K4</t>
  </si>
  <si>
    <t>L4</t>
  </si>
  <si>
    <t>M4</t>
  </si>
  <si>
    <t>N4</t>
  </si>
  <si>
    <t>NO APORTA</t>
  </si>
  <si>
    <t>O4</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</si>
  <si>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</si>
  <si>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</si>
  <si>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</si>
  <si>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</si>
  <si>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</si>
  <si>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</si>
  <si>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</si>
  <si>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</si>
  <si>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</si>
  <si>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</si>
  <si>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</si>
  <si>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</si>
  <si>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</si>
  <si>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</si>
  <si>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</si>
  <si>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</si>
  <si>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</si>
  <si>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</si>
  <si>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</si>
  <si>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</si>
  <si>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</si>
  <si>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</si>
  <si>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</si>
  <si>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</si>
  <si>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</si>
  <si>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</si>
  <si>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</si>
  <si>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</si>
  <si>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</si>
  <si>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</si>
  <si>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F6</t>
  </si>
  <si>
    <t>G6</t>
  </si>
  <si>
    <t>H6</t>
  </si>
  <si>
    <t>I6</t>
  </si>
  <si>
    <t>J6</t>
  </si>
  <si>
    <t>K6</t>
  </si>
  <si>
    <t>L6</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</si>
  <si>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</si>
  <si>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</si>
  <si>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</si>
  <si>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</si>
  <si>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</si>
  <si>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</si>
  <si>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</si>
  <si>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</si>
  <si>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</si>
  <si>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</si>
  <si>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</si>
  <si>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</si>
  <si>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</si>
  <si>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</si>
  <si>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</si>
  <si>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</si>
  <si>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</si>
  <si>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</si>
  <si>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</si>
  <si>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</si>
  <si>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</si>
  <si>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</si>
  <si>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</si>
  <si>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</si>
  <si>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</si>
  <si>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</si>
  <si>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</si>
  <si>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</si>
  <si>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</si>
  <si>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</si>
  <si>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</si>
  <si>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</si>
  <si>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</si>
  <si>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</si>
  <si>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</si>
  <si>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</si>
  <si>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</si>
  <si>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</si>
  <si>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</si>
  <si>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</si>
  <si>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</si>
  <si>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</si>
  <si>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</si>
  <si>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P8</t>
  </si>
  <si>
    <t>Q8</t>
  </si>
  <si>
    <t>R8</t>
  </si>
  <si>
    <t>S8</t>
  </si>
  <si>
    <t>T8</t>
  </si>
  <si>
    <t>A9</t>
  </si>
  <si>
    <t>B9</t>
  </si>
  <si>
    <t>C9</t>
  </si>
  <si>
    <t>D9</t>
  </si>
  <si>
    <t>E9</t>
  </si>
  <si>
    <t>F9</t>
  </si>
  <si>
    <t>G9</t>
  </si>
  <si>
    <t>H9</t>
  </si>
  <si>
    <t>I9</t>
  </si>
  <si>
    <t>J9</t>
  </si>
  <si>
    <t>K9</t>
  </si>
  <si>
    <t>L9</t>
  </si>
  <si>
    <t>M9</t>
  </si>
  <si>
    <t>N9</t>
  </si>
  <si>
    <t>O9</t>
  </si>
  <si>
    <t>P9</t>
  </si>
  <si>
    <t>Q9</t>
  </si>
  <si>
    <t>R9</t>
  </si>
  <si>
    <t>S9</t>
  </si>
  <si>
    <t>T9</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</si>
  <si>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</si>
  <si>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</si>
  <si>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</si>
  <si>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</si>
  <si>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</si>
  <si>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</si>
  <si>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</si>
  <si>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</si>
  <si>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</si>
  <si>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</si>
  <si>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</si>
  <si>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</si>
  <si>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</si>
  <si>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</si>
  <si>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</si>
  <si>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</si>
  <si>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</si>
  <si>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</si>
  <si>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</si>
  <si>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</si>
  <si>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</si>
  <si>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</si>
  <si>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</si>
  <si>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</si>
  <si>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</si>
  <si>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</si>
  <si>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</si>
  <si>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</si>
  <si>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</si>
  <si>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</si>
  <si>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</si>
  <si>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</si>
  <si>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</si>
  <si>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</si>
  <si>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O11</t>
  </si>
  <si>
    <t>P11</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</si>
  <si>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</si>
  <si>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</si>
  <si>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</si>
  <si>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</si>
  <si>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</si>
  <si>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</si>
  <si>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</si>
  <si>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</si>
  <si>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</si>
  <si>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</si>
  <si>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</si>
  <si>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</si>
  <si>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</si>
  <si>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</si>
  <si>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</si>
  <si>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</si>
  <si>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</si>
  <si>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</si>
  <si>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</si>
  <si>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</si>
  <si>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</si>
  <si>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</si>
  <si>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</si>
  <si>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</si>
  <si>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</si>
  <si>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</si>
  <si>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</si>
  <si>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</si>
  <si>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</si>
  <si>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</si>
  <si>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</si>
  <si>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</si>
  <si>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</si>
  <si>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</si>
  <si>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</si>
  <si>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</si>
  <si>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</si>
  <si>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</si>
  <si>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</si>
  <si>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</si>
  <si>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</si>
  <si>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</si>
  <si>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</si>
  <si>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</si>
  <si>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</si>
  <si>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</si>
  <si>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</si>
  <si>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</si>
  <si>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</si>
  <si>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</si>
  <si>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</si>
  <si>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</si>
  <si>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</si>
  <si>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</si>
  <si>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</si>
  <si>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</si>
  <si>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</si>
  <si>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</si>
  <si>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</si>
  <si>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</si>
  <si>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</si>
  <si>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</si>
  <si>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</si>
  <si>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</si>
  <si>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</si>
  <si>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</si>
  <si>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</si>
  <si>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</si>
  <si>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</si>
  <si>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</si>
  <si>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</si>
  <si>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</si>
  <si>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</si>
  <si>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</si>
  <si>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</si>
  <si>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</si>
  <si>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</si>
  <si>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</si>
  <si>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</si>
  <si>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</si>
  <si>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</si>
  <si>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</si>
  <si>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</si>
  <si>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</si>
  <si>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</si>
  <si>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</si>
  <si>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</si>
  <si>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</si>
  <si>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</si>
  <si>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</si>
  <si>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</si>
  <si>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</si>
  <si>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</si>
  <si>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</si>
  <si>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</si>
  <si>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</si>
  <si>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</si>
  <si>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</si>
  <si>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</si>
  <si>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</si>
  <si>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</si>
  <si>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</si>
  <si>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</si>
  <si>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</si>
  <si>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</si>
  <si>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</si>
  <si>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</si>
  <si>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</si>
  <si>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</si>
  <si>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</si>
  <si>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</si>
  <si>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</si>
  <si>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</si>
  <si>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</si>
  <si>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</si>
  <si>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</si>
  <si>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</si>
  <si>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</si>
  <si>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</si>
  <si>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</si>
  <si>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</si>
  <si>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</si>
  <si>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</si>
  <si>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</si>
  <si>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A18</t>
  </si>
  <si>
    <t>B18</t>
  </si>
  <si>
    <t>C18</t>
  </si>
  <si>
    <t>D18</t>
  </si>
  <si>
    <t>E18</t>
  </si>
  <si>
    <t>F18</t>
  </si>
  <si>
    <t>G18</t>
  </si>
  <si>
    <t>H18</t>
  </si>
  <si>
    <t>I18</t>
  </si>
  <si>
    <t>J18</t>
  </si>
  <si>
    <t>K18</t>
  </si>
  <si>
    <t>L18</t>
  </si>
  <si>
    <t>M18</t>
  </si>
  <si>
    <t>N18</t>
  </si>
  <si>
    <t>O18</t>
  </si>
  <si>
    <t>P18</t>
  </si>
  <si>
    <t>Q18</t>
  </si>
  <si>
    <t>R18</t>
  </si>
  <si>
    <t>S18</t>
  </si>
  <si>
    <t>T18</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</si>
  <si>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</si>
  <si>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</si>
  <si>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</si>
  <si>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</si>
  <si>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</si>
  <si>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</si>
  <si>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</si>
  <si>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</si>
  <si>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</si>
  <si>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</si>
  <si>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</si>
  <si>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</si>
  <si>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</si>
  <si>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</si>
  <si>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</si>
  <si>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</si>
  <si>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</si>
  <si>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</si>
  <si>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</si>
  <si>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</si>
  <si>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</si>
  <si>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</si>
  <si>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</si>
  <si>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</si>
  <si>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</si>
  <si>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</si>
  <si>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</si>
  <si>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</si>
  <si>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</si>
  <si>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</si>
  <si>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</si>
  <si>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</si>
  <si>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</si>
  <si>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</si>
  <si>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</si>
  <si>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</si>
  <si>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</si>
  <si>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</si>
  <si>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</si>
  <si>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</si>
  <si>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</si>
  <si>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</si>
  <si>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</si>
  <si>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</si>
  <si>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</si>
  <si>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</si>
  <si>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</si>
  <si>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</si>
  <si>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</si>
  <si>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</si>
  <si>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</si>
  <si>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</si>
  <si>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</si>
  <si>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</si>
  <si>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</si>
  <si>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</si>
  <si>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</si>
  <si>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</si>
  <si>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</si>
  <si>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</si>
  <si>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</si>
  <si>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</si>
  <si>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</si>
  <si>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</si>
  <si>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</si>
  <si>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</si>
  <si>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</si>
  <si>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</si>
  <si>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</si>
  <si>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</si>
  <si>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</si>
  <si>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</si>
  <si>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</si>
  <si>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</si>
  <si>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</si>
  <si>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</si>
  <si>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</si>
  <si>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</si>
  <si>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</si>
  <si>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</si>
  <si>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A23</t>
  </si>
  <si>
    <t>B23</t>
  </si>
  <si>
    <t>C23</t>
  </si>
  <si>
    <t>D23</t>
  </si>
  <si>
    <t>E23</t>
  </si>
  <si>
    <t>F23</t>
  </si>
  <si>
    <t>G23</t>
  </si>
  <si>
    <t>H23</t>
  </si>
  <si>
    <t>I23</t>
  </si>
  <si>
    <t>J23</t>
  </si>
  <si>
    <t>K23</t>
  </si>
  <si>
    <t>L23</t>
  </si>
  <si>
    <t>M23</t>
  </si>
  <si>
    <t>N23</t>
  </si>
  <si>
    <t>O23</t>
  </si>
  <si>
    <t>P23</t>
  </si>
  <si>
    <t>Q23</t>
  </si>
  <si>
    <t>R23</t>
  </si>
  <si>
    <t>S23</t>
  </si>
  <si>
    <t>T23</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</si>
  <si>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</si>
  <si>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</si>
  <si>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</si>
  <si>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</si>
  <si>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</si>
  <si>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</si>
  <si>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</si>
  <si>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</si>
  <si>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</si>
  <si>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</si>
  <si>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</si>
  <si>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</si>
  <si>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</si>
  <si>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</si>
  <si>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</si>
  <si>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</si>
  <si>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</si>
  <si>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</si>
  <si>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</si>
  <si>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</si>
  <si>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</si>
  <si>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</si>
  <si>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</si>
  <si>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</si>
  <si>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</si>
  <si>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</si>
  <si>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</si>
  <si>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</si>
  <si>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</si>
  <si>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</si>
  <si>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</si>
  <si>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</si>
  <si>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</si>
  <si>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</si>
  <si>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</si>
  <si>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</si>
  <si>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</si>
  <si>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</si>
  <si>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</si>
  <si>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</si>
  <si>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</si>
  <si>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</si>
  <si>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</si>
  <si>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</si>
  <si>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</si>
  <si>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</si>
  <si>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</si>
  <si>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</si>
  <si>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</si>
  <si>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</si>
  <si>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</si>
  <si>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</si>
  <si>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</si>
  <si>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</si>
  <si>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</si>
  <si>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</si>
  <si>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</si>
  <si>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</si>
  <si>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</si>
  <si>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</si>
  <si>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</si>
  <si>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</si>
  <si>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</si>
  <si>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</si>
  <si>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</si>
  <si>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</si>
  <si>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</si>
  <si>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</si>
  <si>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</si>
  <si>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</si>
  <si>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</si>
  <si>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</si>
  <si>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</si>
  <si>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</si>
  <si>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</si>
  <si>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</si>
  <si>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</si>
  <si>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</si>
  <si>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</si>
  <si>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</si>
  <si>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</si>
  <si>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</si>
  <si>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</si>
  <si>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</si>
  <si>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</si>
  <si>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</si>
  <si>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</si>
  <si>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</si>
  <si>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</si>
  <si>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</si>
  <si>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</si>
  <si>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</si>
  <si>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</si>
  <si>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</si>
  <si>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</si>
  <si>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</si>
  <si>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</si>
  <si>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</si>
  <si>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</si>
  <si>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</si>
  <si>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</si>
  <si>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</si>
  <si>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</si>
  <si>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</si>
  <si>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</si>
  <si>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</si>
  <si>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</si>
  <si>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</si>
  <si>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</si>
  <si>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</si>
  <si>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</si>
  <si>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</si>
  <si>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</si>
  <si>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</si>
  <si>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</si>
  <si>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</si>
  <si>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</si>
  <si>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</si>
  <si>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</si>
  <si>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</si>
  <si>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CUADRO No. 4</t>
  </si>
  <si>
    <t>50 % del PMFO del Módulo</t>
  </si>
  <si>
    <t>Propuestas a ponderar con PFMT ≥ PO</t>
  </si>
  <si>
    <t>Propuestas a ponderar con PFMT &lt; PO</t>
  </si>
  <si>
    <t>CUADRO No. 8</t>
  </si>
  <si>
    <t>CONDICIÓN % REQUERIDO  50% PMFOSegún TRM</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</si>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</sst>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quot;RESUMEN EVALUACIÓN MODULO  &quot;#"/>
    <numFmt numFmtId="180" formatCode="0.00000000"/>
    <numFmt numFmtId="181" formatCode="0.000000000"/>
    <numFmt numFmtId="182" formatCode="&quot;RESUMEN HABILIDAD EVALUACIÓN MODULO  &quot;#"/>
    <numFmt numFmtId="183" formatCode="&quot;RESUMEN PUNTAJE EVALUACIÓN MODULO  &quot;#"/>
    <numFmt numFmtId="184" formatCode="_([$$-240A]\ * #,##0.00_);_([$$-240A]\ * \(#,##0.00\);_([$$-240A]\ * &quot;-&quot;??_);_(@_)"/>
    <numFmt numFmtId="185" formatCode="#,##0.0000000"/>
    <numFmt numFmtId="186" formatCode="0.0000000"/>
  </numFmts>
  <fonts count="95">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8"/>
      <color indexed="33"/>
      <name val="Arial"/>
      <family val="2"/>
    </font>
    <font>
      <sz val="12"/>
      <color indexed="8"/>
      <name val="Calibri"/>
      <family val="2"/>
    </font>
    <font>
      <sz val="8"/>
      <color indexed="20"/>
      <name val="Arial"/>
      <family val="2"/>
    </font>
    <font>
      <sz val="8"/>
      <color indexed="10"/>
      <name val="Arial"/>
      <family val="2"/>
    </font>
    <font>
      <b/>
      <sz val="20"/>
      <name val="Arial"/>
      <family val="2"/>
    </font>
    <font>
      <sz val="11"/>
      <color indexed="8"/>
      <name val="Calibri"/>
      <family val="2"/>
    </font>
    <font>
      <b/>
      <sz val="11"/>
      <color indexed="8"/>
      <name val="Calibri"/>
      <family val="2"/>
    </font>
    <font>
      <b/>
      <sz val="10"/>
      <color indexed="8"/>
      <name val="Arial"/>
      <family val="2"/>
    </font>
    <font>
      <b/>
      <sz val="10"/>
      <color indexed="8"/>
      <name val="Calibri"/>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b/>
      <sz val="11"/>
      <color indexed="8"/>
      <name val="Arial"/>
      <family val="2"/>
    </font>
    <font>
      <sz val="5"/>
      <name val="Arial"/>
      <family val="2"/>
    </font>
    <font>
      <b/>
      <sz val="9"/>
      <name val="Arial"/>
      <family val="2"/>
    </font>
    <font>
      <b/>
      <sz val="18"/>
      <name val="Arial"/>
      <family val="2"/>
    </font>
    <font>
      <sz val="9"/>
      <name val="Arial Narrow"/>
      <family val="2"/>
    </font>
    <font>
      <b/>
      <sz val="9"/>
      <color indexed="8"/>
      <name val="Arial"/>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sz val="8"/>
      <color rgb="FFFF0000"/>
      <name val="Arial Narrow"/>
      <family val="2"/>
    </font>
    <font>
      <b/>
      <sz val="8"/>
      <color theme="1"/>
      <name val="Arial Narrow"/>
      <family val="2"/>
    </font>
    <font>
      <sz val="8"/>
      <color theme="1"/>
      <name val="Arial"/>
      <family val="2"/>
    </font>
    <font>
      <sz val="8"/>
      <color rgb="FF800080"/>
      <name val="Arial"/>
      <family val="2"/>
    </font>
    <font>
      <b/>
      <sz val="14"/>
      <color theme="1"/>
      <name val="Arial Narrow"/>
      <family val="2"/>
    </font>
    <font>
      <b/>
      <sz val="12"/>
      <color theme="1"/>
      <name val="Arial"/>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sz val="8"/>
      <color rgb="FFFF0000"/>
      <name val="Arial"/>
      <family val="2"/>
    </font>
    <font>
      <b/>
      <vertAlign val="subscript"/>
      <sz val="10"/>
      <name val="Arial"/>
      <family val="2"/>
    </font>
    <font>
      <sz val="11"/>
      <color theme="0"/>
      <name val="Calibri"/>
      <family val="2"/>
      <scheme val="minor"/>
    </font>
    <font>
      <sz val="8"/>
      <color theme="0"/>
      <name val="Arial"/>
      <family val="2"/>
    </font>
    <font>
      <sz val="8"/>
      <color theme="0"/>
      <name val="Arial Narrow"/>
      <family val="2"/>
    </font>
    <font>
      <sz val="10"/>
      <color rgb="FF0000FF"/>
      <name val="Arial"/>
      <family val="2"/>
    </font>
    <font>
      <b/>
      <sz val="10"/>
      <color rgb="FF000000"/>
      <name val="Calibri"/>
      <family val="2"/>
    </font>
    <font>
      <sz val="12"/>
      <name val="Calibri"/>
      <family val="2"/>
    </font>
    <font>
      <b/>
      <sz val="20"/>
      <color theme="0" tint="-0.249977111117893"/>
      <name val="Swis721 BdCnOul BT"/>
      <family val="5"/>
    </font>
    <font>
      <b/>
      <sz val="12"/>
      <color theme="0" tint="-0.249977111117893"/>
      <name val="Swis721 LtCn BT"/>
      <family val="2"/>
    </font>
    <font>
      <b/>
      <sz val="7"/>
      <name val="Calibri"/>
      <family val="2"/>
    </font>
    <font>
      <b/>
      <sz val="9"/>
      <color rgb="FF0000FF"/>
      <name val="Arial Narrow"/>
      <family val="2"/>
    </font>
    <font>
      <sz val="8"/>
      <color rgb="FFFFC000"/>
      <name val="Arial Narrow"/>
      <family val="2"/>
    </font>
    <font>
      <sz val="8"/>
      <color rgb="FF0000FF"/>
      <name val="Arial Narrow"/>
      <family val="2"/>
    </font>
    <font>
      <sz val="8"/>
      <color theme="7" tint="0.59999389629810485"/>
      <name val="Arial Narrow"/>
      <family val="2"/>
    </font>
  </fonts>
  <fills count="24">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11"/>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rgb="FF00FF00"/>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5D9F1"/>
        <bgColor rgb="FF000000"/>
      </patternFill>
    </fill>
    <fill>
      <patternFill patternType="solid">
        <fgColor rgb="FFC8B4C8"/>
        <bgColor indexed="64"/>
      </patternFill>
    </fill>
    <fill>
      <patternFill patternType="solid">
        <fgColor rgb="FFC8B4C8"/>
        <bgColor rgb="FF000000"/>
      </patternFill>
    </fill>
    <fill>
      <patternFill patternType="solid">
        <fgColor rgb="FFC8FAF0"/>
        <bgColor indexed="64"/>
      </patternFill>
    </fill>
    <fill>
      <patternFill patternType="solid">
        <fgColor rgb="FF00FFFF"/>
        <bgColor indexed="64"/>
      </patternFill>
    </fill>
    <fill>
      <patternFill patternType="solid">
        <fgColor rgb="FFC8FAF0"/>
        <bgColor rgb="FF000000"/>
      </patternFill>
    </fill>
  </fills>
  <borders count="146">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medium">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hair">
        <color indexed="64"/>
      </left>
      <right style="medium">
        <color indexed="64"/>
      </right>
      <top style="thin">
        <color indexed="64"/>
      </top>
      <bottom style="thin">
        <color indexed="64"/>
      </bottom>
      <diagonal/>
    </border>
    <border>
      <left style="thin">
        <color indexed="64"/>
      </left>
      <right style="medium">
        <color indexed="64"/>
      </right>
      <top/>
      <bottom/>
      <diagonal/>
    </border>
    <border>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double">
        <color indexed="64"/>
      </left>
      <right style="double">
        <color indexed="64"/>
      </right>
      <top style="thin">
        <color indexed="64"/>
      </top>
      <bottom style="double">
        <color indexed="64"/>
      </bottom>
      <diagonal/>
    </border>
  </borders>
  <cellStyleXfs count="90">
    <xf numFmtId="0" fontId="0" fillId="0" borderId="0"/>
    <xf numFmtId="176" fontId="1" fillId="0" borderId="0" applyFont="0" applyFill="0" applyBorder="0" applyAlignment="0" applyProtection="0"/>
    <xf numFmtId="164" fontId="1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53" fillId="0" borderId="0"/>
    <xf numFmtId="0" fontId="2" fillId="0" borderId="0"/>
    <xf numFmtId="0" fontId="2" fillId="0" borderId="0"/>
    <xf numFmtId="0" fontId="53" fillId="0" borderId="0"/>
    <xf numFmtId="0" fontId="2" fillId="0" borderId="0"/>
    <xf numFmtId="0" fontId="2" fillId="0" borderId="0"/>
    <xf numFmtId="0" fontId="2" fillId="0" borderId="0"/>
    <xf numFmtId="0" fontId="53"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2" fillId="0" borderId="0"/>
    <xf numFmtId="0" fontId="13" fillId="6" borderId="138" applyNumberFormat="0" applyFont="0" applyAlignment="0" applyProtection="0"/>
    <xf numFmtId="9" fontId="17"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52"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731">
    <xf numFmtId="0" fontId="0" fillId="0" borderId="0" xfId="0"/>
    <xf numFmtId="0" fontId="2" fillId="0" borderId="0" xfId="36" applyFont="1" applyAlignment="1">
      <alignment horizontal="centerContinuous" vertical="center" wrapText="1"/>
    </xf>
    <xf numFmtId="0" fontId="2" fillId="0" borderId="0" xfId="36" applyFont="1"/>
    <xf numFmtId="0" fontId="5" fillId="0" borderId="0" xfId="36" applyFont="1" applyAlignment="1">
      <alignment horizontal="centerContinuous" vertical="center" wrapText="1"/>
    </xf>
    <xf numFmtId="0" fontId="6" fillId="0" borderId="0" xfId="36" applyFont="1"/>
    <xf numFmtId="0" fontId="2" fillId="0" borderId="0" xfId="36" applyAlignment="1">
      <alignment horizontal="centerContinuous" vertical="center" wrapText="1"/>
    </xf>
    <xf numFmtId="0" fontId="2" fillId="0" borderId="0" xfId="36"/>
    <xf numFmtId="0" fontId="10" fillId="0" borderId="0" xfId="36" applyFont="1"/>
    <xf numFmtId="0" fontId="2" fillId="0" borderId="0" xfId="36" applyFont="1" applyFill="1"/>
    <xf numFmtId="0" fontId="14" fillId="0" borderId="0" xfId="37" applyFont="1" applyAlignment="1">
      <alignment horizontal="center"/>
    </xf>
    <xf numFmtId="0" fontId="2" fillId="0" borderId="1" xfId="36" applyFont="1" applyBorder="1"/>
    <xf numFmtId="0" fontId="2" fillId="0" borderId="2" xfId="36" applyFont="1" applyBorder="1"/>
    <xf numFmtId="0" fontId="2" fillId="0" borderId="2" xfId="36" applyFont="1" applyFill="1" applyBorder="1"/>
    <xf numFmtId="0" fontId="19"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Fill="1" applyBorder="1" applyAlignment="1">
      <alignment vertical="center"/>
    </xf>
    <xf numFmtId="0" fontId="12" fillId="0" borderId="10" xfId="36" applyFont="1" applyBorder="1" applyAlignment="1">
      <alignment horizontal="center"/>
    </xf>
    <xf numFmtId="0" fontId="4" fillId="0" borderId="11" xfId="36" applyFont="1" applyFill="1" applyBorder="1" applyAlignment="1">
      <alignment horizontal="center" vertical="center" wrapText="1"/>
    </xf>
    <xf numFmtId="0" fontId="4" fillId="0" borderId="11" xfId="36" applyFont="1" applyFill="1" applyBorder="1" applyAlignment="1">
      <alignment horizontal="left" vertical="center" wrapText="1"/>
    </xf>
    <xf numFmtId="171" fontId="4" fillId="0" borderId="12" xfId="40" applyNumberFormat="1" applyFont="1" applyBorder="1" applyAlignment="1">
      <alignment horizontal="centerContinuous" vertical="center"/>
    </xf>
    <xf numFmtId="0" fontId="9" fillId="0" borderId="12" xfId="40" applyFont="1" applyFill="1" applyBorder="1" applyAlignment="1">
      <alignment horizontal="right" vertical="center" wrapText="1"/>
    </xf>
    <xf numFmtId="0" fontId="9" fillId="0" borderId="15" xfId="40" applyFont="1" applyFill="1" applyBorder="1" applyAlignment="1">
      <alignment horizontal="center" vertical="center" wrapText="1"/>
    </xf>
    <xf numFmtId="0" fontId="9" fillId="0" borderId="16" xfId="36" applyFont="1" applyFill="1" applyBorder="1" applyAlignment="1">
      <alignment vertical="center"/>
    </xf>
    <xf numFmtId="0" fontId="9" fillId="0" borderId="17" xfId="36" applyFont="1" applyFill="1" applyBorder="1" applyAlignment="1">
      <alignment vertical="center"/>
    </xf>
    <xf numFmtId="0" fontId="4" fillId="0" borderId="18" xfId="36" applyFont="1" applyFill="1" applyBorder="1" applyAlignment="1">
      <alignment horizontal="center" vertical="center" wrapText="1"/>
    </xf>
    <xf numFmtId="1" fontId="4" fillId="0" borderId="19" xfId="36" applyNumberFormat="1" applyFont="1" applyFill="1" applyBorder="1" applyAlignment="1">
      <alignment horizontal="center" vertical="center" wrapText="1"/>
    </xf>
    <xf numFmtId="0" fontId="21" fillId="0" borderId="0" xfId="0" applyFont="1"/>
    <xf numFmtId="0" fontId="9" fillId="0" borderId="21" xfId="36" applyFont="1" applyFill="1" applyBorder="1" applyAlignment="1">
      <alignment vertical="center"/>
    </xf>
    <xf numFmtId="0" fontId="19" fillId="2" borderId="3" xfId="0" applyFont="1" applyFill="1" applyBorder="1" applyAlignment="1">
      <alignment horizontal="center" vertical="center"/>
    </xf>
    <xf numFmtId="0" fontId="18" fillId="0" borderId="0" xfId="0" applyFont="1" applyAlignment="1">
      <alignment horizontal="center" vertical="center"/>
    </xf>
    <xf numFmtId="0" fontId="2" fillId="0" borderId="0" xfId="36" applyAlignment="1">
      <alignment wrapText="1"/>
    </xf>
    <xf numFmtId="0" fontId="23" fillId="0" borderId="0" xfId="36" applyFont="1" applyFill="1" applyAlignment="1">
      <alignment horizontal="center" vertical="center"/>
    </xf>
    <xf numFmtId="0" fontId="25" fillId="0" borderId="0" xfId="36" applyFont="1" applyAlignment="1">
      <alignment horizontal="centerContinuous" vertical="center" wrapText="1"/>
    </xf>
    <xf numFmtId="0" fontId="26" fillId="0" borderId="0" xfId="36" applyFont="1" applyAlignment="1">
      <alignment horizontal="centerContinuous" vertical="center" wrapText="1"/>
    </xf>
    <xf numFmtId="0" fontId="26" fillId="0" borderId="0" xfId="36" applyFont="1" applyAlignment="1">
      <alignment horizontal="centerContinuous"/>
    </xf>
    <xf numFmtId="0" fontId="26" fillId="0" borderId="0" xfId="36" applyFont="1" applyAlignment="1">
      <alignment horizontal="centerContinuous" vertical="center"/>
    </xf>
    <xf numFmtId="0" fontId="26" fillId="0" borderId="0" xfId="36" applyFont="1"/>
    <xf numFmtId="0" fontId="56" fillId="0" borderId="0" xfId="35" applyFont="1"/>
    <xf numFmtId="0" fontId="24" fillId="0" borderId="0" xfId="36" applyFont="1" applyAlignment="1">
      <alignment horizontal="centerContinuous" vertical="center" wrapText="1"/>
    </xf>
    <xf numFmtId="0" fontId="26" fillId="0" borderId="0" xfId="36" applyFont="1" applyAlignment="1">
      <alignment wrapText="1"/>
    </xf>
    <xf numFmtId="0" fontId="26" fillId="0" borderId="0" xfId="36" applyFont="1" applyAlignment="1">
      <alignment horizontal="center" vertical="center"/>
    </xf>
    <xf numFmtId="0" fontId="26" fillId="0" borderId="0" xfId="36" applyFont="1" applyAlignment="1"/>
    <xf numFmtId="169" fontId="29" fillId="0" borderId="0" xfId="36" applyNumberFormat="1" applyFont="1" applyFill="1" applyAlignment="1">
      <alignment horizontal="center"/>
    </xf>
    <xf numFmtId="169" fontId="29" fillId="0" borderId="0" xfId="36" applyNumberFormat="1" applyFont="1" applyFill="1" applyAlignment="1">
      <alignment horizontal="center" wrapText="1"/>
    </xf>
    <xf numFmtId="169" fontId="29" fillId="0" borderId="0" xfId="36" applyNumberFormat="1" applyFont="1" applyFill="1" applyBorder="1" applyAlignment="1">
      <alignment horizontal="center"/>
    </xf>
    <xf numFmtId="0" fontId="26" fillId="0" borderId="0" xfId="36" applyFont="1" applyFill="1"/>
    <xf numFmtId="0" fontId="26" fillId="0" borderId="0" xfId="36" applyFont="1" applyFill="1" applyAlignment="1">
      <alignment wrapText="1"/>
    </xf>
    <xf numFmtId="0" fontId="26" fillId="0" borderId="0" xfId="36" applyFont="1" applyFill="1" applyAlignment="1">
      <alignment horizontal="center" vertical="center"/>
    </xf>
    <xf numFmtId="0" fontId="32" fillId="0" borderId="0" xfId="36" applyFont="1"/>
    <xf numFmtId="0" fontId="29" fillId="0" borderId="26" xfId="36" applyFont="1" applyBorder="1" applyAlignment="1">
      <alignment vertical="center"/>
    </xf>
    <xf numFmtId="0" fontId="29" fillId="0" borderId="27" xfId="36" applyFont="1" applyBorder="1" applyAlignment="1">
      <alignment vertical="center"/>
    </xf>
    <xf numFmtId="0" fontId="26" fillId="0" borderId="28" xfId="36" applyFont="1" applyBorder="1"/>
    <xf numFmtId="0" fontId="29" fillId="4" borderId="29" xfId="36" applyFont="1" applyFill="1" applyBorder="1" applyAlignment="1">
      <alignment horizontal="center" vertical="center" wrapText="1"/>
    </xf>
    <xf numFmtId="4" fontId="29" fillId="8" borderId="30" xfId="36" applyNumberFormat="1" applyFont="1" applyFill="1" applyBorder="1" applyAlignment="1">
      <alignment horizontal="center" vertical="center" wrapText="1"/>
    </xf>
    <xf numFmtId="0" fontId="26" fillId="0" borderId="0" xfId="36" applyFont="1" applyAlignment="1">
      <alignment vertical="center" wrapText="1"/>
    </xf>
    <xf numFmtId="0" fontId="29" fillId="4" borderId="31" xfId="36" applyFont="1" applyFill="1" applyBorder="1" applyAlignment="1">
      <alignment horizontal="center" vertical="center" wrapText="1"/>
    </xf>
    <xf numFmtId="0" fontId="29" fillId="0" borderId="32" xfId="36" applyFont="1" applyBorder="1" applyAlignment="1">
      <alignment vertical="center"/>
    </xf>
    <xf numFmtId="0" fontId="29" fillId="0" borderId="33" xfId="36" applyFont="1" applyBorder="1" applyAlignment="1">
      <alignment vertical="center"/>
    </xf>
    <xf numFmtId="0" fontId="26" fillId="0" borderId="33" xfId="36" applyFont="1" applyBorder="1" applyAlignment="1">
      <alignment vertical="center"/>
    </xf>
    <xf numFmtId="0" fontId="26" fillId="0" borderId="34" xfId="36" applyFont="1" applyBorder="1"/>
    <xf numFmtId="0" fontId="57" fillId="0" borderId="0" xfId="35" applyFont="1"/>
    <xf numFmtId="0" fontId="56" fillId="0" borderId="0" xfId="35" applyFont="1" applyAlignment="1">
      <alignment vertical="center"/>
    </xf>
    <xf numFmtId="0" fontId="57" fillId="0" borderId="0" xfId="35" applyFont="1" applyAlignment="1">
      <alignment horizontal="center" vertical="center"/>
    </xf>
    <xf numFmtId="0" fontId="56" fillId="0" borderId="0" xfId="35" applyFont="1" applyAlignment="1">
      <alignment horizontal="center" vertical="center"/>
    </xf>
    <xf numFmtId="0" fontId="29" fillId="4" borderId="36" xfId="36" applyFont="1" applyFill="1" applyBorder="1" applyAlignment="1">
      <alignment horizontal="center" vertical="center" wrapText="1"/>
    </xf>
    <xf numFmtId="0" fontId="56" fillId="9" borderId="0" xfId="35" applyFont="1" applyFill="1"/>
    <xf numFmtId="0" fontId="26" fillId="0" borderId="0" xfId="36" applyFont="1" applyBorder="1"/>
    <xf numFmtId="9" fontId="28" fillId="9" borderId="34" xfId="81" applyNumberFormat="1" applyFont="1" applyFill="1" applyBorder="1" applyAlignment="1">
      <alignment horizontal="center" vertical="center" wrapText="1"/>
    </xf>
    <xf numFmtId="9" fontId="28" fillId="9" borderId="34" xfId="81" applyNumberFormat="1" applyFont="1" applyFill="1" applyBorder="1" applyAlignment="1">
      <alignment horizontal="center" vertical="center"/>
    </xf>
    <xf numFmtId="171" fontId="4" fillId="0" borderId="39" xfId="40" applyNumberFormat="1" applyFont="1" applyBorder="1" applyAlignment="1">
      <alignment horizontal="centerContinuous" vertical="center"/>
    </xf>
    <xf numFmtId="0" fontId="56" fillId="0" borderId="40" xfId="35" applyFont="1" applyBorder="1" applyAlignment="1">
      <alignment horizontal="center" vertical="center"/>
    </xf>
    <xf numFmtId="1" fontId="26" fillId="0" borderId="41" xfId="36" applyNumberFormat="1" applyFont="1" applyBorder="1" applyAlignment="1">
      <alignment horizontal="center" vertical="center" wrapText="1"/>
    </xf>
    <xf numFmtId="0" fontId="36" fillId="0" borderId="0" xfId="36" applyFont="1" applyAlignment="1" applyProtection="1">
      <alignment horizontal="center" vertical="center"/>
    </xf>
    <xf numFmtId="1" fontId="8" fillId="0" borderId="0" xfId="36" applyNumberFormat="1" applyFont="1" applyAlignment="1" applyProtection="1">
      <alignment horizontal="centerContinuous" vertical="center" wrapText="1"/>
    </xf>
    <xf numFmtId="0" fontId="2" fillId="0" borderId="0" xfId="36" applyAlignment="1" applyProtection="1">
      <alignment horizontal="centerContinuous"/>
    </xf>
    <xf numFmtId="0" fontId="2" fillId="0" borderId="0" xfId="36" applyProtection="1"/>
    <xf numFmtId="0" fontId="5" fillId="0" borderId="0" xfId="36" applyFont="1" applyAlignment="1" applyProtection="1">
      <alignment horizontal="centerContinuous" vertical="center" wrapText="1"/>
    </xf>
    <xf numFmtId="0" fontId="2" fillId="0" borderId="0" xfId="36" applyProtection="1">
      <protection hidden="1"/>
    </xf>
    <xf numFmtId="0" fontId="2" fillId="0" borderId="0" xfId="36" applyAlignment="1" applyProtection="1">
      <alignment horizontal="centerContinuous" vertical="center" wrapText="1"/>
      <protection hidden="1"/>
    </xf>
    <xf numFmtId="0" fontId="4" fillId="0" borderId="0" xfId="36" applyFont="1" applyAlignment="1" applyProtection="1">
      <alignment horizontal="centerContinuous" vertical="center" wrapText="1"/>
      <protection hidden="1"/>
    </xf>
    <xf numFmtId="179" fontId="3" fillId="0" borderId="0" xfId="36" applyNumberFormat="1" applyFont="1" applyAlignment="1" applyProtection="1">
      <alignment horizontal="centerContinuous" vertical="center" wrapText="1"/>
      <protection hidden="1"/>
    </xf>
    <xf numFmtId="0" fontId="3" fillId="0" borderId="0" xfId="36" applyFont="1" applyAlignment="1" applyProtection="1">
      <alignment horizontal="centerContinuous" vertical="center" wrapText="1"/>
      <protection hidden="1"/>
    </xf>
    <xf numFmtId="0" fontId="38" fillId="0" borderId="35" xfId="36" applyFont="1" applyBorder="1" applyAlignment="1" applyProtection="1">
      <alignment horizontal="left" vertical="center"/>
      <protection hidden="1"/>
    </xf>
    <xf numFmtId="0" fontId="2" fillId="0" borderId="35" xfId="36" applyBorder="1" applyAlignment="1" applyProtection="1">
      <alignment vertical="center"/>
      <protection hidden="1"/>
    </xf>
    <xf numFmtId="0" fontId="9" fillId="0" borderId="42" xfId="36" applyFont="1" applyBorder="1" applyAlignment="1" applyProtection="1">
      <alignment horizontal="centerContinuous"/>
      <protection hidden="1"/>
    </xf>
    <xf numFmtId="0" fontId="9" fillId="0" borderId="38" xfId="36" applyFont="1" applyBorder="1" applyAlignment="1" applyProtection="1">
      <alignment horizontal="center" vertical="center"/>
      <protection hidden="1"/>
    </xf>
    <xf numFmtId="1" fontId="37" fillId="0" borderId="43" xfId="36" applyNumberFormat="1" applyFont="1" applyFill="1" applyBorder="1" applyAlignment="1" applyProtection="1">
      <alignment horizontal="center" vertical="center"/>
      <protection hidden="1"/>
    </xf>
    <xf numFmtId="0" fontId="37" fillId="0" borderId="30" xfId="36" applyFont="1" applyFill="1" applyBorder="1" applyAlignment="1" applyProtection="1">
      <alignment horizontal="center" vertical="center" wrapText="1"/>
      <protection hidden="1"/>
    </xf>
    <xf numFmtId="0" fontId="4" fillId="0" borderId="0" xfId="36" quotePrefix="1" applyFont="1" applyBorder="1" applyAlignment="1" applyProtection="1">
      <alignment horizontal="left"/>
      <protection hidden="1"/>
    </xf>
    <xf numFmtId="0" fontId="2" fillId="0" borderId="0" xfId="36" applyBorder="1" applyAlignment="1" applyProtection="1">
      <alignment horizontal="centerContinuous" vertical="center" wrapText="1"/>
      <protection hidden="1"/>
    </xf>
    <xf numFmtId="0" fontId="2" fillId="0" borderId="0" xfId="36" applyBorder="1" applyProtection="1">
      <protection hidden="1"/>
    </xf>
    <xf numFmtId="0" fontId="2" fillId="0" borderId="0" xfId="36" applyFont="1" applyProtection="1">
      <protection hidden="1"/>
    </xf>
    <xf numFmtId="3" fontId="39" fillId="0" borderId="30" xfId="36" applyNumberFormat="1" applyFont="1" applyFill="1" applyBorder="1" applyAlignment="1" applyProtection="1">
      <alignment horizontal="center" vertical="center"/>
      <protection hidden="1"/>
    </xf>
    <xf numFmtId="0" fontId="0" fillId="0" borderId="0" xfId="0" applyAlignment="1">
      <alignment horizontal="center" vertical="center"/>
    </xf>
    <xf numFmtId="0" fontId="41" fillId="9" borderId="0" xfId="80" applyFont="1" applyFill="1" applyAlignment="1" applyProtection="1">
      <alignment horizontal="justify" vertical="center"/>
      <protection locked="0"/>
    </xf>
    <xf numFmtId="0" fontId="26" fillId="9" borderId="0" xfId="80" applyFont="1" applyFill="1" applyProtection="1">
      <protection hidden="1"/>
    </xf>
    <xf numFmtId="0" fontId="26" fillId="0" borderId="0" xfId="80" applyFont="1" applyProtection="1">
      <protection hidden="1"/>
    </xf>
    <xf numFmtId="0" fontId="42" fillId="9" borderId="0" xfId="80" applyFont="1" applyFill="1" applyProtection="1">
      <protection hidden="1"/>
    </xf>
    <xf numFmtId="0" fontId="42" fillId="0" borderId="0" xfId="80" applyFont="1" applyProtection="1">
      <protection hidden="1"/>
    </xf>
    <xf numFmtId="0" fontId="25" fillId="9" borderId="0" xfId="80" applyFont="1" applyFill="1" applyAlignment="1" applyProtection="1">
      <alignment horizontal="centerContinuous"/>
      <protection hidden="1"/>
    </xf>
    <xf numFmtId="0" fontId="25" fillId="9" borderId="0" xfId="80" applyFont="1" applyFill="1" applyAlignment="1" applyProtection="1">
      <alignment horizontal="centerContinuous" vertical="center"/>
      <protection hidden="1"/>
    </xf>
    <xf numFmtId="4" fontId="25" fillId="9" borderId="0" xfId="80" applyNumberFormat="1" applyFont="1" applyFill="1" applyAlignment="1" applyProtection="1">
      <alignment horizontal="centerContinuous" vertical="center"/>
      <protection hidden="1"/>
    </xf>
    <xf numFmtId="4" fontId="26" fillId="9" borderId="0" xfId="80" applyNumberFormat="1" applyFont="1" applyFill="1" applyProtection="1">
      <protection hidden="1"/>
    </xf>
    <xf numFmtId="1" fontId="58" fillId="9" borderId="0" xfId="35" applyNumberFormat="1" applyFont="1" applyFill="1" applyAlignment="1"/>
    <xf numFmtId="1" fontId="25" fillId="9" borderId="0" xfId="80" applyNumberFormat="1" applyFont="1" applyFill="1" applyAlignment="1" applyProtection="1">
      <alignment vertical="center" wrapText="1"/>
      <protection hidden="1"/>
    </xf>
    <xf numFmtId="1" fontId="58" fillId="9" borderId="0" xfId="35" applyNumberFormat="1" applyFont="1" applyFill="1" applyAlignment="1">
      <alignment horizontal="centerContinuous"/>
    </xf>
    <xf numFmtId="1" fontId="27" fillId="0" borderId="0" xfId="36" applyNumberFormat="1" applyFont="1" applyAlignment="1" applyProtection="1">
      <alignment horizontal="centerContinuous" vertical="center" wrapText="1"/>
    </xf>
    <xf numFmtId="179" fontId="25" fillId="0" borderId="0" xfId="36" applyNumberFormat="1" applyFont="1" applyAlignment="1" applyProtection="1">
      <alignment horizontal="centerContinuous" vertical="center" wrapText="1"/>
      <protection hidden="1"/>
    </xf>
    <xf numFmtId="1" fontId="27" fillId="9" borderId="0" xfId="36" applyNumberFormat="1" applyFont="1" applyFill="1" applyAlignment="1">
      <alignment horizontal="centerContinuous" vertical="center" wrapText="1"/>
    </xf>
    <xf numFmtId="1" fontId="25" fillId="9" borderId="0" xfId="80" applyNumberFormat="1" applyFont="1" applyFill="1" applyAlignment="1" applyProtection="1">
      <alignment horizontal="centerContinuous" vertical="center" wrapText="1"/>
      <protection hidden="1"/>
    </xf>
    <xf numFmtId="1" fontId="25" fillId="9" borderId="0" xfId="36" applyNumberFormat="1" applyFont="1" applyFill="1" applyAlignment="1">
      <alignment horizontal="centerContinuous" vertical="center" wrapText="1"/>
    </xf>
    <xf numFmtId="0" fontId="44" fillId="0" borderId="0" xfId="36" applyFont="1" applyFill="1" applyAlignment="1">
      <alignment horizontal="center" vertical="center"/>
    </xf>
    <xf numFmtId="1" fontId="25" fillId="0" borderId="0" xfId="36" applyNumberFormat="1" applyFont="1" applyAlignment="1">
      <alignment horizontal="centerContinuous" vertical="center" wrapText="1"/>
    </xf>
    <xf numFmtId="0" fontId="44" fillId="0" borderId="0" xfId="36" applyFont="1" applyAlignment="1">
      <alignment horizontal="centerContinuous" vertical="center" wrapText="1"/>
    </xf>
    <xf numFmtId="0" fontId="44" fillId="0" borderId="0" xfId="36" applyFont="1" applyAlignment="1">
      <alignment horizontal="centerContinuous"/>
    </xf>
    <xf numFmtId="0" fontId="44" fillId="0" borderId="0" xfId="36" applyFont="1" applyAlignment="1">
      <alignment horizontal="centerContinuous" vertical="center"/>
    </xf>
    <xf numFmtId="0" fontId="44" fillId="0" borderId="0" xfId="36" applyFont="1"/>
    <xf numFmtId="0" fontId="45" fillId="0" borderId="0" xfId="36" applyFont="1" applyAlignment="1">
      <alignment horizontal="centerContinuous" vertical="center" wrapText="1"/>
    </xf>
    <xf numFmtId="0" fontId="4" fillId="0" borderId="44" xfId="36" applyFont="1" applyFill="1" applyBorder="1" applyAlignment="1">
      <alignment horizontal="center" vertical="center" wrapText="1"/>
    </xf>
    <xf numFmtId="4" fontId="4" fillId="10" borderId="24" xfId="41" applyNumberFormat="1" applyFont="1" applyFill="1" applyBorder="1" applyAlignment="1">
      <alignment horizontal="center" vertical="center"/>
    </xf>
    <xf numFmtId="0" fontId="9" fillId="0" borderId="49" xfId="40" applyFont="1" applyFill="1" applyBorder="1" applyAlignment="1">
      <alignment horizontal="center" vertical="center" wrapText="1"/>
    </xf>
    <xf numFmtId="0" fontId="2" fillId="0" borderId="51" xfId="36" applyBorder="1" applyAlignment="1">
      <alignment wrapText="1"/>
    </xf>
    <xf numFmtId="1" fontId="4" fillId="0" borderId="54" xfId="36" applyNumberFormat="1" applyFont="1" applyFill="1" applyBorder="1" applyAlignment="1">
      <alignment horizontal="center" vertical="center" wrapText="1"/>
    </xf>
    <xf numFmtId="0" fontId="4" fillId="0" borderId="55" xfId="36" applyFont="1" applyFill="1" applyBorder="1" applyAlignment="1">
      <alignment horizontal="center" vertical="center" wrapText="1"/>
    </xf>
    <xf numFmtId="0" fontId="9" fillId="0" borderId="30" xfId="36" applyFont="1" applyFill="1" applyBorder="1" applyAlignment="1">
      <alignment horizontal="left" vertical="center" wrapText="1"/>
    </xf>
    <xf numFmtId="10" fontId="9" fillId="0" borderId="56" xfId="36" applyNumberFormat="1" applyFont="1" applyFill="1" applyBorder="1" applyAlignment="1">
      <alignment horizontal="center" vertical="center" wrapText="1"/>
    </xf>
    <xf numFmtId="49" fontId="43" fillId="9" borderId="57" xfId="80" applyNumberFormat="1" applyFont="1" applyFill="1" applyBorder="1" applyAlignment="1" applyProtection="1">
      <alignment vertical="center"/>
      <protection hidden="1"/>
    </xf>
    <xf numFmtId="0" fontId="56" fillId="9" borderId="58" xfId="35" applyFont="1" applyFill="1" applyBorder="1"/>
    <xf numFmtId="1" fontId="9" fillId="9" borderId="59" xfId="36" applyNumberFormat="1" applyFont="1" applyFill="1" applyBorder="1" applyAlignment="1">
      <alignment horizontal="center" vertical="center" wrapText="1"/>
    </xf>
    <xf numFmtId="0" fontId="56" fillId="9" borderId="60" xfId="35" applyFont="1" applyFill="1" applyBorder="1"/>
    <xf numFmtId="2" fontId="26" fillId="0" borderId="62" xfId="36" applyNumberFormat="1" applyFont="1" applyBorder="1" applyAlignment="1">
      <alignment horizontal="center" vertical="center" wrapText="1"/>
    </xf>
    <xf numFmtId="0" fontId="34" fillId="9" borderId="21" xfId="80" applyFont="1" applyFill="1" applyBorder="1" applyAlignment="1" applyProtection="1">
      <alignment horizontal="center"/>
      <protection hidden="1"/>
    </xf>
    <xf numFmtId="0" fontId="34" fillId="9" borderId="9" xfId="80" applyFont="1" applyFill="1" applyBorder="1" applyAlignment="1" applyProtection="1">
      <alignment horizontal="center" vertical="center"/>
      <protection hidden="1"/>
    </xf>
    <xf numFmtId="4" fontId="34" fillId="9" borderId="63" xfId="80" applyNumberFormat="1" applyFont="1" applyFill="1" applyBorder="1" applyAlignment="1" applyProtection="1">
      <alignment horizontal="center" vertical="center"/>
      <protection hidden="1"/>
    </xf>
    <xf numFmtId="1" fontId="27" fillId="9" borderId="0" xfId="80" applyNumberFormat="1" applyFont="1" applyFill="1" applyAlignment="1" applyProtection="1">
      <alignment vertical="center" wrapText="1"/>
      <protection hidden="1"/>
    </xf>
    <xf numFmtId="0" fontId="2" fillId="0" borderId="51" xfId="36" applyBorder="1"/>
    <xf numFmtId="10" fontId="26" fillId="0" borderId="24" xfId="36" applyNumberFormat="1" applyFont="1" applyBorder="1" applyAlignment="1">
      <alignment horizontal="center" vertical="center" wrapText="1"/>
    </xf>
    <xf numFmtId="1" fontId="26" fillId="0" borderId="71" xfId="36" applyNumberFormat="1" applyFont="1" applyBorder="1" applyAlignment="1">
      <alignment horizontal="center" vertical="center" wrapText="1"/>
    </xf>
    <xf numFmtId="2" fontId="26" fillId="0" borderId="72" xfId="36" applyNumberFormat="1" applyFont="1" applyBorder="1" applyAlignment="1">
      <alignment horizontal="center" vertical="center" wrapText="1"/>
    </xf>
    <xf numFmtId="10" fontId="26" fillId="0" borderId="70" xfId="36" applyNumberFormat="1" applyFont="1" applyBorder="1" applyAlignment="1">
      <alignment horizontal="center" vertical="center" wrapText="1"/>
    </xf>
    <xf numFmtId="0" fontId="23" fillId="9" borderId="0" xfId="36" applyFont="1" applyFill="1" applyAlignment="1">
      <alignment horizontal="center" vertical="center" wrapText="1"/>
    </xf>
    <xf numFmtId="4" fontId="56" fillId="0" borderId="40" xfId="35" applyNumberFormat="1" applyFont="1" applyBorder="1" applyAlignment="1">
      <alignment horizontal="center" vertical="center"/>
    </xf>
    <xf numFmtId="3" fontId="5" fillId="0" borderId="64" xfId="36" applyNumberFormat="1" applyFont="1" applyFill="1" applyBorder="1" applyAlignment="1">
      <alignment horizontal="center" vertical="center"/>
    </xf>
    <xf numFmtId="0" fontId="2" fillId="0" borderId="35" xfId="36" applyFont="1" applyBorder="1" applyAlignment="1" applyProtection="1">
      <alignment horizontal="centerContinuous"/>
      <protection hidden="1"/>
    </xf>
    <xf numFmtId="1" fontId="37" fillId="0" borderId="31" xfId="36" applyNumberFormat="1" applyFont="1" applyFill="1" applyBorder="1" applyAlignment="1" applyProtection="1">
      <alignment horizontal="center" vertical="center"/>
      <protection hidden="1"/>
    </xf>
    <xf numFmtId="1" fontId="37" fillId="0" borderId="31" xfId="36" applyNumberFormat="1" applyFont="1" applyFill="1" applyBorder="1" applyAlignment="1" applyProtection="1">
      <alignment horizontal="center" vertical="center" wrapText="1"/>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5" borderId="11" xfId="36" applyNumberFormat="1" applyFont="1" applyFill="1" applyBorder="1" applyProtection="1">
      <protection hidden="1"/>
    </xf>
    <xf numFmtId="3" fontId="4" fillId="0" borderId="19" xfId="36" applyNumberFormat="1" applyFont="1" applyBorder="1" applyAlignment="1" applyProtection="1">
      <alignment horizontal="center"/>
      <protection hidden="1"/>
    </xf>
    <xf numFmtId="0" fontId="2" fillId="0" borderId="51" xfId="36" applyBorder="1" applyProtection="1">
      <protection hidden="1"/>
    </xf>
    <xf numFmtId="0" fontId="9" fillId="0" borderId="76" xfId="36" applyFont="1" applyBorder="1" applyAlignment="1" applyProtection="1">
      <alignment horizontal="center" vertical="center"/>
      <protection hidden="1"/>
    </xf>
    <xf numFmtId="0" fontId="9" fillId="0" borderId="77" xfId="36" applyFont="1" applyBorder="1" applyAlignment="1" applyProtection="1">
      <alignment horizontal="centerContinuous"/>
      <protection hidden="1"/>
    </xf>
    <xf numFmtId="0" fontId="9" fillId="0" borderId="78" xfId="36" applyFont="1" applyBorder="1" applyAlignment="1" applyProtection="1">
      <alignment horizontal="center" vertical="center"/>
      <protection hidden="1"/>
    </xf>
    <xf numFmtId="3" fontId="37" fillId="0" borderId="30" xfId="36" quotePrefix="1" applyNumberFormat="1" applyFont="1" applyFill="1" applyBorder="1" applyAlignment="1" applyProtection="1">
      <alignment horizontal="center" vertical="center"/>
      <protection hidden="1"/>
    </xf>
    <xf numFmtId="0" fontId="47" fillId="0" borderId="0" xfId="36" applyFont="1"/>
    <xf numFmtId="1" fontId="5" fillId="0" borderId="0" xfId="36" applyNumberFormat="1" applyFont="1" applyAlignment="1">
      <alignment horizontal="centerContinuous" vertical="center" wrapText="1"/>
    </xf>
    <xf numFmtId="0" fontId="48" fillId="0" borderId="0" xfId="36" applyFont="1"/>
    <xf numFmtId="0" fontId="2" fillId="0" borderId="0" xfId="36" applyFont="1" applyAlignment="1">
      <alignment horizontal="centerContinuous"/>
    </xf>
    <xf numFmtId="0" fontId="2" fillId="0" borderId="0" xfId="36" applyAlignment="1">
      <alignment horizontal="centerContinuous"/>
    </xf>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60" fillId="0" borderId="0" xfId="43" applyFont="1" applyAlignment="1">
      <alignment horizontal="center" vertical="center"/>
    </xf>
    <xf numFmtId="0" fontId="52" fillId="0" borderId="0" xfId="43"/>
    <xf numFmtId="0" fontId="9" fillId="0" borderId="80" xfId="36" applyFont="1" applyBorder="1" applyAlignment="1">
      <alignment horizontal="centerContinuous"/>
    </xf>
    <xf numFmtId="0" fontId="9" fillId="0" borderId="33" xfId="36" applyFont="1" applyBorder="1" applyAlignment="1">
      <alignment horizontal="center" vertical="center"/>
    </xf>
    <xf numFmtId="0" fontId="9" fillId="0" borderId="81" xfId="36" applyFont="1" applyBorder="1" applyAlignment="1">
      <alignment horizontal="center" vertical="center"/>
    </xf>
    <xf numFmtId="1" fontId="9" fillId="0" borderId="82" xfId="36" applyNumberFormat="1" applyFont="1" applyFill="1" applyBorder="1" applyAlignment="1">
      <alignment horizontal="center" vertical="center"/>
    </xf>
    <xf numFmtId="1" fontId="9" fillId="0" borderId="83" xfId="36" applyNumberFormat="1" applyFont="1" applyFill="1" applyBorder="1" applyAlignment="1">
      <alignment horizontal="left" vertical="center"/>
    </xf>
    <xf numFmtId="0" fontId="55" fillId="0" borderId="84" xfId="43" applyFont="1" applyFill="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85" xfId="36" applyNumberFormat="1" applyFont="1" applyBorder="1" applyAlignment="1">
      <alignment horizontal="center"/>
    </xf>
    <xf numFmtId="0" fontId="55" fillId="7" borderId="4" xfId="43" applyFont="1" applyFill="1" applyBorder="1" applyAlignment="1">
      <alignment horizontal="center" vertical="center"/>
    </xf>
    <xf numFmtId="0" fontId="52" fillId="7" borderId="86" xfId="43" applyFill="1" applyBorder="1"/>
    <xf numFmtId="0" fontId="55" fillId="7" borderId="86" xfId="43" applyFont="1" applyFill="1" applyBorder="1" applyAlignment="1">
      <alignment horizontal="center" vertical="center"/>
    </xf>
    <xf numFmtId="0" fontId="55" fillId="7" borderId="5" xfId="43" applyFont="1" applyFill="1" applyBorder="1" applyAlignment="1">
      <alignment horizontal="center" vertical="center"/>
    </xf>
    <xf numFmtId="0" fontId="49" fillId="11" borderId="87" xfId="36" applyFont="1" applyFill="1" applyBorder="1"/>
    <xf numFmtId="0" fontId="2" fillId="0" borderId="1" xfId="36" applyFont="1" applyFill="1" applyBorder="1"/>
    <xf numFmtId="0" fontId="52" fillId="12" borderId="1" xfId="43" applyFill="1" applyBorder="1"/>
    <xf numFmtId="0" fontId="52" fillId="13" borderId="88" xfId="43" applyFill="1" applyBorder="1"/>
    <xf numFmtId="0" fontId="49" fillId="11" borderId="89" xfId="36" applyFont="1" applyFill="1" applyBorder="1"/>
    <xf numFmtId="0" fontId="2" fillId="0" borderId="2" xfId="36" applyBorder="1"/>
    <xf numFmtId="0" fontId="52" fillId="12" borderId="2" xfId="43" applyFill="1" applyBorder="1"/>
    <xf numFmtId="0" fontId="52" fillId="13" borderId="90" xfId="43" applyFill="1" applyBorder="1"/>
    <xf numFmtId="0" fontId="52" fillId="0" borderId="2" xfId="43" applyBorder="1"/>
    <xf numFmtId="0" fontId="52" fillId="0" borderId="0" xfId="43" quotePrefix="1"/>
    <xf numFmtId="0" fontId="61" fillId="11" borderId="91" xfId="43" applyFont="1" applyFill="1" applyBorder="1"/>
    <xf numFmtId="0" fontId="52" fillId="0" borderId="92" xfId="43" applyBorder="1"/>
    <xf numFmtId="0" fontId="52" fillId="12" borderId="92" xfId="43" applyFill="1" applyBorder="1"/>
    <xf numFmtId="0" fontId="2" fillId="0" borderId="93" xfId="36" applyBorder="1"/>
    <xf numFmtId="0" fontId="10" fillId="0" borderId="93" xfId="36" applyFont="1" applyBorder="1"/>
    <xf numFmtId="166" fontId="4" fillId="0" borderId="43" xfId="36" applyNumberFormat="1" applyFont="1" applyFill="1" applyBorder="1" applyAlignment="1">
      <alignment horizontal="left" vertical="center" wrapText="1"/>
    </xf>
    <xf numFmtId="0" fontId="55" fillId="0" borderId="0" xfId="43" applyFont="1" applyAlignment="1">
      <alignment wrapText="1"/>
    </xf>
    <xf numFmtId="0" fontId="63" fillId="0" borderId="0" xfId="43" applyFont="1"/>
    <xf numFmtId="0" fontId="63" fillId="0" borderId="80" xfId="43" applyFont="1" applyBorder="1"/>
    <xf numFmtId="0" fontId="64" fillId="0" borderId="33" xfId="36" applyFont="1" applyBorder="1" applyAlignment="1">
      <alignment horizontal="centerContinuous"/>
    </xf>
    <xf numFmtId="0" fontId="64" fillId="0" borderId="33" xfId="36" applyFont="1" applyBorder="1" applyAlignment="1">
      <alignment horizontal="center" vertical="center"/>
    </xf>
    <xf numFmtId="0" fontId="63" fillId="0" borderId="33" xfId="43" applyFont="1" applyBorder="1"/>
    <xf numFmtId="0" fontId="63" fillId="0" borderId="81" xfId="43" applyFont="1" applyBorder="1"/>
    <xf numFmtId="1" fontId="64" fillId="0" borderId="55" xfId="36" applyNumberFormat="1" applyFont="1" applyFill="1" applyBorder="1" applyAlignment="1">
      <alignment horizontal="center" vertical="center" wrapText="1"/>
    </xf>
    <xf numFmtId="1" fontId="64" fillId="0" borderId="30" xfId="36" applyNumberFormat="1" applyFont="1" applyFill="1" applyBorder="1" applyAlignment="1">
      <alignment horizontal="center" vertical="center" wrapText="1"/>
    </xf>
    <xf numFmtId="1" fontId="64" fillId="0" borderId="30" xfId="36" applyNumberFormat="1" applyFont="1" applyFill="1" applyBorder="1" applyAlignment="1">
      <alignment horizontal="left" vertical="center" wrapText="1"/>
    </xf>
    <xf numFmtId="0" fontId="65" fillId="0" borderId="56" xfId="43" applyFont="1" applyFill="1" applyBorder="1" applyAlignment="1">
      <alignment wrapText="1"/>
    </xf>
    <xf numFmtId="0" fontId="52" fillId="0" borderId="57" xfId="43" applyBorder="1"/>
    <xf numFmtId="0" fontId="52" fillId="0" borderId="94" xfId="43" applyBorder="1"/>
    <xf numFmtId="0" fontId="53" fillId="9" borderId="0" xfId="35" applyFill="1" applyAlignment="1">
      <alignment horizontal="center" vertical="center"/>
    </xf>
    <xf numFmtId="0" fontId="53" fillId="9" borderId="0" xfId="35" applyFill="1"/>
    <xf numFmtId="169" fontId="15" fillId="9" borderId="0" xfId="37" applyNumberFormat="1" applyFont="1" applyFill="1" applyAlignment="1">
      <alignment horizontal="center"/>
    </xf>
    <xf numFmtId="169" fontId="14" fillId="9" borderId="0" xfId="37" applyNumberFormat="1" applyFont="1" applyFill="1" applyAlignment="1">
      <alignment horizontal="center"/>
    </xf>
    <xf numFmtId="4" fontId="14" fillId="9" borderId="0" xfId="37" applyNumberFormat="1" applyFont="1" applyFill="1"/>
    <xf numFmtId="174" fontId="2" fillId="9" borderId="0" xfId="37" applyNumberFormat="1" applyFill="1"/>
    <xf numFmtId="169" fontId="14" fillId="9" borderId="0" xfId="36" applyNumberFormat="1" applyFont="1" applyFill="1" applyAlignment="1">
      <alignment horizontal="center"/>
    </xf>
    <xf numFmtId="0" fontId="2" fillId="9" borderId="0" xfId="36" applyFill="1"/>
    <xf numFmtId="4" fontId="14" fillId="9" borderId="0" xfId="36" applyNumberFormat="1" applyFont="1" applyFill="1"/>
    <xf numFmtId="0" fontId="9" fillId="9" borderId="55" xfId="36" applyNumberFormat="1" applyFont="1" applyFill="1" applyBorder="1" applyAlignment="1">
      <alignment horizontal="center" vertical="center" wrapText="1"/>
    </xf>
    <xf numFmtId="0" fontId="55" fillId="14" borderId="24" xfId="0" applyFont="1" applyFill="1" applyBorder="1" applyAlignment="1">
      <alignment horizontal="center" vertical="center"/>
    </xf>
    <xf numFmtId="0" fontId="0" fillId="9" borderId="0" xfId="0" applyFill="1"/>
    <xf numFmtId="0" fontId="0" fillId="9" borderId="0" xfId="0" applyFill="1" applyAlignment="1">
      <alignment horizontal="center" vertical="center"/>
    </xf>
    <xf numFmtId="0" fontId="0" fillId="9" borderId="33" xfId="0" applyFill="1" applyBorder="1" applyAlignment="1">
      <alignment horizontal="center" vertical="center"/>
    </xf>
    <xf numFmtId="1" fontId="0" fillId="9" borderId="0" xfId="0" applyNumberFormat="1" applyFill="1" applyAlignment="1">
      <alignment horizontal="center" vertical="center"/>
    </xf>
    <xf numFmtId="14" fontId="0" fillId="9" borderId="0" xfId="0" applyNumberFormat="1" applyFill="1" applyBorder="1" applyAlignment="1">
      <alignment horizontal="center" vertical="center"/>
    </xf>
    <xf numFmtId="14" fontId="0" fillId="9" borderId="0" xfId="0" applyNumberFormat="1" applyFill="1" applyAlignment="1">
      <alignment horizontal="center" vertical="center"/>
    </xf>
    <xf numFmtId="14" fontId="0" fillId="9" borderId="0" xfId="0" applyNumberFormat="1" applyFill="1"/>
    <xf numFmtId="180" fontId="0" fillId="9" borderId="0" xfId="0" applyNumberFormat="1" applyFill="1"/>
    <xf numFmtId="14" fontId="0" fillId="9" borderId="27" xfId="0" applyNumberFormat="1" applyFill="1" applyBorder="1" applyAlignment="1">
      <alignment horizontal="center" vertical="center"/>
    </xf>
    <xf numFmtId="1" fontId="0" fillId="9" borderId="0" xfId="0" applyNumberFormat="1" applyFill="1" applyBorder="1" applyAlignment="1">
      <alignment horizontal="center" vertical="center"/>
    </xf>
    <xf numFmtId="181" fontId="0" fillId="9" borderId="0" xfId="0" applyNumberFormat="1" applyFill="1"/>
    <xf numFmtId="0" fontId="9" fillId="0" borderId="95" xfId="36" applyFont="1" applyFill="1" applyBorder="1" applyAlignment="1">
      <alignment vertical="center"/>
    </xf>
    <xf numFmtId="9" fontId="9" fillId="15" borderId="96" xfId="82" applyFont="1" applyFill="1"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vertical="center"/>
    </xf>
    <xf numFmtId="175" fontId="5" fillId="0" borderId="64" xfId="36" applyNumberFormat="1" applyFont="1" applyFill="1" applyBorder="1" applyAlignment="1">
      <alignment horizontal="center" vertical="center"/>
    </xf>
    <xf numFmtId="0" fontId="2" fillId="0" borderId="0" xfId="36" applyFont="1" applyBorder="1" applyAlignment="1" applyProtection="1">
      <alignment horizontal="centerContinuous"/>
      <protection hidden="1"/>
    </xf>
    <xf numFmtId="0" fontId="38" fillId="0" borderId="0" xfId="36" applyFont="1" applyBorder="1" applyAlignment="1" applyProtection="1">
      <alignment horizontal="left" vertical="center"/>
      <protection hidden="1"/>
    </xf>
    <xf numFmtId="0" fontId="2" fillId="0" borderId="45" xfId="36" applyBorder="1" applyProtection="1">
      <protection hidden="1"/>
    </xf>
    <xf numFmtId="0" fontId="2" fillId="0" borderId="98" xfId="36" applyBorder="1" applyProtection="1">
      <protection hidden="1"/>
    </xf>
    <xf numFmtId="3" fontId="39" fillId="0" borderId="99" xfId="36" applyNumberFormat="1" applyFont="1" applyFill="1" applyBorder="1" applyAlignment="1" applyProtection="1">
      <alignment horizontal="center" vertical="center"/>
      <protection hidden="1"/>
    </xf>
    <xf numFmtId="3" fontId="5" fillId="0" borderId="65" xfId="36" applyNumberFormat="1" applyFont="1" applyFill="1" applyBorder="1" applyAlignment="1">
      <alignment horizontal="center" vertical="center"/>
    </xf>
    <xf numFmtId="4" fontId="2" fillId="0" borderId="0" xfId="36" applyNumberFormat="1" applyProtection="1">
      <protection hidden="1"/>
    </xf>
    <xf numFmtId="0" fontId="55" fillId="14" borderId="24" xfId="0" applyFont="1" applyFill="1" applyBorder="1" applyAlignment="1">
      <alignment horizontal="center" vertical="center" wrapText="1"/>
    </xf>
    <xf numFmtId="173" fontId="52" fillId="0" borderId="24" xfId="2" applyNumberFormat="1" applyFont="1" applyBorder="1" applyAlignment="1">
      <alignment horizontal="center" vertical="center"/>
    </xf>
    <xf numFmtId="173" fontId="0" fillId="0" borderId="24" xfId="0" applyNumberFormat="1" applyBorder="1" applyAlignment="1">
      <alignment horizontal="center" vertical="center"/>
    </xf>
    <xf numFmtId="0" fontId="55" fillId="0" borderId="24" xfId="0" applyFont="1" applyBorder="1" applyAlignment="1">
      <alignment horizontal="center" vertical="center"/>
    </xf>
    <xf numFmtId="0" fontId="54" fillId="0" borderId="24" xfId="0" applyFont="1" applyBorder="1" applyAlignment="1">
      <alignment horizontal="center" vertical="center"/>
    </xf>
    <xf numFmtId="175" fontId="66" fillId="0" borderId="30" xfId="43" applyNumberFormat="1" applyFont="1" applyFill="1" applyBorder="1" applyAlignment="1">
      <alignment horizontal="center" vertical="center" wrapText="1"/>
    </xf>
    <xf numFmtId="175" fontId="66" fillId="0" borderId="43" xfId="43" applyNumberFormat="1" applyFont="1" applyFill="1" applyBorder="1" applyAlignment="1" applyProtection="1">
      <alignment horizontal="center" vertical="center" wrapText="1"/>
      <protection hidden="1"/>
    </xf>
    <xf numFmtId="181" fontId="55" fillId="16" borderId="68" xfId="0" applyNumberFormat="1" applyFont="1" applyFill="1" applyBorder="1" applyAlignment="1">
      <alignment horizontal="left" vertical="center"/>
    </xf>
    <xf numFmtId="0" fontId="0" fillId="9" borderId="104" xfId="0" applyFill="1" applyBorder="1" applyAlignment="1">
      <alignment horizontal="center" vertical="center" wrapText="1"/>
    </xf>
    <xf numFmtId="0" fontId="55" fillId="14" borderId="0" xfId="0" applyFont="1" applyFill="1" applyBorder="1" applyAlignment="1">
      <alignment horizontal="center" vertical="center" wrapText="1"/>
    </xf>
    <xf numFmtId="0" fontId="0" fillId="9" borderId="105" xfId="0" applyFill="1" applyBorder="1" applyAlignment="1">
      <alignment horizontal="center" vertical="center" wrapText="1"/>
    </xf>
    <xf numFmtId="0" fontId="0" fillId="9" borderId="0" xfId="0" applyFill="1" applyBorder="1" applyAlignment="1">
      <alignment horizontal="center" vertical="center" wrapText="1"/>
    </xf>
    <xf numFmtId="0" fontId="0" fillId="9" borderId="0" xfId="0" applyFill="1" applyAlignment="1">
      <alignment horizontal="center" vertical="center" wrapText="1"/>
    </xf>
    <xf numFmtId="0" fontId="55" fillId="16" borderId="102" xfId="0" applyFont="1" applyFill="1" applyBorder="1" applyAlignment="1">
      <alignment horizontal="left" vertical="center"/>
    </xf>
    <xf numFmtId="173" fontId="55" fillId="9" borderId="65" xfId="0" applyNumberFormat="1" applyFont="1" applyFill="1" applyBorder="1" applyAlignment="1">
      <alignment horizontal="center" vertical="center"/>
    </xf>
    <xf numFmtId="0" fontId="55" fillId="16" borderId="103" xfId="0" applyFont="1" applyFill="1" applyBorder="1" applyAlignment="1">
      <alignment horizontal="left" vertical="center" wrapText="1"/>
    </xf>
    <xf numFmtId="164" fontId="54" fillId="0" borderId="24" xfId="2" applyFont="1" applyBorder="1" applyAlignment="1">
      <alignment horizontal="center" vertical="center"/>
    </xf>
    <xf numFmtId="9" fontId="54" fillId="0" borderId="24" xfId="82" applyFont="1" applyBorder="1" applyAlignment="1">
      <alignment horizontal="center" vertical="center"/>
    </xf>
    <xf numFmtId="173" fontId="54" fillId="0" borderId="24" xfId="0" applyNumberFormat="1" applyFont="1" applyBorder="1" applyAlignment="1">
      <alignment horizontal="center" vertical="center"/>
    </xf>
    <xf numFmtId="173" fontId="54" fillId="0" borderId="24" xfId="2" applyNumberFormat="1" applyFont="1" applyBorder="1" applyAlignment="1">
      <alignment horizontal="center" vertical="center"/>
    </xf>
    <xf numFmtId="0" fontId="38" fillId="0" borderId="0" xfId="36" applyFont="1" applyBorder="1" applyAlignment="1" applyProtection="1">
      <alignment horizontal="right" vertical="center"/>
      <protection hidden="1"/>
    </xf>
    <xf numFmtId="1" fontId="67" fillId="0" borderId="0" xfId="43" applyNumberFormat="1" applyFont="1" applyAlignment="1">
      <alignment horizontal="center" vertical="center"/>
    </xf>
    <xf numFmtId="0" fontId="2" fillId="0" borderId="0" xfId="36" applyBorder="1"/>
    <xf numFmtId="0" fontId="0" fillId="0" borderId="24" xfId="0" applyBorder="1" applyAlignment="1">
      <alignment horizontal="center" vertical="center"/>
    </xf>
    <xf numFmtId="0" fontId="55" fillId="10" borderId="24" xfId="0" applyFont="1" applyFill="1" applyBorder="1" applyAlignment="1">
      <alignment horizontal="center" vertical="center"/>
    </xf>
    <xf numFmtId="184" fontId="0" fillId="9" borderId="27" xfId="0" applyNumberFormat="1" applyFill="1" applyBorder="1" applyAlignment="1">
      <alignment horizontal="center" vertical="center"/>
    </xf>
    <xf numFmtId="184" fontId="0" fillId="9" borderId="0" xfId="0" applyNumberFormat="1" applyFill="1" applyBorder="1" applyAlignment="1">
      <alignment horizontal="center" vertical="center"/>
    </xf>
    <xf numFmtId="184" fontId="0" fillId="9" borderId="0" xfId="0" applyNumberFormat="1" applyFill="1" applyAlignment="1">
      <alignment horizontal="center" vertical="center"/>
    </xf>
    <xf numFmtId="173" fontId="55" fillId="9" borderId="0" xfId="0" applyNumberFormat="1" applyFont="1" applyFill="1" applyAlignment="1">
      <alignment horizontal="center" vertical="center"/>
    </xf>
    <xf numFmtId="0" fontId="55" fillId="9" borderId="74" xfId="0" applyFont="1" applyFill="1" applyBorder="1" applyAlignment="1">
      <alignment horizontal="center" vertical="center" wrapText="1"/>
    </xf>
    <xf numFmtId="0" fontId="55" fillId="9" borderId="64" xfId="0" applyFont="1" applyFill="1" applyBorder="1" applyAlignment="1">
      <alignment horizontal="center" vertical="center" wrapText="1"/>
    </xf>
    <xf numFmtId="175" fontId="29" fillId="8" borderId="30" xfId="36" applyNumberFormat="1" applyFont="1" applyFill="1" applyBorder="1" applyAlignment="1">
      <alignment horizontal="center" vertical="center" wrapText="1"/>
    </xf>
    <xf numFmtId="0" fontId="0" fillId="0" borderId="79" xfId="0" applyBorder="1" applyAlignment="1">
      <alignment horizontal="center" vertical="center"/>
    </xf>
    <xf numFmtId="4" fontId="34" fillId="9" borderId="9" xfId="80" applyNumberFormat="1" applyFont="1" applyFill="1" applyBorder="1" applyAlignment="1" applyProtection="1">
      <alignment horizontal="center" vertical="center"/>
      <protection hidden="1"/>
    </xf>
    <xf numFmtId="10" fontId="9" fillId="0" borderId="97" xfId="36" applyNumberFormat="1" applyFont="1" applyFill="1" applyBorder="1" applyAlignment="1">
      <alignment horizontal="center" vertical="center" wrapText="1"/>
    </xf>
    <xf numFmtId="49" fontId="43" fillId="9" borderId="85" xfId="80" applyNumberFormat="1" applyFont="1" applyFill="1" applyBorder="1" applyAlignment="1" applyProtection="1">
      <alignment vertical="center"/>
      <protection hidden="1"/>
    </xf>
    <xf numFmtId="164" fontId="70" fillId="9" borderId="0" xfId="2" applyFont="1" applyFill="1" applyAlignment="1">
      <alignment horizontal="center" vertical="center"/>
    </xf>
    <xf numFmtId="0" fontId="14" fillId="0" borderId="0" xfId="37" applyFont="1" applyAlignment="1">
      <alignment horizontal="center" vertical="center"/>
    </xf>
    <xf numFmtId="1" fontId="71" fillId="9" borderId="0" xfId="2" applyNumberFormat="1" applyFont="1" applyFill="1" applyAlignment="1">
      <alignment horizontal="center" vertical="center"/>
    </xf>
    <xf numFmtId="164" fontId="71" fillId="9" borderId="0" xfId="2" applyFont="1" applyFill="1" applyAlignment="1">
      <alignment horizontal="center" vertical="center"/>
    </xf>
    <xf numFmtId="0" fontId="38" fillId="0" borderId="35" xfId="36" applyFont="1" applyBorder="1" applyAlignment="1" applyProtection="1">
      <alignment horizontal="right" vertical="center"/>
      <protection hidden="1"/>
    </xf>
    <xf numFmtId="1" fontId="76" fillId="15" borderId="18" xfId="82" applyNumberFormat="1" applyFont="1" applyFill="1" applyBorder="1" applyAlignment="1">
      <alignment horizontal="center" vertical="center"/>
    </xf>
    <xf numFmtId="0" fontId="52" fillId="13" borderId="88" xfId="43" applyFill="1" applyBorder="1" applyAlignment="1">
      <alignment horizontal="center" vertical="center"/>
    </xf>
    <xf numFmtId="0" fontId="52" fillId="13" borderId="88" xfId="43" applyFont="1" applyFill="1" applyBorder="1" applyAlignment="1">
      <alignment horizontal="center" vertical="center"/>
    </xf>
    <xf numFmtId="0" fontId="52" fillId="0" borderId="0" xfId="43" applyAlignment="1">
      <alignment horizontal="center" vertical="center"/>
    </xf>
    <xf numFmtId="0" fontId="52" fillId="13" borderId="90" xfId="43" applyFill="1" applyBorder="1" applyAlignment="1">
      <alignment horizontal="center" vertical="center"/>
    </xf>
    <xf numFmtId="0" fontId="52" fillId="13" borderId="90" xfId="43" applyFont="1" applyFill="1" applyBorder="1" applyAlignment="1">
      <alignment horizontal="center" vertical="center"/>
    </xf>
    <xf numFmtId="0" fontId="52" fillId="13" borderId="139" xfId="43" applyFill="1" applyBorder="1" applyAlignment="1">
      <alignment horizontal="center" vertical="center"/>
    </xf>
    <xf numFmtId="0" fontId="52" fillId="13" borderId="140" xfId="43" applyFill="1" applyBorder="1" applyAlignment="1">
      <alignment horizontal="center" vertical="center"/>
    </xf>
    <xf numFmtId="0" fontId="0" fillId="13" borderId="140" xfId="43" applyFont="1" applyFill="1" applyBorder="1" applyAlignment="1">
      <alignment horizontal="center" vertical="center"/>
    </xf>
    <xf numFmtId="0" fontId="77" fillId="0" borderId="0" xfId="36" applyFont="1" applyAlignment="1" applyProtection="1">
      <alignment horizontal="center" vertical="center"/>
      <protection hidden="1"/>
    </xf>
    <xf numFmtId="0" fontId="77" fillId="0" borderId="0" xfId="36" applyFont="1" applyAlignment="1" applyProtection="1">
      <alignment horizontal="center" vertical="center"/>
    </xf>
    <xf numFmtId="0" fontId="77" fillId="0" borderId="0" xfId="36" applyFont="1" applyBorder="1" applyAlignment="1" applyProtection="1">
      <alignment horizontal="center" vertical="center"/>
      <protection hidden="1"/>
    </xf>
    <xf numFmtId="175" fontId="26" fillId="0" borderId="41" xfId="36" applyNumberFormat="1" applyFont="1" applyBorder="1" applyAlignment="1">
      <alignment horizontal="center" vertical="center" wrapText="1"/>
    </xf>
    <xf numFmtId="0" fontId="9" fillId="0" borderId="16" xfId="36" applyFont="1" applyBorder="1" applyAlignment="1" applyProtection="1">
      <alignment horizontal="centerContinuous"/>
      <protection hidden="1"/>
    </xf>
    <xf numFmtId="0" fontId="9" fillId="0" borderId="9" xfId="36" applyFont="1" applyBorder="1" applyAlignment="1" applyProtection="1">
      <alignment horizontal="centerContinuous"/>
      <protection hidden="1"/>
    </xf>
    <xf numFmtId="0" fontId="9" fillId="0" borderId="9" xfId="36" applyFont="1" applyBorder="1" applyAlignment="1" applyProtection="1">
      <alignment horizontal="center" vertical="center"/>
      <protection hidden="1"/>
    </xf>
    <xf numFmtId="0" fontId="9" fillId="0" borderId="17" xfId="36" applyFont="1" applyBorder="1" applyAlignment="1" applyProtection="1">
      <alignment horizontal="center" vertical="center"/>
      <protection hidden="1"/>
    </xf>
    <xf numFmtId="173" fontId="80" fillId="0" borderId="24" xfId="2" applyNumberFormat="1" applyFont="1" applyFill="1" applyBorder="1" applyAlignment="1">
      <alignment horizontal="center" vertical="center" wrapText="1"/>
    </xf>
    <xf numFmtId="39" fontId="80" fillId="0" borderId="24" xfId="2" applyNumberFormat="1" applyFont="1" applyFill="1" applyBorder="1" applyAlignment="1">
      <alignment horizontal="center" vertical="center" wrapText="1"/>
    </xf>
    <xf numFmtId="171" fontId="80" fillId="0" borderId="39" xfId="40" applyNumberFormat="1" applyFont="1" applyBorder="1" applyAlignment="1">
      <alignment horizontal="centerContinuous" vertical="center"/>
    </xf>
    <xf numFmtId="0" fontId="0" fillId="0" borderId="67" xfId="0" applyBorder="1" applyAlignment="1">
      <alignment horizontal="center" vertical="center"/>
    </xf>
    <xf numFmtId="179" fontId="25" fillId="0" borderId="24" xfId="36" applyNumberFormat="1" applyFont="1" applyBorder="1" applyAlignment="1" applyProtection="1">
      <alignment horizontal="centerContinuous" vertical="center" wrapText="1"/>
      <protection hidden="1"/>
    </xf>
    <xf numFmtId="0" fontId="2" fillId="0" borderId="24" xfId="36" applyFont="1" applyBorder="1" applyProtection="1">
      <protection hidden="1"/>
    </xf>
    <xf numFmtId="0" fontId="2" fillId="0" borderId="24" xfId="36" applyBorder="1" applyProtection="1">
      <protection hidden="1"/>
    </xf>
    <xf numFmtId="179" fontId="25" fillId="0" borderId="102" xfId="36" applyNumberFormat="1" applyFont="1" applyBorder="1" applyAlignment="1" applyProtection="1">
      <alignment horizontal="centerContinuous" vertical="center" wrapText="1"/>
      <protection hidden="1"/>
    </xf>
    <xf numFmtId="179" fontId="25" fillId="0" borderId="68" xfId="36" applyNumberFormat="1" applyFont="1" applyBorder="1" applyAlignment="1" applyProtection="1">
      <alignment horizontal="centerContinuous" vertical="center" wrapText="1"/>
      <protection hidden="1"/>
    </xf>
    <xf numFmtId="179" fontId="25" fillId="0" borderId="53" xfId="36" applyNumberFormat="1" applyFont="1" applyBorder="1" applyAlignment="1" applyProtection="1">
      <alignment horizontal="centerContinuous" vertical="center" wrapText="1"/>
      <protection hidden="1"/>
    </xf>
    <xf numFmtId="0" fontId="2" fillId="0" borderId="53" xfId="36" applyBorder="1" applyProtection="1">
      <protection hidden="1"/>
    </xf>
    <xf numFmtId="9" fontId="5" fillId="0" borderId="64" xfId="82" applyFont="1" applyFill="1" applyBorder="1" applyAlignment="1">
      <alignment horizontal="center" vertical="center"/>
    </xf>
    <xf numFmtId="9" fontId="9" fillId="18" borderId="96" xfId="82" applyFont="1" applyFill="1" applyBorder="1" applyAlignment="1">
      <alignment horizontal="center" vertical="center"/>
    </xf>
    <xf numFmtId="4" fontId="76" fillId="18" borderId="96" xfId="87" applyNumberFormat="1" applyFont="1" applyFill="1" applyBorder="1" applyAlignment="1">
      <alignment horizontal="center" vertical="center" wrapText="1"/>
    </xf>
    <xf numFmtId="3" fontId="9" fillId="18" borderId="96" xfId="87" applyNumberFormat="1" applyFont="1" applyFill="1" applyBorder="1" applyAlignment="1">
      <alignment horizontal="center" vertical="center" wrapText="1"/>
    </xf>
    <xf numFmtId="0" fontId="3" fillId="0" borderId="0" xfId="36" applyFont="1" applyFill="1" applyAlignment="1" applyProtection="1">
      <alignment horizontal="centerContinuous" vertical="center" wrapText="1"/>
      <protection hidden="1"/>
    </xf>
    <xf numFmtId="0" fontId="3" fillId="0" borderId="0" xfId="36" applyFont="1" applyFill="1" applyBorder="1" applyAlignment="1" applyProtection="1">
      <alignment horizontal="centerContinuous" vertical="center" wrapText="1"/>
      <protection hidden="1"/>
    </xf>
    <xf numFmtId="3" fontId="3" fillId="0" borderId="0" xfId="36" applyNumberFormat="1" applyFont="1" applyFill="1" applyAlignment="1" applyProtection="1">
      <alignment horizontal="centerContinuous" vertical="center" wrapText="1"/>
      <protection hidden="1"/>
    </xf>
    <xf numFmtId="175" fontId="29" fillId="0" borderId="33" xfId="36" applyNumberFormat="1" applyFont="1" applyBorder="1" applyAlignment="1">
      <alignment vertical="center"/>
    </xf>
    <xf numFmtId="175" fontId="2" fillId="0" borderId="0" xfId="36" applyNumberFormat="1" applyProtection="1">
      <protection hidden="1"/>
    </xf>
    <xf numFmtId="0" fontId="2" fillId="0" borderId="0" xfId="36" applyFill="1"/>
    <xf numFmtId="0" fontId="9" fillId="19" borderId="46" xfId="36" applyFont="1" applyFill="1" applyBorder="1" applyAlignment="1">
      <alignment horizontal="center" vertical="center" wrapText="1"/>
    </xf>
    <xf numFmtId="0" fontId="9" fillId="19" borderId="50" xfId="36" applyFont="1" applyFill="1" applyBorder="1" applyAlignment="1">
      <alignment horizontal="center" vertical="center" wrapText="1"/>
    </xf>
    <xf numFmtId="0" fontId="9" fillId="19" borderId="47" xfId="36" applyFont="1" applyFill="1" applyBorder="1" applyAlignment="1">
      <alignment horizontal="center" vertical="center" wrapText="1"/>
    </xf>
    <xf numFmtId="0" fontId="9" fillId="19" borderId="48" xfId="36" applyFont="1" applyFill="1" applyBorder="1" applyAlignment="1">
      <alignment horizontal="center" vertical="center" wrapText="1"/>
    </xf>
    <xf numFmtId="0" fontId="9" fillId="19" borderId="15" xfId="36" applyFont="1" applyFill="1" applyBorder="1" applyAlignment="1">
      <alignment horizontal="center" vertical="center" wrapText="1"/>
    </xf>
    <xf numFmtId="0" fontId="9" fillId="19" borderId="45" xfId="36" applyFont="1" applyFill="1" applyBorder="1" applyAlignment="1">
      <alignment horizontal="center" vertical="center" wrapText="1"/>
    </xf>
    <xf numFmtId="0" fontId="9" fillId="19" borderId="8" xfId="40" applyFont="1" applyFill="1" applyBorder="1" applyAlignment="1">
      <alignment horizontal="center" vertical="center" wrapText="1"/>
    </xf>
    <xf numFmtId="0" fontId="9" fillId="19" borderId="49" xfId="40" applyFont="1" applyFill="1" applyBorder="1" applyAlignment="1">
      <alignment horizontal="center" vertical="center" wrapText="1"/>
    </xf>
    <xf numFmtId="167" fontId="9" fillId="19" borderId="13" xfId="40" applyNumberFormat="1" applyFont="1" applyFill="1" applyBorder="1" applyAlignment="1">
      <alignment horizontal="center" vertical="center" wrapText="1"/>
    </xf>
    <xf numFmtId="0" fontId="20" fillId="19" borderId="13" xfId="0" applyFont="1" applyFill="1" applyBorder="1" applyAlignment="1">
      <alignment horizontal="center" vertical="center" wrapText="1"/>
    </xf>
    <xf numFmtId="0" fontId="34" fillId="19" borderId="15" xfId="36" applyFont="1" applyFill="1" applyBorder="1" applyAlignment="1">
      <alignment horizontal="center" vertical="center"/>
    </xf>
    <xf numFmtId="0" fontId="28" fillId="19" borderId="23" xfId="36" applyFont="1" applyFill="1" applyBorder="1" applyAlignment="1">
      <alignment horizontal="centerContinuous" vertical="center"/>
    </xf>
    <xf numFmtId="9" fontId="28" fillId="19" borderId="23" xfId="84" applyFont="1" applyFill="1" applyBorder="1" applyAlignment="1">
      <alignment horizontal="centerContinuous" vertical="center" wrapText="1"/>
    </xf>
    <xf numFmtId="0" fontId="28" fillId="19" borderId="24" xfId="36" applyFont="1" applyFill="1" applyBorder="1" applyAlignment="1">
      <alignment horizontal="center" vertical="center"/>
    </xf>
    <xf numFmtId="9" fontId="28" fillId="19" borderId="24" xfId="84" applyFont="1" applyFill="1" applyBorder="1" applyAlignment="1">
      <alignment horizontal="center" vertical="center" wrapText="1"/>
    </xf>
    <xf numFmtId="9" fontId="28" fillId="19" borderId="66" xfId="81" applyNumberFormat="1" applyFont="1" applyFill="1" applyBorder="1" applyAlignment="1">
      <alignment horizontal="center" vertical="center" wrapText="1"/>
    </xf>
    <xf numFmtId="9" fontId="28" fillId="19" borderId="67" xfId="81" applyNumberFormat="1" applyFont="1" applyFill="1" applyBorder="1" applyAlignment="1">
      <alignment horizontal="center" vertical="center" wrapText="1"/>
    </xf>
    <xf numFmtId="15" fontId="28" fillId="19" borderId="68" xfId="81" applyNumberFormat="1" applyFont="1" applyFill="1" applyBorder="1" applyAlignment="1">
      <alignment horizontal="center" vertical="center"/>
    </xf>
    <xf numFmtId="15" fontId="28" fillId="19" borderId="65" xfId="81" applyNumberFormat="1" applyFont="1" applyFill="1" applyBorder="1" applyAlignment="1">
      <alignment horizontal="center" vertical="center"/>
    </xf>
    <xf numFmtId="0" fontId="26" fillId="19" borderId="14" xfId="36" applyFont="1" applyFill="1" applyBorder="1" applyAlignment="1">
      <alignment vertical="center"/>
    </xf>
    <xf numFmtId="0" fontId="24" fillId="19" borderId="35" xfId="36" applyFont="1" applyFill="1" applyBorder="1" applyAlignment="1">
      <alignment vertical="center"/>
    </xf>
    <xf numFmtId="167" fontId="24" fillId="19" borderId="35" xfId="36" applyNumberFormat="1" applyFont="1" applyFill="1" applyBorder="1" applyAlignment="1">
      <alignment vertical="center"/>
    </xf>
    <xf numFmtId="177" fontId="24" fillId="19" borderId="35" xfId="36" applyNumberFormat="1" applyFont="1" applyFill="1" applyBorder="1" applyAlignment="1">
      <alignment horizontal="center" vertical="center"/>
    </xf>
    <xf numFmtId="178" fontId="24" fillId="19" borderId="35" xfId="36" applyNumberFormat="1" applyFont="1" applyFill="1" applyBorder="1" applyAlignment="1">
      <alignment horizontal="center" vertical="center"/>
    </xf>
    <xf numFmtId="0" fontId="26" fillId="19" borderId="35" xfId="36" applyFont="1" applyFill="1" applyBorder="1" applyAlignment="1">
      <alignment vertical="center"/>
    </xf>
    <xf numFmtId="0" fontId="26" fillId="19" borderId="19" xfId="36" applyFont="1" applyFill="1" applyBorder="1" applyAlignment="1">
      <alignment vertical="center"/>
    </xf>
    <xf numFmtId="0" fontId="29" fillId="21" borderId="30" xfId="36" applyFont="1" applyFill="1" applyBorder="1" applyAlignment="1">
      <alignment horizontal="center" vertical="center" wrapText="1"/>
    </xf>
    <xf numFmtId="9" fontId="29" fillId="21" borderId="30" xfId="84" applyFont="1" applyFill="1" applyBorder="1" applyAlignment="1">
      <alignment horizontal="center" vertical="center" wrapText="1"/>
    </xf>
    <xf numFmtId="172" fontId="29" fillId="21" borderId="30" xfId="84" applyNumberFormat="1" applyFont="1" applyFill="1" applyBorder="1" applyAlignment="1">
      <alignment horizontal="center" vertical="center" wrapText="1"/>
    </xf>
    <xf numFmtId="15" fontId="29" fillId="21" borderId="30" xfId="36" applyNumberFormat="1" applyFont="1" applyFill="1" applyBorder="1" applyAlignment="1">
      <alignment horizontal="center" vertical="center" wrapText="1"/>
    </xf>
    <xf numFmtId="0" fontId="29" fillId="21" borderId="37" xfId="36" applyFont="1" applyFill="1" applyBorder="1" applyAlignment="1">
      <alignment horizontal="center" vertical="center" wrapText="1"/>
    </xf>
    <xf numFmtId="0" fontId="29" fillId="21" borderId="38" xfId="36" applyFont="1" applyFill="1" applyBorder="1" applyAlignment="1">
      <alignment horizontal="center" vertical="center" wrapText="1"/>
    </xf>
    <xf numFmtId="4" fontId="29" fillId="21" borderId="30" xfId="36" applyNumberFormat="1" applyFont="1" applyFill="1" applyBorder="1" applyAlignment="1">
      <alignment horizontal="center" vertical="center" wrapText="1"/>
    </xf>
    <xf numFmtId="175" fontId="29" fillId="21" borderId="30" xfId="36" applyNumberFormat="1" applyFont="1" applyFill="1" applyBorder="1" applyAlignment="1">
      <alignment horizontal="center" vertical="center" wrapText="1"/>
    </xf>
    <xf numFmtId="0" fontId="40" fillId="19" borderId="132" xfId="0" applyFont="1" applyFill="1" applyBorder="1" applyAlignment="1">
      <alignment horizontal="center" vertical="center" wrapText="1"/>
    </xf>
    <xf numFmtId="0" fontId="40" fillId="19" borderId="70" xfId="0" applyFont="1" applyFill="1" applyBorder="1" applyAlignment="1">
      <alignment horizontal="center" vertical="center" wrapText="1"/>
    </xf>
    <xf numFmtId="0" fontId="40" fillId="19" borderId="27" xfId="0" applyFont="1" applyFill="1" applyBorder="1" applyAlignment="1">
      <alignment horizontal="center" vertical="center" wrapText="1"/>
    </xf>
    <xf numFmtId="0" fontId="40" fillId="19" borderId="15" xfId="0" applyFont="1" applyFill="1" applyBorder="1" applyAlignment="1">
      <alignment horizontal="center" vertical="center" wrapText="1"/>
    </xf>
    <xf numFmtId="0" fontId="40" fillId="19" borderId="47" xfId="0" applyFont="1" applyFill="1" applyBorder="1" applyAlignment="1">
      <alignment horizontal="center" vertical="center" wrapText="1"/>
    </xf>
    <xf numFmtId="0" fontId="40" fillId="19" borderId="79" xfId="0" applyFont="1" applyFill="1" applyBorder="1" applyAlignment="1">
      <alignment horizontal="center" vertical="center" wrapText="1"/>
    </xf>
    <xf numFmtId="3" fontId="4" fillId="0" borderId="11" xfId="36" applyNumberFormat="1" applyFont="1" applyBorder="1" applyAlignment="1" applyProtection="1">
      <alignment horizontal="center"/>
      <protection hidden="1"/>
    </xf>
    <xf numFmtId="0" fontId="37" fillId="0" borderId="30" xfId="36" quotePrefix="1" applyNumberFormat="1" applyFont="1" applyFill="1" applyBorder="1" applyAlignment="1" applyProtection="1">
      <alignment horizontal="center" vertical="center"/>
      <protection hidden="1"/>
    </xf>
    <xf numFmtId="185" fontId="29" fillId="10" borderId="30" xfId="36" applyNumberFormat="1" applyFont="1" applyFill="1" applyBorder="1" applyAlignment="1">
      <alignment horizontal="center" vertical="center" wrapText="1"/>
    </xf>
    <xf numFmtId="186" fontId="37" fillId="0" borderId="97" xfId="36" quotePrefix="1" applyNumberFormat="1" applyFont="1" applyFill="1" applyBorder="1" applyAlignment="1" applyProtection="1">
      <alignment horizontal="center" vertical="center"/>
      <protection hidden="1"/>
    </xf>
    <xf numFmtId="185" fontId="40" fillId="0" borderId="99" xfId="36" applyNumberFormat="1" applyFont="1" applyFill="1" applyBorder="1" applyAlignment="1" applyProtection="1">
      <alignment horizontal="center" vertical="center"/>
      <protection hidden="1"/>
    </xf>
    <xf numFmtId="185" fontId="66" fillId="0" borderId="43" xfId="43" applyNumberFormat="1" applyFont="1" applyFill="1" applyBorder="1" applyAlignment="1" applyProtection="1">
      <alignment horizontal="center" vertical="center" wrapText="1"/>
      <protection hidden="1"/>
    </xf>
    <xf numFmtId="185" fontId="66" fillId="0" borderId="30" xfId="43" applyNumberFormat="1" applyFont="1" applyFill="1" applyBorder="1" applyAlignment="1">
      <alignment horizontal="center" vertical="center" wrapText="1"/>
    </xf>
    <xf numFmtId="1" fontId="83" fillId="0" borderId="22" xfId="36" applyNumberFormat="1" applyFont="1" applyBorder="1" applyAlignment="1">
      <alignment horizontal="center" vertical="center"/>
    </xf>
    <xf numFmtId="49" fontId="84" fillId="9" borderId="61" xfId="80" applyNumberFormat="1" applyFont="1" applyFill="1" applyBorder="1" applyAlignment="1" applyProtection="1">
      <alignment vertical="center"/>
      <protection hidden="1"/>
    </xf>
    <xf numFmtId="1" fontId="83" fillId="0" borderId="18" xfId="36" applyNumberFormat="1" applyFont="1" applyBorder="1" applyAlignment="1" applyProtection="1">
      <alignment horizontal="center" vertical="center"/>
      <protection hidden="1"/>
    </xf>
    <xf numFmtId="0" fontId="82" fillId="0" borderId="61" xfId="43" applyFont="1" applyBorder="1"/>
    <xf numFmtId="0" fontId="82" fillId="0" borderId="57" xfId="43" applyFont="1" applyBorder="1"/>
    <xf numFmtId="0" fontId="82" fillId="0" borderId="94" xfId="43" applyFont="1" applyBorder="1"/>
    <xf numFmtId="0" fontId="82" fillId="0" borderId="0" xfId="43" applyFont="1"/>
    <xf numFmtId="0" fontId="10" fillId="0" borderId="0" xfId="36" applyFont="1" applyBorder="1"/>
    <xf numFmtId="0" fontId="85" fillId="0" borderId="0" xfId="0" applyFont="1" applyFill="1" applyBorder="1" applyAlignment="1" applyProtection="1">
      <alignment horizontal="center" vertical="center"/>
      <protection hidden="1"/>
    </xf>
    <xf numFmtId="0" fontId="34" fillId="19" borderId="73" xfId="36" applyFont="1" applyFill="1" applyBorder="1" applyAlignment="1">
      <alignment horizontal="center" vertical="center" wrapText="1"/>
    </xf>
    <xf numFmtId="9" fontId="11" fillId="0" borderId="85" xfId="84" applyNumberFormat="1" applyFont="1" applyFill="1" applyBorder="1" applyAlignment="1">
      <alignment horizontal="center" vertical="center"/>
    </xf>
    <xf numFmtId="0" fontId="28" fillId="19" borderId="11" xfId="36" applyFont="1" applyFill="1" applyBorder="1" applyAlignment="1">
      <alignment vertical="center" wrapText="1"/>
    </xf>
    <xf numFmtId="175" fontId="28" fillId="19" borderId="11" xfId="36" applyNumberFormat="1" applyFont="1" applyFill="1" applyBorder="1" applyAlignment="1">
      <alignment horizontal="center" vertical="center" wrapText="1"/>
    </xf>
    <xf numFmtId="186" fontId="26" fillId="0" borderId="41" xfId="36" applyNumberFormat="1" applyFont="1" applyBorder="1" applyAlignment="1">
      <alignment horizontal="center" vertical="center" wrapText="1"/>
    </xf>
    <xf numFmtId="186" fontId="26" fillId="0" borderId="70" xfId="36" applyNumberFormat="1" applyFont="1" applyBorder="1" applyAlignment="1">
      <alignment horizontal="center" vertical="center" wrapText="1"/>
    </xf>
    <xf numFmtId="0" fontId="62" fillId="19" borderId="121" xfId="36" applyFont="1" applyFill="1" applyBorder="1" applyAlignment="1">
      <alignment horizontal="center" vertical="center" wrapText="1"/>
    </xf>
    <xf numFmtId="185" fontId="86" fillId="0" borderId="43" xfId="43" applyNumberFormat="1" applyFont="1" applyFill="1" applyBorder="1" applyAlignment="1" applyProtection="1">
      <alignment horizontal="center" vertical="center" wrapText="1"/>
      <protection hidden="1"/>
    </xf>
    <xf numFmtId="185" fontId="9" fillId="15" borderId="62" xfId="41" applyNumberFormat="1" applyFont="1" applyFill="1" applyBorder="1" applyAlignment="1">
      <alignment horizontal="center" vertical="center"/>
    </xf>
    <xf numFmtId="185" fontId="4" fillId="10" borderId="24" xfId="41" applyNumberFormat="1" applyFont="1" applyFill="1" applyBorder="1" applyAlignment="1">
      <alignment horizontal="center" vertical="center"/>
    </xf>
    <xf numFmtId="0" fontId="53" fillId="19" borderId="0" xfId="35" applyFill="1"/>
    <xf numFmtId="0" fontId="87" fillId="22" borderId="0" xfId="35" applyFont="1" applyFill="1"/>
    <xf numFmtId="186" fontId="29" fillId="21" borderId="30" xfId="36" applyNumberFormat="1" applyFont="1" applyFill="1" applyBorder="1" applyAlignment="1">
      <alignment horizontal="center" vertical="center" wrapText="1"/>
    </xf>
    <xf numFmtId="1" fontId="29" fillId="21" borderId="30" xfId="36" applyNumberFormat="1" applyFont="1" applyFill="1" applyBorder="1" applyAlignment="1">
      <alignment horizontal="center" vertical="center" wrapText="1"/>
    </xf>
    <xf numFmtId="173" fontId="29" fillId="23" borderId="64" xfId="36" quotePrefix="1" applyNumberFormat="1" applyFont="1" applyFill="1" applyBorder="1" applyAlignment="1">
      <alignment horizontal="center" vertical="center" wrapText="1"/>
    </xf>
    <xf numFmtId="0" fontId="26" fillId="0" borderId="0" xfId="36" applyFont="1" applyFill="1" applyBorder="1"/>
    <xf numFmtId="1" fontId="25" fillId="0" borderId="0" xfId="36" applyNumberFormat="1" applyFont="1" applyFill="1" applyBorder="1" applyAlignment="1">
      <alignment horizontal="center" vertical="center" wrapText="1"/>
    </xf>
    <xf numFmtId="0" fontId="44" fillId="0" borderId="0" xfId="36" applyFont="1" applyFill="1" applyBorder="1"/>
    <xf numFmtId="0" fontId="25" fillId="0" borderId="0" xfId="36" applyFont="1" applyFill="1" applyBorder="1" applyAlignment="1">
      <alignment horizontal="center" vertical="center" wrapText="1"/>
    </xf>
    <xf numFmtId="0" fontId="26" fillId="0" borderId="0" xfId="36" applyFont="1" applyFill="1" applyBorder="1" applyAlignment="1">
      <alignment horizontal="center" vertical="center"/>
    </xf>
    <xf numFmtId="0" fontId="56" fillId="0" borderId="0" xfId="35" applyFont="1" applyFill="1" applyBorder="1"/>
    <xf numFmtId="0" fontId="4" fillId="0" borderId="145" xfId="36" applyFont="1" applyBorder="1" applyAlignment="1">
      <alignment horizontal="centerContinuous" vertical="center" wrapText="1"/>
    </xf>
    <xf numFmtId="0" fontId="55" fillId="0" borderId="83" xfId="43" applyFont="1" applyFill="1" applyBorder="1" applyAlignment="1" applyProtection="1">
      <alignment horizontal="center" vertical="center"/>
      <protection hidden="1"/>
    </xf>
    <xf numFmtId="0" fontId="0" fillId="13" borderId="88" xfId="43" applyFont="1" applyFill="1" applyBorder="1" applyAlignment="1">
      <alignment horizontal="center" vertical="center"/>
    </xf>
    <xf numFmtId="0" fontId="0" fillId="13" borderId="139" xfId="43" applyFont="1" applyFill="1" applyBorder="1" applyAlignment="1">
      <alignment horizontal="center" vertical="center"/>
    </xf>
    <xf numFmtId="9" fontId="0" fillId="13" borderId="88" xfId="82" applyFont="1" applyFill="1" applyBorder="1" applyAlignment="1">
      <alignment horizontal="center" vertical="center"/>
    </xf>
    <xf numFmtId="9" fontId="0" fillId="13" borderId="139" xfId="82" applyFont="1" applyFill="1" applyBorder="1" applyAlignment="1">
      <alignment horizontal="center" vertical="center"/>
    </xf>
    <xf numFmtId="9" fontId="0" fillId="13" borderId="140" xfId="82" applyFont="1" applyFill="1" applyBorder="1" applyAlignment="1">
      <alignment horizontal="center" vertical="center"/>
    </xf>
    <xf numFmtId="9" fontId="52" fillId="13" borderId="140" xfId="82" applyFont="1" applyFill="1" applyBorder="1" applyAlignment="1">
      <alignment horizontal="center" vertical="center"/>
    </xf>
    <xf numFmtId="0" fontId="28" fillId="19" borderId="20" xfId="36" applyFont="1" applyFill="1" applyBorder="1" applyAlignment="1">
      <alignment vertical="center" wrapText="1"/>
    </xf>
    <xf numFmtId="168" fontId="89" fillId="0" borderId="114" xfId="35" applyNumberFormat="1" applyFont="1" applyBorder="1" applyAlignment="1">
      <alignment horizontal="center" vertical="center" wrapText="1"/>
    </xf>
    <xf numFmtId="0" fontId="28" fillId="19" borderId="75" xfId="36" applyFont="1" applyFill="1" applyBorder="1" applyAlignment="1">
      <alignment vertical="center" wrapText="1"/>
    </xf>
    <xf numFmtId="0" fontId="90" fillId="20" borderId="142" xfId="36" applyFont="1" applyFill="1" applyBorder="1" applyAlignment="1">
      <alignment horizontal="center" vertical="center" wrapText="1"/>
    </xf>
    <xf numFmtId="0" fontId="91" fillId="19" borderId="64" xfId="36" applyFont="1" applyFill="1" applyBorder="1" applyAlignment="1">
      <alignment horizontal="center" vertical="center" wrapText="1"/>
    </xf>
    <xf numFmtId="0" fontId="56" fillId="0" borderId="0" xfId="35" applyFont="1" applyAlignment="1">
      <alignment horizontal="center"/>
    </xf>
    <xf numFmtId="0" fontId="74" fillId="9" borderId="70" xfId="35" applyFont="1" applyFill="1" applyBorder="1" applyAlignment="1">
      <alignment horizontal="center" vertical="center"/>
    </xf>
    <xf numFmtId="0" fontId="46" fillId="19" borderId="75" xfId="36" applyFont="1" applyFill="1" applyBorder="1" applyAlignment="1">
      <alignment horizontal="center" vertical="center" wrapText="1"/>
    </xf>
    <xf numFmtId="0" fontId="46" fillId="19" borderId="113" xfId="36" applyFont="1" applyFill="1" applyBorder="1" applyAlignment="1">
      <alignment horizontal="center" vertical="center" wrapText="1"/>
    </xf>
    <xf numFmtId="0" fontId="28" fillId="19" borderId="62" xfId="36" applyFont="1" applyFill="1" applyBorder="1" applyAlignment="1">
      <alignment horizontal="center" vertical="center" wrapText="1"/>
    </xf>
    <xf numFmtId="0" fontId="28" fillId="19" borderId="24" xfId="36" applyFont="1" applyFill="1" applyBorder="1" applyAlignment="1">
      <alignment horizontal="center" vertical="center" wrapText="1"/>
    </xf>
    <xf numFmtId="186" fontId="59" fillId="9" borderId="70" xfId="35" applyNumberFormat="1" applyFont="1" applyFill="1" applyBorder="1" applyAlignment="1">
      <alignment horizontal="center" vertical="center"/>
    </xf>
    <xf numFmtId="0" fontId="28" fillId="19" borderId="33" xfId="36" applyFont="1" applyFill="1" applyBorder="1" applyAlignment="1">
      <alignment horizontal="center" vertical="center" wrapText="1"/>
    </xf>
    <xf numFmtId="0" fontId="28" fillId="19" borderId="25" xfId="36" applyFont="1" applyFill="1" applyBorder="1" applyAlignment="1">
      <alignment horizontal="center" vertical="center" wrapText="1"/>
    </xf>
    <xf numFmtId="0" fontId="28" fillId="19" borderId="69" xfId="36" applyFont="1" applyFill="1" applyBorder="1" applyAlignment="1">
      <alignment horizontal="center" vertical="center" wrapText="1"/>
    </xf>
    <xf numFmtId="0" fontId="28" fillId="19" borderId="23" xfId="36" applyFont="1" applyFill="1" applyBorder="1" applyAlignment="1">
      <alignment horizontal="center" vertical="center" wrapText="1"/>
    </xf>
    <xf numFmtId="0" fontId="82" fillId="0" borderId="0" xfId="0" applyFont="1"/>
    <xf numFmtId="168" fontId="30" fillId="0" borderId="0" xfId="36" applyNumberFormat="1" applyFont="1" applyAlignment="1">
      <alignment horizontal="center" vertical="center"/>
    </xf>
    <xf numFmtId="168" fontId="31" fillId="0" borderId="0" xfId="36" applyNumberFormat="1" applyFont="1" applyAlignment="1">
      <alignment horizontal="center" vertical="center"/>
    </xf>
    <xf numFmtId="0" fontId="31" fillId="0" borderId="0" xfId="36" applyFont="1" applyAlignment="1">
      <alignment horizontal="left" vertical="center"/>
    </xf>
    <xf numFmtId="0" fontId="32" fillId="0" borderId="0" xfId="36" applyFont="1" applyAlignment="1">
      <alignment horizontal="center" vertical="center"/>
    </xf>
    <xf numFmtId="168" fontId="33" fillId="0" borderId="0" xfId="36" applyNumberFormat="1" applyFont="1" applyAlignment="1">
      <alignment horizontal="center" vertical="center"/>
    </xf>
    <xf numFmtId="0" fontId="32" fillId="0" borderId="0" xfId="36" applyFont="1" applyAlignment="1">
      <alignment horizontal="centerContinuous" vertical="center"/>
    </xf>
    <xf numFmtId="0" fontId="32" fillId="0" borderId="0" xfId="36" applyFont="1" applyAlignment="1">
      <alignment vertical="center"/>
    </xf>
    <xf numFmtId="0" fontId="23" fillId="0" borderId="0" xfId="36" applyFont="1" applyAlignment="1">
      <alignment horizontal="center" vertical="center"/>
    </xf>
    <xf numFmtId="0" fontId="28" fillId="0" borderId="0" xfId="36" applyFont="1" applyAlignment="1">
      <alignment vertical="center"/>
    </xf>
    <xf numFmtId="0" fontId="29" fillId="0" borderId="141" xfId="36" applyFont="1" applyBorder="1" applyAlignment="1">
      <alignment vertical="center"/>
    </xf>
    <xf numFmtId="0" fontId="29" fillId="0" borderId="131" xfId="36" applyFont="1" applyBorder="1" applyAlignment="1">
      <alignment vertical="center"/>
    </xf>
    <xf numFmtId="0" fontId="26" fillId="0" borderId="0" xfId="36" applyFont="1" applyAlignment="1">
      <alignment vertical="center"/>
    </xf>
    <xf numFmtId="0" fontId="23" fillId="0" borderId="0" xfId="36" applyFont="1" applyAlignment="1">
      <alignment horizontal="center" vertical="center" wrapText="1"/>
    </xf>
    <xf numFmtId="185" fontId="29" fillId="0" borderId="30" xfId="36" quotePrefix="1" applyNumberFormat="1" applyFont="1" applyBorder="1" applyAlignment="1">
      <alignment horizontal="center" vertical="center" wrapText="1"/>
    </xf>
    <xf numFmtId="173" fontId="29" fillId="0" borderId="0" xfId="36" quotePrefix="1" applyNumberFormat="1" applyFont="1" applyAlignment="1">
      <alignment vertical="center" wrapText="1"/>
    </xf>
    <xf numFmtId="168" fontId="23" fillId="0" borderId="0" xfId="36" applyNumberFormat="1" applyFont="1" applyAlignment="1">
      <alignment horizontal="center" vertical="center"/>
    </xf>
    <xf numFmtId="0" fontId="24" fillId="0" borderId="0" xfId="36" applyFont="1" applyAlignment="1">
      <alignment horizontal="center" vertical="center"/>
    </xf>
    <xf numFmtId="0" fontId="28" fillId="19" borderId="0" xfId="36" applyFont="1" applyFill="1" applyAlignment="1">
      <alignment horizontal="center" vertical="center" wrapText="1"/>
    </xf>
    <xf numFmtId="0" fontId="46" fillId="0" borderId="0" xfId="36" applyFont="1" applyAlignment="1">
      <alignment horizontal="center" vertical="center" wrapText="1"/>
    </xf>
    <xf numFmtId="0" fontId="46" fillId="0" borderId="65" xfId="36" applyFont="1" applyBorder="1" applyAlignment="1">
      <alignment horizontal="center" vertical="center" wrapText="1"/>
    </xf>
    <xf numFmtId="186" fontId="26" fillId="0" borderId="24" xfId="36" applyNumberFormat="1" applyFont="1" applyBorder="1" applyAlignment="1">
      <alignment horizontal="center" vertical="center" wrapText="1"/>
    </xf>
    <xf numFmtId="0" fontId="26" fillId="0" borderId="24" xfId="36" applyFont="1" applyBorder="1" applyAlignment="1">
      <alignment horizontal="center" vertical="center"/>
    </xf>
    <xf numFmtId="0" fontId="26" fillId="0" borderId="41" xfId="36" applyFont="1" applyBorder="1" applyAlignment="1">
      <alignment horizontal="center" vertical="center"/>
    </xf>
    <xf numFmtId="0" fontId="9" fillId="0" borderId="64" xfId="36" quotePrefix="1" applyFont="1" applyBorder="1" applyAlignment="1">
      <alignment horizontal="center" vertical="center" wrapText="1"/>
    </xf>
    <xf numFmtId="0" fontId="9" fillId="0" borderId="0" xfId="36" quotePrefix="1" applyFont="1" applyAlignment="1">
      <alignment horizontal="center" vertical="center" wrapText="1"/>
    </xf>
    <xf numFmtId="0" fontId="90" fillId="0" borderId="64" xfId="36" applyFont="1" applyBorder="1" applyAlignment="1">
      <alignment vertical="center" wrapText="1"/>
    </xf>
    <xf numFmtId="0" fontId="28" fillId="0" borderId="40" xfId="36" applyFont="1" applyBorder="1" applyAlignment="1">
      <alignment vertical="center" wrapText="1"/>
    </xf>
    <xf numFmtId="0" fontId="28" fillId="0" borderId="98" xfId="36" applyFont="1" applyBorder="1" applyAlignment="1">
      <alignment vertical="center" wrapText="1"/>
    </xf>
    <xf numFmtId="0" fontId="28" fillId="0" borderId="0" xfId="36" applyFont="1" applyAlignment="1">
      <alignment horizontal="center" vertical="center" wrapText="1"/>
    </xf>
    <xf numFmtId="0" fontId="28" fillId="0" borderId="0" xfId="36" applyFont="1" applyAlignment="1">
      <alignment vertical="center" wrapText="1"/>
    </xf>
    <xf numFmtId="0" fontId="28" fillId="0" borderId="34" xfId="36" applyFont="1" applyBorder="1" applyAlignment="1">
      <alignment vertical="center" wrapText="1"/>
    </xf>
    <xf numFmtId="0" fontId="74" fillId="0" borderId="33" xfId="35" applyFont="1" applyBorder="1" applyAlignment="1">
      <alignment vertical="center"/>
    </xf>
    <xf numFmtId="175" fontId="59" fillId="0" borderId="33" xfId="35" applyNumberFormat="1" applyFont="1" applyBorder="1" applyAlignment="1">
      <alignment horizontal="center" vertical="center"/>
    </xf>
    <xf numFmtId="185" fontId="59" fillId="0" borderId="33" xfId="35" applyNumberFormat="1" applyFont="1" applyBorder="1" applyAlignment="1">
      <alignment vertical="center"/>
    </xf>
    <xf numFmtId="185" fontId="59" fillId="0" borderId="28" xfId="35" applyNumberFormat="1" applyFont="1" applyBorder="1" applyAlignment="1">
      <alignment vertical="center"/>
    </xf>
    <xf numFmtId="0" fontId="46" fillId="0" borderId="40" xfId="36" applyFont="1" applyBorder="1" applyAlignment="1">
      <alignment horizontal="center" vertical="center" wrapText="1"/>
    </xf>
    <xf numFmtId="0" fontId="46" fillId="0" borderId="98" xfId="36" applyFont="1" applyBorder="1" applyAlignment="1">
      <alignment horizontal="center" vertical="center" wrapText="1"/>
    </xf>
    <xf numFmtId="0" fontId="46" fillId="0" borderId="34" xfId="36" applyFont="1" applyBorder="1" applyAlignment="1">
      <alignment horizontal="center" vertical="center" wrapText="1"/>
    </xf>
    <xf numFmtId="0" fontId="9" fillId="0" borderId="65" xfId="36" quotePrefix="1" applyFont="1" applyBorder="1" applyAlignment="1">
      <alignment horizontal="center" vertical="center" wrapText="1"/>
    </xf>
    <xf numFmtId="0" fontId="9" fillId="0" borderId="35" xfId="36" quotePrefix="1" applyFont="1" applyBorder="1" applyAlignment="1">
      <alignment horizontal="center" vertical="center" wrapText="1"/>
    </xf>
    <xf numFmtId="0" fontId="92" fillId="21" borderId="37" xfId="36" applyFont="1" applyFill="1" applyBorder="1" applyAlignment="1">
      <alignment horizontal="center" vertical="center" wrapText="1"/>
    </xf>
    <xf numFmtId="0" fontId="68" fillId="21" borderId="30" xfId="36" applyFont="1" applyFill="1" applyBorder="1" applyAlignment="1">
      <alignment horizontal="center" vertical="center" wrapText="1"/>
    </xf>
    <xf numFmtId="9" fontId="68" fillId="21" borderId="30" xfId="84" applyFont="1" applyFill="1" applyBorder="1" applyAlignment="1">
      <alignment horizontal="center" vertical="center" wrapText="1"/>
    </xf>
    <xf numFmtId="0" fontId="92" fillId="21" borderId="38" xfId="36" applyFont="1" applyFill="1" applyBorder="1" applyAlignment="1">
      <alignment horizontal="center" vertical="center" wrapText="1"/>
    </xf>
    <xf numFmtId="0" fontId="68" fillId="21" borderId="38" xfId="36" applyFont="1" applyFill="1" applyBorder="1" applyAlignment="1">
      <alignment horizontal="center" vertical="center" wrapText="1"/>
    </xf>
    <xf numFmtId="4" fontId="93" fillId="21" borderId="30" xfId="36" applyNumberFormat="1" applyFont="1" applyFill="1" applyBorder="1" applyAlignment="1">
      <alignment horizontal="center" vertical="center" wrapText="1"/>
    </xf>
    <xf numFmtId="0" fontId="93" fillId="21" borderId="30" xfId="36" applyFont="1" applyFill="1" applyBorder="1" applyAlignment="1">
      <alignment horizontal="center" vertical="center" wrapText="1"/>
    </xf>
    <xf numFmtId="9" fontId="93" fillId="21" borderId="30" xfId="84" applyFont="1" applyFill="1" applyBorder="1" applyAlignment="1">
      <alignment horizontal="center" vertical="center" wrapText="1"/>
    </xf>
    <xf numFmtId="0" fontId="93" fillId="21" borderId="37" xfId="36" applyFont="1" applyFill="1" applyBorder="1" applyAlignment="1">
      <alignment horizontal="center" vertical="center" wrapText="1"/>
    </xf>
    <xf numFmtId="0" fontId="93" fillId="21" borderId="38" xfId="36" applyFont="1" applyFill="1" applyBorder="1" applyAlignment="1">
      <alignment horizontal="center" vertical="center" wrapText="1"/>
    </xf>
    <xf numFmtId="0" fontId="68" fillId="21" borderId="37" xfId="36" applyFont="1" applyFill="1" applyBorder="1" applyAlignment="1">
      <alignment horizontal="center" vertical="center" wrapText="1"/>
    </xf>
    <xf numFmtId="0" fontId="92" fillId="21" borderId="30" xfId="36" applyFont="1" applyFill="1" applyBorder="1" applyAlignment="1">
      <alignment horizontal="center" vertical="center" wrapText="1"/>
    </xf>
    <xf numFmtId="172" fontId="68" fillId="21" borderId="30" xfId="84" applyNumberFormat="1" applyFont="1" applyFill="1" applyBorder="1" applyAlignment="1">
      <alignment horizontal="center" vertical="center" wrapText="1"/>
    </xf>
    <xf numFmtId="0" fontId="94" fillId="21" borderId="38" xfId="36" applyFont="1" applyFill="1" applyBorder="1" applyAlignment="1">
      <alignment horizontal="center" vertical="center" wrapText="1"/>
    </xf>
    <xf numFmtId="186" fontId="68" fillId="21" borderId="30" xfId="36" applyNumberFormat="1" applyFont="1" applyFill="1" applyBorder="1" applyAlignment="1">
      <alignment horizontal="center" vertical="center" wrapText="1"/>
    </xf>
    <xf numFmtId="186" fontId="59" fillId="9" borderId="70" xfId="35" applyNumberFormat="1" applyFont="1" applyFill="1" applyBorder="1" applyAlignment="1">
      <alignment horizontal="center" vertical="center"/>
    </xf>
    <xf numFmtId="0" fontId="29" fillId="21" borderId="37" xfId="36" applyFont="1" applyFill="1" applyBorder="1" applyAlignment="1">
      <alignment horizontal="center" vertical="center" wrapText="1"/>
    </xf>
    <xf numFmtId="0" fontId="9" fillId="20" borderId="115" xfId="36" applyFont="1" applyFill="1" applyBorder="1" applyAlignment="1">
      <alignment horizontal="center" vertical="center" wrapText="1"/>
    </xf>
    <xf numFmtId="0" fontId="9" fillId="20" borderId="116" xfId="36" applyFont="1" applyFill="1" applyBorder="1" applyAlignment="1">
      <alignment horizontal="center" vertical="center" wrapText="1"/>
    </xf>
    <xf numFmtId="0" fontId="0" fillId="0" borderId="15" xfId="0" applyBorder="1" applyAlignment="1">
      <alignment horizontal="center" vertical="center"/>
    </xf>
    <xf numFmtId="0" fontId="7" fillId="0" borderId="57" xfId="36" applyFont="1" applyBorder="1" applyAlignment="1">
      <alignment horizontal="center" vertical="center" wrapText="1"/>
    </xf>
    <xf numFmtId="0" fontId="5" fillId="19" borderId="118" xfId="36" applyFont="1" applyFill="1" applyBorder="1" applyAlignment="1">
      <alignment horizontal="center" vertical="center" textRotation="90" wrapText="1"/>
    </xf>
    <xf numFmtId="0" fontId="5" fillId="19" borderId="109" xfId="36" applyFont="1" applyFill="1" applyBorder="1" applyAlignment="1">
      <alignment horizontal="center" vertical="center" textRotation="90" wrapText="1"/>
    </xf>
    <xf numFmtId="0" fontId="9" fillId="19" borderId="49" xfId="36" applyFont="1" applyFill="1" applyBorder="1" applyAlignment="1">
      <alignment horizontal="center" vertical="center"/>
    </xf>
    <xf numFmtId="0" fontId="9" fillId="19" borderId="108" xfId="36" applyFont="1" applyFill="1" applyBorder="1" applyAlignment="1">
      <alignment horizontal="center" vertical="center"/>
    </xf>
    <xf numFmtId="0" fontId="9" fillId="0" borderId="49" xfId="40" applyFont="1" applyFill="1" applyBorder="1" applyAlignment="1">
      <alignment horizontal="center" vertical="center" wrapText="1"/>
    </xf>
    <xf numFmtId="0" fontId="9" fillId="0" borderId="108" xfId="40" applyFont="1" applyFill="1" applyBorder="1" applyAlignment="1">
      <alignment horizontal="center" vertical="center" wrapText="1"/>
    </xf>
    <xf numFmtId="0" fontId="9" fillId="0" borderId="111" xfId="40" applyFont="1" applyFill="1" applyBorder="1" applyAlignment="1">
      <alignment horizontal="right" vertical="center" wrapText="1"/>
    </xf>
    <xf numFmtId="0" fontId="9" fillId="0" borderId="112" xfId="40" applyFont="1" applyFill="1" applyBorder="1" applyAlignment="1">
      <alignment horizontal="right" vertical="center" wrapText="1"/>
    </xf>
    <xf numFmtId="0" fontId="9" fillId="19" borderId="46" xfId="36" applyFont="1" applyFill="1" applyBorder="1" applyAlignment="1">
      <alignment horizontal="center" vertical="center" wrapText="1"/>
    </xf>
    <xf numFmtId="0" fontId="9" fillId="19" borderId="114" xfId="36" applyFont="1" applyFill="1" applyBorder="1" applyAlignment="1">
      <alignment horizontal="center" vertical="center" wrapText="1"/>
    </xf>
    <xf numFmtId="0" fontId="0" fillId="0" borderId="23" xfId="0" applyBorder="1" applyAlignment="1">
      <alignment horizontal="center" vertical="center"/>
    </xf>
    <xf numFmtId="0" fontId="20" fillId="19" borderId="8" xfId="0" applyFont="1" applyFill="1" applyBorder="1" applyAlignment="1">
      <alignment horizontal="center" vertical="center" wrapText="1"/>
    </xf>
    <xf numFmtId="0" fontId="5" fillId="19" borderId="20" xfId="40" applyFont="1" applyFill="1" applyBorder="1" applyAlignment="1">
      <alignment horizontal="center" vertical="center" wrapText="1"/>
    </xf>
    <xf numFmtId="0" fontId="5" fillId="19" borderId="75" xfId="40" applyFont="1" applyFill="1" applyBorder="1" applyAlignment="1">
      <alignment horizontal="center" vertical="center" wrapText="1"/>
    </xf>
    <xf numFmtId="0" fontId="5" fillId="19" borderId="113" xfId="40" applyFont="1" applyFill="1" applyBorder="1" applyAlignment="1">
      <alignment horizontal="center" vertical="center" wrapText="1"/>
    </xf>
    <xf numFmtId="0" fontId="9" fillId="19" borderId="115" xfId="36" applyFont="1" applyFill="1" applyBorder="1" applyAlignment="1">
      <alignment horizontal="center" vertical="center" wrapText="1"/>
    </xf>
    <xf numFmtId="0" fontId="9" fillId="19" borderId="116" xfId="36" applyFont="1" applyFill="1" applyBorder="1" applyAlignment="1">
      <alignment horizontal="center" vertical="center" wrapText="1"/>
    </xf>
    <xf numFmtId="0" fontId="79" fillId="0" borderId="0" xfId="36" applyFont="1" applyAlignment="1">
      <alignment horizontal="center" vertical="center" wrapText="1"/>
    </xf>
    <xf numFmtId="0" fontId="7" fillId="0" borderId="0" xfId="36" applyFont="1" applyAlignment="1">
      <alignment horizontal="center" vertical="center" wrapText="1"/>
    </xf>
    <xf numFmtId="0" fontId="9" fillId="19" borderId="117" xfId="36" applyFont="1" applyFill="1" applyBorder="1" applyAlignment="1">
      <alignment horizontal="center" vertical="center" wrapText="1"/>
    </xf>
    <xf numFmtId="0" fontId="9" fillId="19" borderId="14" xfId="36" applyFont="1" applyFill="1" applyBorder="1" applyAlignment="1">
      <alignment horizontal="center" vertical="center" wrapText="1"/>
    </xf>
    <xf numFmtId="0" fontId="3" fillId="0" borderId="0" xfId="36" applyFont="1" applyAlignment="1">
      <alignment horizontal="center" vertical="center" wrapText="1"/>
    </xf>
    <xf numFmtId="0" fontId="5" fillId="0" borderId="0" xfId="36" applyFont="1" applyAlignment="1">
      <alignment horizontal="center" vertical="center" wrapText="1"/>
    </xf>
    <xf numFmtId="0" fontId="79" fillId="0" borderId="0" xfId="36" applyFont="1" applyAlignment="1">
      <alignment horizontal="center" vertical="center"/>
    </xf>
    <xf numFmtId="0" fontId="9" fillId="19" borderId="40" xfId="36" applyFont="1" applyFill="1" applyBorder="1" applyAlignment="1">
      <alignment horizontal="center" vertical="center" wrapText="1"/>
    </xf>
    <xf numFmtId="0" fontId="9" fillId="19" borderId="47" xfId="36" applyFont="1" applyFill="1" applyBorder="1" applyAlignment="1">
      <alignment horizontal="center" vertical="center" wrapText="1"/>
    </xf>
    <xf numFmtId="0" fontId="9" fillId="19" borderId="35" xfId="36" applyFont="1" applyFill="1" applyBorder="1" applyAlignment="1">
      <alignment horizontal="center" vertical="center" wrapText="1"/>
    </xf>
    <xf numFmtId="0" fontId="9" fillId="19" borderId="48" xfId="36" applyFont="1" applyFill="1" applyBorder="1" applyAlignment="1">
      <alignment horizontal="center" vertical="center" wrapText="1"/>
    </xf>
    <xf numFmtId="0" fontId="20" fillId="19" borderId="20" xfId="0" applyFont="1" applyFill="1" applyBorder="1" applyAlignment="1">
      <alignment horizontal="center" vertical="center"/>
    </xf>
    <xf numFmtId="0" fontId="20" fillId="19" borderId="75" xfId="0" applyFont="1" applyFill="1" applyBorder="1" applyAlignment="1">
      <alignment horizontal="center" vertical="center"/>
    </xf>
    <xf numFmtId="0" fontId="20" fillId="19" borderId="108" xfId="0" applyFont="1" applyFill="1" applyBorder="1" applyAlignment="1">
      <alignment horizontal="center" vertical="center"/>
    </xf>
    <xf numFmtId="0" fontId="0" fillId="0" borderId="16" xfId="0" applyBorder="1" applyAlignment="1">
      <alignment horizontal="center"/>
    </xf>
    <xf numFmtId="0" fontId="0" fillId="0" borderId="9" xfId="0" applyBorder="1" applyAlignment="1">
      <alignment horizontal="center"/>
    </xf>
    <xf numFmtId="0" fontId="0" fillId="0" borderId="130" xfId="0" applyBorder="1" applyAlignment="1">
      <alignment horizontal="center"/>
    </xf>
    <xf numFmtId="0" fontId="0" fillId="0" borderId="18" xfId="0" applyBorder="1" applyAlignment="1">
      <alignment horizontal="center"/>
    </xf>
    <xf numFmtId="0" fontId="0" fillId="0" borderId="11" xfId="0" applyBorder="1" applyAlignment="1">
      <alignment horizontal="center"/>
    </xf>
    <xf numFmtId="0" fontId="0" fillId="0" borderId="128" xfId="0" applyBorder="1" applyAlignment="1">
      <alignment horizontal="center"/>
    </xf>
    <xf numFmtId="0" fontId="80" fillId="0" borderId="62" xfId="36" applyFont="1" applyFill="1" applyBorder="1" applyAlignment="1">
      <alignment horizontal="center" vertical="center" wrapText="1"/>
    </xf>
    <xf numFmtId="0" fontId="80" fillId="0" borderId="54" xfId="36" applyFont="1" applyFill="1" applyBorder="1" applyAlignment="1">
      <alignment horizontal="center" vertical="center" wrapText="1"/>
    </xf>
    <xf numFmtId="0" fontId="80" fillId="0" borderId="41" xfId="36" applyFont="1" applyFill="1" applyBorder="1" applyAlignment="1">
      <alignment horizontal="center" vertical="center" wrapText="1"/>
    </xf>
    <xf numFmtId="0" fontId="16" fillId="19" borderId="20" xfId="40" applyFont="1" applyFill="1" applyBorder="1" applyAlignment="1">
      <alignment horizontal="center" vertical="center" wrapText="1"/>
    </xf>
    <xf numFmtId="0" fontId="16" fillId="19" borderId="75" xfId="40" applyFont="1" applyFill="1" applyBorder="1" applyAlignment="1">
      <alignment horizontal="center" vertical="center" wrapText="1"/>
    </xf>
    <xf numFmtId="0" fontId="16" fillId="19" borderId="113" xfId="40" applyFont="1" applyFill="1" applyBorder="1" applyAlignment="1">
      <alignment horizontal="center" vertical="center" wrapText="1"/>
    </xf>
    <xf numFmtId="0" fontId="9" fillId="19" borderId="20" xfId="36" applyFont="1" applyFill="1" applyBorder="1" applyAlignment="1">
      <alignment horizontal="center" vertical="center"/>
    </xf>
    <xf numFmtId="0" fontId="9" fillId="19" borderId="75" xfId="36" applyFont="1" applyFill="1" applyBorder="1" applyAlignment="1">
      <alignment horizontal="center" vertical="center"/>
    </xf>
    <xf numFmtId="0" fontId="9" fillId="0" borderId="20" xfId="40" applyFont="1" applyFill="1" applyBorder="1" applyAlignment="1">
      <alignment horizontal="center" vertical="center" wrapText="1"/>
    </xf>
    <xf numFmtId="0" fontId="9" fillId="0" borderId="75" xfId="40" applyFont="1" applyFill="1" applyBorder="1" applyAlignment="1">
      <alignment horizontal="center" vertical="center" wrapText="1"/>
    </xf>
    <xf numFmtId="0" fontId="24" fillId="0" borderId="0" xfId="36" applyFont="1" applyAlignment="1">
      <alignment horizontal="center" vertical="center" wrapText="1"/>
    </xf>
    <xf numFmtId="0" fontId="34" fillId="19" borderId="119" xfId="36" applyFont="1" applyFill="1" applyBorder="1" applyAlignment="1">
      <alignment horizontal="center" vertical="center"/>
    </xf>
    <xf numFmtId="0" fontId="34" fillId="19" borderId="120" xfId="36" applyFont="1" applyFill="1" applyBorder="1" applyAlignment="1">
      <alignment horizontal="center" vertical="center"/>
    </xf>
    <xf numFmtId="0" fontId="34" fillId="19" borderId="121" xfId="36" applyFont="1" applyFill="1" applyBorder="1" applyAlignment="1">
      <alignment horizontal="center" vertical="center"/>
    </xf>
    <xf numFmtId="0" fontId="34" fillId="19" borderId="101" xfId="36" applyFont="1" applyFill="1" applyBorder="1" applyAlignment="1">
      <alignment horizontal="center" vertical="center"/>
    </xf>
    <xf numFmtId="0" fontId="2" fillId="0" borderId="0" xfId="36" applyBorder="1" applyAlignment="1">
      <alignment horizontal="center"/>
    </xf>
    <xf numFmtId="0" fontId="37" fillId="7" borderId="125" xfId="36" applyFont="1" applyFill="1" applyBorder="1" applyAlignment="1" applyProtection="1">
      <alignment horizontal="center" vertical="center" wrapText="1"/>
      <protection hidden="1"/>
    </xf>
    <xf numFmtId="0" fontId="37" fillId="7" borderId="126" xfId="36" applyFont="1" applyFill="1" applyBorder="1" applyAlignment="1" applyProtection="1">
      <alignment horizontal="center" vertical="center" wrapText="1"/>
      <protection hidden="1"/>
    </xf>
    <xf numFmtId="1" fontId="58" fillId="9" borderId="0" xfId="35" applyNumberFormat="1" applyFont="1" applyFill="1" applyAlignment="1">
      <alignment horizontal="center" vertical="center" wrapText="1"/>
    </xf>
    <xf numFmtId="1" fontId="27" fillId="9" borderId="0" xfId="36" applyNumberFormat="1" applyFont="1" applyFill="1" applyAlignment="1">
      <alignment horizontal="center" vertical="center" wrapText="1"/>
    </xf>
    <xf numFmtId="1" fontId="72" fillId="9" borderId="0" xfId="35" applyNumberFormat="1" applyFont="1" applyFill="1" applyAlignment="1">
      <alignment horizontal="center"/>
    </xf>
    <xf numFmtId="1" fontId="25" fillId="9" borderId="0" xfId="36" applyNumberFormat="1" applyFont="1" applyFill="1" applyAlignment="1">
      <alignment horizontal="center" vertical="center" wrapText="1"/>
    </xf>
    <xf numFmtId="1" fontId="58" fillId="9" borderId="0" xfId="35" applyNumberFormat="1" applyFont="1" applyFill="1" applyAlignment="1">
      <alignment horizontal="center"/>
    </xf>
    <xf numFmtId="4" fontId="28" fillId="19" borderId="122" xfId="36" applyNumberFormat="1" applyFont="1" applyFill="1" applyBorder="1" applyAlignment="1">
      <alignment horizontal="center" vertical="center" wrapText="1"/>
    </xf>
    <xf numFmtId="4" fontId="28" fillId="19" borderId="123" xfId="36" applyNumberFormat="1" applyFont="1" applyFill="1" applyBorder="1" applyAlignment="1">
      <alignment horizontal="center" vertical="center" wrapText="1"/>
    </xf>
    <xf numFmtId="0" fontId="28" fillId="19" borderId="119" xfId="36" applyFont="1" applyFill="1" applyBorder="1" applyAlignment="1">
      <alignment horizontal="center" vertical="center" wrapText="1"/>
    </xf>
    <xf numFmtId="0" fontId="28" fillId="19" borderId="120" xfId="36" applyFont="1" applyFill="1" applyBorder="1" applyAlignment="1">
      <alignment horizontal="center" vertical="center" wrapText="1"/>
    </xf>
    <xf numFmtId="0" fontId="28" fillId="19" borderId="52" xfId="36" applyFont="1" applyFill="1" applyBorder="1" applyAlignment="1">
      <alignment horizontal="center" vertical="center" wrapText="1"/>
    </xf>
    <xf numFmtId="0" fontId="28" fillId="19" borderId="15" xfId="36" applyFont="1" applyFill="1" applyBorder="1" applyAlignment="1">
      <alignment horizontal="center" vertical="center" wrapText="1"/>
    </xf>
    <xf numFmtId="4" fontId="28" fillId="19" borderId="124" xfId="36" applyNumberFormat="1" applyFont="1" applyFill="1" applyBorder="1" applyAlignment="1">
      <alignment horizontal="center" vertical="center" wrapText="1"/>
    </xf>
    <xf numFmtId="4" fontId="28" fillId="19" borderId="47" xfId="36" applyNumberFormat="1" applyFont="1" applyFill="1" applyBorder="1" applyAlignment="1">
      <alignment horizontal="center" vertical="center" wrapText="1"/>
    </xf>
    <xf numFmtId="0" fontId="28" fillId="20" borderId="118" xfId="36" applyFont="1" applyFill="1" applyBorder="1" applyAlignment="1">
      <alignment horizontal="center" vertical="center" wrapText="1"/>
    </xf>
    <xf numFmtId="0" fontId="28" fillId="20" borderId="103" xfId="36" applyFont="1" applyFill="1" applyBorder="1" applyAlignment="1">
      <alignment horizontal="center" vertical="center" wrapText="1"/>
    </xf>
    <xf numFmtId="173" fontId="29" fillId="0" borderId="44" xfId="36" quotePrefix="1" applyNumberFormat="1" applyFont="1" applyBorder="1" applyAlignment="1">
      <alignment vertical="center" wrapText="1"/>
    </xf>
    <xf numFmtId="173" fontId="29" fillId="0" borderId="107" xfId="36" quotePrefix="1" applyNumberFormat="1" applyFont="1" applyBorder="1" applyAlignment="1">
      <alignment vertical="center" wrapText="1"/>
    </xf>
    <xf numFmtId="0" fontId="46" fillId="0" borderId="131" xfId="36" applyFont="1" applyBorder="1" applyAlignment="1">
      <alignment horizontal="center" vertical="center" wrapText="1"/>
    </xf>
    <xf numFmtId="0" fontId="46" fillId="0" borderId="100" xfId="36" applyFont="1" applyBorder="1" applyAlignment="1">
      <alignment horizontal="center" vertical="center" wrapText="1"/>
    </xf>
    <xf numFmtId="0" fontId="46" fillId="0" borderId="79" xfId="36" applyFont="1" applyBorder="1" applyAlignment="1">
      <alignment horizontal="center" vertical="center" wrapText="1"/>
    </xf>
    <xf numFmtId="0" fontId="28" fillId="19" borderId="117" xfId="36" applyFont="1" applyFill="1" applyBorder="1" applyAlignment="1">
      <alignment horizontal="center" vertical="center" wrapText="1"/>
    </xf>
    <xf numFmtId="0" fontId="28" fillId="19" borderId="98" xfId="36" applyFont="1" applyFill="1" applyBorder="1" applyAlignment="1">
      <alignment horizontal="center" vertical="center" wrapText="1"/>
    </xf>
    <xf numFmtId="0" fontId="28" fillId="19" borderId="51" xfId="36" applyFont="1" applyFill="1" applyBorder="1" applyAlignment="1">
      <alignment horizontal="center" vertical="center" wrapText="1"/>
    </xf>
    <xf numFmtId="0" fontId="28" fillId="19" borderId="34" xfId="36" applyFont="1" applyFill="1" applyBorder="1" applyAlignment="1">
      <alignment horizontal="center" vertical="center" wrapText="1"/>
    </xf>
    <xf numFmtId="0" fontId="28" fillId="19" borderId="14" xfId="36" applyFont="1" applyFill="1" applyBorder="1" applyAlignment="1">
      <alignment horizontal="center" vertical="center" wrapText="1"/>
    </xf>
    <xf numFmtId="0" fontId="28" fillId="19" borderId="45" xfId="36" applyFont="1" applyFill="1" applyBorder="1" applyAlignment="1">
      <alignment horizontal="center" vertical="center" wrapText="1"/>
    </xf>
    <xf numFmtId="0" fontId="28" fillId="19" borderId="46" xfId="36" applyFont="1" applyFill="1" applyBorder="1" applyAlignment="1">
      <alignment horizontal="center" vertical="center" wrapText="1"/>
    </xf>
    <xf numFmtId="0" fontId="28" fillId="19" borderId="40" xfId="36" applyFont="1" applyFill="1" applyBorder="1" applyAlignment="1">
      <alignment horizontal="center" vertical="center" wrapText="1"/>
    </xf>
    <xf numFmtId="0" fontId="28" fillId="19" borderId="25" xfId="36" applyFont="1" applyFill="1" applyBorder="1" applyAlignment="1">
      <alignment horizontal="center" vertical="center" wrapText="1"/>
    </xf>
    <xf numFmtId="0" fontId="28" fillId="19" borderId="33" xfId="36" applyFont="1" applyFill="1" applyBorder="1" applyAlignment="1">
      <alignment horizontal="center" vertical="center" wrapText="1"/>
    </xf>
    <xf numFmtId="0" fontId="28" fillId="19" borderId="28" xfId="36" applyFont="1" applyFill="1" applyBorder="1" applyAlignment="1">
      <alignment horizontal="center" vertical="center" wrapText="1"/>
    </xf>
    <xf numFmtId="0" fontId="73" fillId="0" borderId="73" xfId="35" applyFont="1" applyBorder="1" applyAlignment="1">
      <alignment horizontal="right" vertical="center"/>
    </xf>
    <xf numFmtId="0" fontId="73" fillId="0" borderId="11" xfId="35" applyFont="1" applyBorder="1" applyAlignment="1">
      <alignment horizontal="right" vertical="center"/>
    </xf>
    <xf numFmtId="0" fontId="73" fillId="0" borderId="128" xfId="35" applyFont="1" applyBorder="1" applyAlignment="1">
      <alignment horizontal="right" vertical="center"/>
    </xf>
    <xf numFmtId="0" fontId="28" fillId="19" borderId="62" xfId="36" applyFont="1" applyFill="1" applyBorder="1" applyAlignment="1">
      <alignment horizontal="center" vertical="center" wrapText="1"/>
    </xf>
    <xf numFmtId="0" fontId="28" fillId="19" borderId="54" xfId="36" applyFont="1" applyFill="1" applyBorder="1" applyAlignment="1">
      <alignment horizontal="center" vertical="center" wrapText="1"/>
    </xf>
    <xf numFmtId="0" fontId="28" fillId="19" borderId="41" xfId="36" applyFont="1" applyFill="1" applyBorder="1" applyAlignment="1">
      <alignment horizontal="center" vertical="center" wrapText="1"/>
    </xf>
    <xf numFmtId="1" fontId="25" fillId="0" borderId="0" xfId="36" applyNumberFormat="1" applyFont="1" applyAlignment="1">
      <alignment horizontal="center" vertical="center" wrapText="1"/>
    </xf>
    <xf numFmtId="0" fontId="28" fillId="19" borderId="73" xfId="36" applyFont="1" applyFill="1" applyBorder="1" applyAlignment="1">
      <alignment horizontal="center" vertical="center" wrapText="1"/>
    </xf>
    <xf numFmtId="0" fontId="28" fillId="19" borderId="11" xfId="36" applyFont="1" applyFill="1" applyBorder="1" applyAlignment="1">
      <alignment horizontal="center" vertical="center" wrapText="1"/>
    </xf>
    <xf numFmtId="186" fontId="59" fillId="9" borderId="70" xfId="35" applyNumberFormat="1" applyFont="1" applyFill="1" applyBorder="1" applyAlignment="1">
      <alignment horizontal="center" vertical="center"/>
    </xf>
    <xf numFmtId="0" fontId="24" fillId="19" borderId="35" xfId="36" applyFont="1" applyFill="1" applyBorder="1" applyAlignment="1">
      <alignment horizontal="center" vertical="center"/>
    </xf>
    <xf numFmtId="0" fontId="69" fillId="0" borderId="114" xfId="35" applyFont="1" applyBorder="1" applyAlignment="1">
      <alignment horizontal="center" vertical="center" wrapText="1"/>
    </xf>
    <xf numFmtId="0" fontId="69" fillId="0" borderId="104" xfId="35" applyFont="1" applyBorder="1" applyAlignment="1">
      <alignment horizontal="center" vertical="center" wrapText="1"/>
    </xf>
    <xf numFmtId="0" fontId="69" fillId="0" borderId="48" xfId="35" applyFont="1" applyBorder="1" applyAlignment="1">
      <alignment horizontal="center" vertical="center" wrapText="1"/>
    </xf>
    <xf numFmtId="0" fontId="28" fillId="19" borderId="24" xfId="36" applyFont="1" applyFill="1" applyBorder="1" applyAlignment="1">
      <alignment horizontal="center" vertical="center" wrapText="1"/>
    </xf>
    <xf numFmtId="0" fontId="69" fillId="0" borderId="118" xfId="35" applyFont="1" applyBorder="1" applyAlignment="1">
      <alignment horizontal="center" vertical="center" wrapText="1"/>
    </xf>
    <xf numFmtId="0" fontId="34" fillId="0" borderId="118" xfId="36" applyFont="1" applyBorder="1" applyAlignment="1">
      <alignment horizontal="center" vertical="center" wrapText="1"/>
    </xf>
    <xf numFmtId="0" fontId="34" fillId="0" borderId="127" xfId="36" applyFont="1" applyBorder="1" applyAlignment="1">
      <alignment horizontal="center" vertical="center" wrapText="1"/>
    </xf>
    <xf numFmtId="0" fontId="34" fillId="0" borderId="109" xfId="36" applyFont="1" applyBorder="1" applyAlignment="1">
      <alignment horizontal="center" vertical="center" wrapText="1"/>
    </xf>
    <xf numFmtId="0" fontId="28" fillId="19" borderId="69" xfId="36" applyFont="1" applyFill="1" applyBorder="1" applyAlignment="1">
      <alignment horizontal="center" vertical="center" wrapText="1"/>
    </xf>
    <xf numFmtId="0" fontId="28" fillId="19" borderId="107" xfId="36" applyFont="1" applyFill="1" applyBorder="1" applyAlignment="1">
      <alignment horizontal="center" vertical="center" wrapText="1"/>
    </xf>
    <xf numFmtId="168" fontId="88" fillId="0" borderId="104" xfId="35" applyNumberFormat="1" applyFont="1" applyBorder="1" applyAlignment="1">
      <alignment horizontal="center" vertical="center" wrapText="1"/>
    </xf>
    <xf numFmtId="0" fontId="88" fillId="0" borderId="104" xfId="35" applyFont="1" applyBorder="1" applyAlignment="1">
      <alignment horizontal="center" vertical="center" wrapText="1"/>
    </xf>
    <xf numFmtId="0" fontId="28" fillId="19" borderId="35" xfId="36" applyFont="1" applyFill="1" applyBorder="1" applyAlignment="1">
      <alignment horizontal="center" vertical="center" wrapText="1"/>
    </xf>
    <xf numFmtId="0" fontId="28" fillId="19" borderId="117" xfId="36" applyFont="1" applyFill="1" applyBorder="1" applyAlignment="1">
      <alignment horizontal="center"/>
    </xf>
    <xf numFmtId="0" fontId="28" fillId="19" borderId="98" xfId="36" applyFont="1" applyFill="1" applyBorder="1" applyAlignment="1">
      <alignment horizontal="center"/>
    </xf>
    <xf numFmtId="0" fontId="28" fillId="19" borderId="32" xfId="36" applyFont="1" applyFill="1" applyBorder="1" applyAlignment="1">
      <alignment horizontal="center" vertical="center"/>
    </xf>
    <xf numFmtId="0" fontId="28" fillId="19" borderId="28" xfId="36" applyFont="1" applyFill="1" applyBorder="1" applyAlignment="1">
      <alignment horizontal="center" vertical="center"/>
    </xf>
    <xf numFmtId="0" fontId="25" fillId="0" borderId="0" xfId="36" applyFont="1" applyAlignment="1">
      <alignment horizontal="center" vertical="center" wrapText="1"/>
    </xf>
    <xf numFmtId="0" fontId="31" fillId="0" borderId="0" xfId="36" applyFont="1" applyAlignment="1">
      <alignment horizontal="center" vertical="center"/>
    </xf>
    <xf numFmtId="0" fontId="28" fillId="19" borderId="66" xfId="36" applyFont="1" applyFill="1" applyBorder="1" applyAlignment="1">
      <alignment horizontal="center" vertical="center" wrapText="1"/>
    </xf>
    <xf numFmtId="0" fontId="28" fillId="19" borderId="102" xfId="36" applyFont="1" applyFill="1" applyBorder="1" applyAlignment="1">
      <alignment horizontal="center" vertical="center" wrapText="1"/>
    </xf>
    <xf numFmtId="0" fontId="28" fillId="19" borderId="23" xfId="36" applyFont="1" applyFill="1" applyBorder="1" applyAlignment="1">
      <alignment horizontal="center" vertical="center" wrapText="1"/>
    </xf>
    <xf numFmtId="15" fontId="28" fillId="19" borderId="23" xfId="36" applyNumberFormat="1" applyFont="1" applyFill="1" applyBorder="1" applyAlignment="1">
      <alignment horizontal="center" vertical="center" wrapText="1"/>
    </xf>
    <xf numFmtId="15" fontId="28" fillId="19" borderId="24" xfId="36" applyNumberFormat="1" applyFont="1" applyFill="1" applyBorder="1" applyAlignment="1">
      <alignment horizontal="center" vertical="center" wrapText="1"/>
    </xf>
    <xf numFmtId="0" fontId="28" fillId="19" borderId="129" xfId="36" applyFont="1" applyFill="1" applyBorder="1" applyAlignment="1">
      <alignment horizontal="center" vertical="center"/>
    </xf>
    <xf numFmtId="0" fontId="28" fillId="19" borderId="130" xfId="36" applyFont="1" applyFill="1" applyBorder="1" applyAlignment="1">
      <alignment horizontal="center" vertical="center"/>
    </xf>
    <xf numFmtId="0" fontId="28" fillId="20" borderId="50" xfId="36" applyFont="1" applyFill="1" applyBorder="1" applyAlignment="1">
      <alignment horizontal="center" vertical="center" wrapText="1"/>
    </xf>
    <xf numFmtId="0" fontId="28" fillId="20" borderId="74" xfId="36" applyFont="1" applyFill="1" applyBorder="1" applyAlignment="1">
      <alignment horizontal="center" vertical="center" wrapText="1"/>
    </xf>
    <xf numFmtId="173" fontId="34" fillId="0" borderId="44" xfId="36" quotePrefix="1" applyNumberFormat="1" applyFont="1" applyBorder="1" applyAlignment="1">
      <alignment vertical="center" wrapText="1"/>
    </xf>
    <xf numFmtId="173" fontId="34" fillId="0" borderId="107" xfId="36" quotePrefix="1" applyNumberFormat="1" applyFont="1" applyBorder="1" applyAlignment="1">
      <alignment vertical="center" wrapText="1"/>
    </xf>
    <xf numFmtId="173" fontId="93" fillId="0" borderId="44" xfId="36" quotePrefix="1" applyNumberFormat="1" applyFont="1" applyBorder="1" applyAlignment="1">
      <alignment vertical="center" wrapText="1"/>
    </xf>
    <xf numFmtId="173" fontId="93" fillId="0" borderId="107" xfId="36" quotePrefix="1" applyNumberFormat="1" applyFont="1" applyBorder="1" applyAlignment="1">
      <alignment vertical="center" wrapText="1"/>
    </xf>
    <xf numFmtId="0" fontId="29" fillId="4" borderId="29" xfId="36" applyFont="1" applyFill="1" applyBorder="1" applyAlignment="1">
      <alignment horizontal="center" vertical="center" wrapText="1"/>
    </xf>
    <xf numFmtId="0" fontId="29" fillId="4" borderId="36" xfId="36" applyFont="1" applyFill="1" applyBorder="1" applyAlignment="1">
      <alignment horizontal="center" vertical="center" wrapText="1"/>
    </xf>
    <xf numFmtId="0" fontId="29" fillId="21" borderId="37" xfId="36" applyFont="1" applyFill="1" applyBorder="1" applyAlignment="1">
      <alignment horizontal="center" vertical="center" wrapText="1"/>
    </xf>
    <xf numFmtId="0" fontId="29" fillId="21" borderId="38" xfId="36" applyFont="1" applyFill="1" applyBorder="1" applyAlignment="1">
      <alignment horizontal="center" vertical="center" wrapText="1"/>
    </xf>
    <xf numFmtId="0" fontId="68" fillId="21" borderId="37" xfId="36" applyFont="1" applyFill="1" applyBorder="1" applyAlignment="1">
      <alignment horizontal="center" vertical="center" wrapText="1"/>
    </xf>
    <xf numFmtId="0" fontId="68" fillId="21" borderId="38" xfId="36" applyFont="1" applyFill="1" applyBorder="1" applyAlignment="1">
      <alignment horizontal="center" vertical="center" wrapText="1"/>
    </xf>
    <xf numFmtId="9" fontId="68" fillId="21" borderId="37" xfId="84" applyFont="1" applyFill="1" applyBorder="1" applyAlignment="1">
      <alignment horizontal="center" vertical="center" wrapText="1"/>
    </xf>
    <xf numFmtId="9" fontId="68" fillId="21" borderId="38" xfId="84" applyFont="1" applyFill="1" applyBorder="1" applyAlignment="1">
      <alignment horizontal="center" vertical="center" wrapText="1"/>
    </xf>
    <xf numFmtId="15" fontId="29" fillId="21" borderId="37" xfId="36" applyNumberFormat="1" applyFont="1" applyFill="1" applyBorder="1" applyAlignment="1">
      <alignment horizontal="center" vertical="center" wrapText="1"/>
    </xf>
    <xf numFmtId="15" fontId="29" fillId="21" borderId="38" xfId="36" applyNumberFormat="1" applyFont="1" applyFill="1" applyBorder="1" applyAlignment="1">
      <alignment horizontal="center" vertical="center" wrapText="1"/>
    </xf>
    <xf numFmtId="186" fontId="29" fillId="21" borderId="37" xfId="36" applyNumberFormat="1" applyFont="1" applyFill="1" applyBorder="1" applyAlignment="1">
      <alignment horizontal="center" vertical="center" wrapText="1"/>
    </xf>
    <xf numFmtId="186" fontId="29" fillId="21" borderId="38" xfId="36" applyNumberFormat="1" applyFont="1" applyFill="1" applyBorder="1" applyAlignment="1">
      <alignment horizontal="center" vertical="center" wrapText="1"/>
    </xf>
    <xf numFmtId="185" fontId="29" fillId="10" borderId="37" xfId="36" applyNumberFormat="1" applyFont="1" applyFill="1" applyBorder="1" applyAlignment="1">
      <alignment horizontal="center" vertical="center" wrapText="1"/>
    </xf>
    <xf numFmtId="185" fontId="29" fillId="10" borderId="38" xfId="36" applyNumberFormat="1" applyFont="1" applyFill="1" applyBorder="1" applyAlignment="1">
      <alignment horizontal="center" vertical="center" wrapText="1"/>
    </xf>
    <xf numFmtId="0" fontId="93" fillId="21" borderId="37" xfId="36" applyFont="1" applyFill="1" applyBorder="1" applyAlignment="1">
      <alignment horizontal="center" vertical="center" wrapText="1"/>
    </xf>
    <xf numFmtId="0" fontId="93" fillId="21" borderId="38" xfId="36" applyFont="1" applyFill="1" applyBorder="1" applyAlignment="1">
      <alignment horizontal="center" vertical="center" wrapText="1"/>
    </xf>
    <xf numFmtId="9" fontId="93" fillId="21" borderId="37" xfId="84" applyFont="1" applyFill="1" applyBorder="1" applyAlignment="1">
      <alignment horizontal="center" vertical="center" wrapText="1"/>
    </xf>
    <xf numFmtId="9" fontId="93" fillId="21" borderId="38" xfId="84" applyFont="1" applyFill="1" applyBorder="1" applyAlignment="1">
      <alignment horizontal="center" vertical="center" wrapText="1"/>
    </xf>
    <xf numFmtId="9" fontId="29" fillId="21" borderId="37" xfId="84" applyFont="1" applyFill="1" applyBorder="1" applyAlignment="1">
      <alignment horizontal="center" vertical="center" wrapText="1"/>
    </xf>
    <xf numFmtId="9" fontId="29" fillId="21" borderId="38" xfId="84" applyFont="1" applyFill="1" applyBorder="1" applyAlignment="1">
      <alignment horizontal="center" vertical="center" wrapText="1"/>
    </xf>
    <xf numFmtId="173" fontId="29" fillId="23" borderId="131" xfId="36" quotePrefix="1" applyNumberFormat="1" applyFont="1" applyFill="1" applyBorder="1" applyAlignment="1">
      <alignment horizontal="center" vertical="center" wrapText="1"/>
    </xf>
    <xf numFmtId="173" fontId="29" fillId="23" borderId="74" xfId="36" quotePrefix="1" applyNumberFormat="1" applyFont="1" applyFill="1" applyBorder="1" applyAlignment="1">
      <alignment horizontal="center" vertical="center" wrapText="1"/>
    </xf>
    <xf numFmtId="173" fontId="29" fillId="23" borderId="144" xfId="36" quotePrefix="1" applyNumberFormat="1" applyFont="1" applyFill="1" applyBorder="1" applyAlignment="1">
      <alignment horizontal="center" vertical="center" wrapText="1"/>
    </xf>
    <xf numFmtId="173" fontId="29" fillId="23" borderId="143" xfId="36" quotePrefix="1" applyNumberFormat="1" applyFont="1" applyFill="1" applyBorder="1" applyAlignment="1">
      <alignment horizontal="center" vertical="center" wrapText="1"/>
    </xf>
    <xf numFmtId="0" fontId="55" fillId="17" borderId="20" xfId="0" applyFont="1" applyFill="1" applyBorder="1" applyAlignment="1">
      <alignment horizontal="center"/>
    </xf>
    <xf numFmtId="0" fontId="55" fillId="17" borderId="75" xfId="0" applyFont="1" applyFill="1" applyBorder="1" applyAlignment="1">
      <alignment horizontal="center"/>
    </xf>
    <xf numFmtId="0" fontId="55" fillId="17" borderId="113" xfId="0" applyFont="1" applyFill="1" applyBorder="1" applyAlignment="1">
      <alignment horizontal="center"/>
    </xf>
    <xf numFmtId="0" fontId="55" fillId="9" borderId="20" xfId="0" applyFont="1" applyFill="1" applyBorder="1" applyAlignment="1">
      <alignment horizontal="center" vertical="center" wrapText="1"/>
    </xf>
    <xf numFmtId="0" fontId="55" fillId="9" borderId="113" xfId="0" applyFont="1" applyFill="1" applyBorder="1" applyAlignment="1">
      <alignment horizontal="center" vertical="center" wrapText="1"/>
    </xf>
    <xf numFmtId="0" fontId="55" fillId="10" borderId="24" xfId="0" applyFont="1" applyFill="1" applyBorder="1" applyAlignment="1">
      <alignment horizontal="center" vertical="center" wrapText="1"/>
    </xf>
    <xf numFmtId="0" fontId="55" fillId="10" borderId="24" xfId="0" applyFont="1" applyFill="1" applyBorder="1" applyAlignment="1">
      <alignment horizontal="center" vertical="center"/>
    </xf>
    <xf numFmtId="0" fontId="0" fillId="0" borderId="106" xfId="0"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xf>
    <xf numFmtId="0" fontId="0" fillId="9" borderId="0" xfId="0" applyFill="1" applyAlignment="1">
      <alignment horizontal="center"/>
    </xf>
    <xf numFmtId="0" fontId="0" fillId="0" borderId="62" xfId="0" applyBorder="1" applyAlignment="1">
      <alignment horizontal="center"/>
    </xf>
    <xf numFmtId="0" fontId="0" fillId="0" borderId="41" xfId="0" applyBorder="1" applyAlignment="1">
      <alignment horizontal="center"/>
    </xf>
    <xf numFmtId="0" fontId="5" fillId="0" borderId="73" xfId="36" applyFont="1" applyFill="1" applyBorder="1" applyAlignment="1">
      <alignment horizontal="right" vertical="center" wrapText="1"/>
    </xf>
    <xf numFmtId="0" fontId="5" fillId="0" borderId="11" xfId="36" applyFont="1" applyFill="1" applyBorder="1" applyAlignment="1">
      <alignment horizontal="right" vertical="center" wrapText="1"/>
    </xf>
    <xf numFmtId="0" fontId="5" fillId="0" borderId="128" xfId="36" applyFont="1" applyFill="1" applyBorder="1" applyAlignment="1">
      <alignment horizontal="right" vertical="center" wrapText="1"/>
    </xf>
    <xf numFmtId="0" fontId="5" fillId="0" borderId="62" xfId="36" applyFont="1" applyFill="1" applyBorder="1" applyAlignment="1">
      <alignment horizontal="right" vertical="center"/>
    </xf>
    <xf numFmtId="0" fontId="5" fillId="0" borderId="54" xfId="36" applyFont="1" applyFill="1" applyBorder="1" applyAlignment="1">
      <alignment horizontal="right" vertical="center"/>
    </xf>
    <xf numFmtId="0" fontId="5" fillId="0" borderId="41" xfId="36" applyFont="1" applyFill="1" applyBorder="1" applyAlignment="1">
      <alignment horizontal="right" vertical="center"/>
    </xf>
    <xf numFmtId="0" fontId="5" fillId="0" borderId="62" xfId="36" applyFont="1" applyFill="1" applyBorder="1" applyAlignment="1">
      <alignment horizontal="right" vertical="center" wrapText="1"/>
    </xf>
    <xf numFmtId="0" fontId="5" fillId="0" borderId="54" xfId="36" applyFont="1" applyFill="1" applyBorder="1" applyAlignment="1">
      <alignment horizontal="right" vertical="center" wrapText="1"/>
    </xf>
    <xf numFmtId="0" fontId="5" fillId="0" borderId="41" xfId="36" applyFont="1" applyFill="1" applyBorder="1" applyAlignment="1">
      <alignment horizontal="right" vertical="center" wrapText="1"/>
    </xf>
    <xf numFmtId="1" fontId="27" fillId="0" borderId="0" xfId="36" applyNumberFormat="1" applyFont="1" applyAlignment="1" applyProtection="1">
      <alignment horizontal="center" vertical="center" wrapText="1"/>
    </xf>
    <xf numFmtId="0" fontId="40" fillId="19" borderId="70" xfId="0" applyFont="1" applyFill="1" applyBorder="1" applyAlignment="1">
      <alignment horizontal="center" vertical="center" wrapText="1"/>
    </xf>
    <xf numFmtId="0" fontId="40" fillId="19" borderId="132" xfId="0" applyFont="1" applyFill="1" applyBorder="1" applyAlignment="1">
      <alignment horizontal="center" vertical="center" wrapText="1"/>
    </xf>
    <xf numFmtId="0" fontId="40" fillId="19" borderId="15" xfId="0" applyFont="1" applyFill="1" applyBorder="1" applyAlignment="1">
      <alignment horizontal="center" vertical="center" wrapText="1"/>
    </xf>
    <xf numFmtId="0" fontId="35" fillId="19" borderId="16" xfId="0" applyFont="1" applyFill="1" applyBorder="1" applyAlignment="1">
      <alignment horizontal="center" vertical="center" wrapText="1"/>
    </xf>
    <xf numFmtId="0" fontId="35" fillId="19" borderId="9" xfId="0" applyFont="1" applyFill="1" applyBorder="1" applyAlignment="1">
      <alignment horizontal="center" vertical="center" wrapText="1"/>
    </xf>
    <xf numFmtId="0" fontId="35" fillId="19" borderId="17" xfId="0" applyFont="1" applyFill="1" applyBorder="1" applyAlignment="1">
      <alignment horizontal="center" vertical="center" wrapText="1"/>
    </xf>
    <xf numFmtId="0" fontId="27" fillId="0" borderId="0" xfId="36" applyFont="1" applyAlignment="1" applyProtection="1">
      <alignment horizontal="center" vertical="center" wrapText="1"/>
      <protection hidden="1"/>
    </xf>
    <xf numFmtId="183" fontId="25" fillId="0" borderId="0" xfId="36" applyNumberFormat="1" applyFont="1" applyAlignment="1" applyProtection="1">
      <alignment horizontal="center" vertical="center" wrapText="1"/>
      <protection hidden="1"/>
    </xf>
    <xf numFmtId="0" fontId="40" fillId="19" borderId="26" xfId="0" applyFont="1" applyFill="1" applyBorder="1" applyAlignment="1">
      <alignment horizontal="center" vertical="center" wrapText="1"/>
    </xf>
    <xf numFmtId="0" fontId="40" fillId="19" borderId="51" xfId="0" applyFont="1" applyFill="1" applyBorder="1" applyAlignment="1">
      <alignment horizontal="center" vertical="center" wrapText="1"/>
    </xf>
    <xf numFmtId="0" fontId="40" fillId="19" borderId="14" xfId="0" applyFont="1" applyFill="1" applyBorder="1" applyAlignment="1">
      <alignment horizontal="center" vertical="center" wrapText="1"/>
    </xf>
    <xf numFmtId="0" fontId="40" fillId="19" borderId="72" xfId="0" applyFont="1" applyFill="1" applyBorder="1" applyAlignment="1">
      <alignment horizontal="center" vertical="center" wrapText="1"/>
    </xf>
    <xf numFmtId="0" fontId="40" fillId="19" borderId="105" xfId="0" applyFont="1" applyFill="1" applyBorder="1" applyAlignment="1">
      <alignment horizontal="center" vertical="center" wrapText="1"/>
    </xf>
    <xf numFmtId="0" fontId="40" fillId="19" borderId="47" xfId="0" applyFont="1" applyFill="1" applyBorder="1" applyAlignment="1">
      <alignment horizontal="center" vertical="center" wrapText="1"/>
    </xf>
    <xf numFmtId="0" fontId="38" fillId="0" borderId="35" xfId="36" applyFont="1" applyBorder="1" applyAlignment="1" applyProtection="1">
      <alignment horizontal="right" vertical="center"/>
      <protection hidden="1"/>
    </xf>
    <xf numFmtId="0" fontId="40" fillId="19" borderId="62" xfId="0" applyFont="1" applyFill="1" applyBorder="1" applyAlignment="1">
      <alignment horizontal="center" vertical="center" wrapText="1"/>
    </xf>
    <xf numFmtId="0" fontId="40" fillId="19" borderId="107" xfId="0" applyFont="1" applyFill="1" applyBorder="1" applyAlignment="1">
      <alignment horizontal="center" vertical="center" wrapText="1"/>
    </xf>
    <xf numFmtId="0" fontId="40" fillId="19" borderId="24" xfId="0" applyFont="1" applyFill="1" applyBorder="1" applyAlignment="1">
      <alignment horizontal="center" vertical="center" wrapText="1"/>
    </xf>
    <xf numFmtId="0" fontId="19" fillId="19" borderId="129" xfId="0" applyFont="1" applyFill="1" applyBorder="1" applyAlignment="1">
      <alignment horizontal="center" vertical="center"/>
    </xf>
    <xf numFmtId="0" fontId="19" fillId="19" borderId="9" xfId="0" applyFont="1" applyFill="1" applyBorder="1" applyAlignment="1">
      <alignment horizontal="center" vertical="center"/>
    </xf>
    <xf numFmtId="0" fontId="19" fillId="19" borderId="17" xfId="0" applyFont="1" applyFill="1" applyBorder="1" applyAlignment="1">
      <alignment horizontal="center" vertical="center"/>
    </xf>
    <xf numFmtId="0" fontId="19" fillId="19" borderId="62" xfId="0" applyFont="1" applyFill="1" applyBorder="1" applyAlignment="1">
      <alignment horizontal="center" vertical="center"/>
    </xf>
    <xf numFmtId="0" fontId="19" fillId="19" borderId="54" xfId="0" applyFont="1" applyFill="1" applyBorder="1" applyAlignment="1">
      <alignment horizontal="center" vertical="center"/>
    </xf>
    <xf numFmtId="0" fontId="19" fillId="19" borderId="107" xfId="0" applyFont="1" applyFill="1" applyBorder="1" applyAlignment="1">
      <alignment horizontal="center" vertical="center"/>
    </xf>
    <xf numFmtId="179" fontId="25" fillId="19" borderId="16" xfId="36" applyNumberFormat="1" applyFont="1" applyFill="1" applyBorder="1" applyAlignment="1" applyProtection="1">
      <alignment horizontal="center" vertical="center" wrapText="1"/>
      <protection hidden="1"/>
    </xf>
    <xf numFmtId="179" fontId="25" fillId="19" borderId="9" xfId="36" applyNumberFormat="1" applyFont="1" applyFill="1" applyBorder="1" applyAlignment="1" applyProtection="1">
      <alignment horizontal="center" vertical="center" wrapText="1"/>
      <protection hidden="1"/>
    </xf>
    <xf numFmtId="179" fontId="25" fillId="19" borderId="130" xfId="36" applyNumberFormat="1" applyFont="1" applyFill="1" applyBorder="1" applyAlignment="1" applyProtection="1">
      <alignment horizontal="center" vertical="center" wrapText="1"/>
      <protection hidden="1"/>
    </xf>
    <xf numFmtId="179" fontId="25" fillId="19" borderId="44" xfId="36" applyNumberFormat="1" applyFont="1" applyFill="1" applyBorder="1" applyAlignment="1" applyProtection="1">
      <alignment horizontal="center" vertical="center" wrapText="1"/>
      <protection hidden="1"/>
    </xf>
    <xf numFmtId="179" fontId="25" fillId="19" borderId="54" xfId="36" applyNumberFormat="1" applyFont="1" applyFill="1" applyBorder="1" applyAlignment="1" applyProtection="1">
      <alignment horizontal="center" vertical="center" wrapText="1"/>
      <protection hidden="1"/>
    </xf>
    <xf numFmtId="179" fontId="25" fillId="19" borderId="41" xfId="36" applyNumberFormat="1" applyFont="1" applyFill="1" applyBorder="1" applyAlignment="1" applyProtection="1">
      <alignment horizontal="center" vertical="center" wrapText="1"/>
      <protection hidden="1"/>
    </xf>
    <xf numFmtId="1" fontId="5" fillId="0" borderId="0" xfId="36" applyNumberFormat="1" applyFont="1" applyAlignment="1">
      <alignment horizontal="center" vertical="center" wrapText="1"/>
    </xf>
    <xf numFmtId="0" fontId="5" fillId="0" borderId="0" xfId="40" applyFont="1" applyAlignment="1">
      <alignment horizontal="center" vertical="center" wrapText="1"/>
    </xf>
    <xf numFmtId="0" fontId="9" fillId="19" borderId="4" xfId="36" applyFont="1" applyFill="1" applyBorder="1" applyAlignment="1">
      <alignment horizontal="center" vertical="center" wrapText="1"/>
    </xf>
    <xf numFmtId="0" fontId="9" fillId="19" borderId="133" xfId="36" applyFont="1" applyFill="1" applyBorder="1" applyAlignment="1">
      <alignment horizontal="center" vertical="center" wrapText="1"/>
    </xf>
    <xf numFmtId="0" fontId="9" fillId="19" borderId="86" xfId="36" applyFont="1" applyFill="1" applyBorder="1" applyAlignment="1">
      <alignment horizontal="center" vertical="center"/>
    </xf>
    <xf numFmtId="0" fontId="9" fillId="19" borderId="53" xfId="36" applyFont="1" applyFill="1" applyBorder="1" applyAlignment="1">
      <alignment horizontal="center" vertical="center"/>
    </xf>
    <xf numFmtId="0" fontId="9" fillId="19" borderId="122" xfId="36" applyFont="1" applyFill="1" applyBorder="1" applyAlignment="1">
      <alignment horizontal="center" vertical="center"/>
    </xf>
    <xf numFmtId="0" fontId="9" fillId="19" borderId="123" xfId="36" applyFont="1" applyFill="1" applyBorder="1" applyAlignment="1">
      <alignment horizontal="center" vertical="center"/>
    </xf>
    <xf numFmtId="0" fontId="9" fillId="19" borderId="122" xfId="36" applyFont="1" applyFill="1" applyBorder="1" applyAlignment="1">
      <alignment horizontal="center" vertical="center" wrapText="1"/>
    </xf>
    <xf numFmtId="0" fontId="9" fillId="19" borderId="123" xfId="36" applyFont="1" applyFill="1" applyBorder="1" applyAlignment="1">
      <alignment horizontal="center" vertical="center" wrapText="1"/>
    </xf>
    <xf numFmtId="0" fontId="75" fillId="19" borderId="5" xfId="43" applyFont="1" applyFill="1" applyBorder="1" applyAlignment="1">
      <alignment horizontal="center" vertical="center" wrapText="1"/>
    </xf>
    <xf numFmtId="0" fontId="75" fillId="19" borderId="134" xfId="43" applyFont="1" applyFill="1" applyBorder="1" applyAlignment="1">
      <alignment horizontal="center" vertical="center" wrapText="1"/>
    </xf>
    <xf numFmtId="0" fontId="75" fillId="19" borderId="135" xfId="43" applyFont="1" applyFill="1" applyBorder="1" applyAlignment="1">
      <alignment horizontal="center" vertical="center" wrapText="1"/>
    </xf>
    <xf numFmtId="0" fontId="62" fillId="19" borderId="24" xfId="36" applyFont="1" applyFill="1" applyBorder="1" applyAlignment="1">
      <alignment horizontal="center" vertical="center" wrapText="1"/>
    </xf>
    <xf numFmtId="0" fontId="62" fillId="19" borderId="53" xfId="36" applyFont="1" applyFill="1" applyBorder="1" applyAlignment="1">
      <alignment horizontal="center" vertical="center" wrapText="1"/>
    </xf>
    <xf numFmtId="0" fontId="62" fillId="19" borderId="4" xfId="36" applyFont="1" applyFill="1" applyBorder="1" applyAlignment="1">
      <alignment horizontal="center" vertical="center" wrapText="1"/>
    </xf>
    <xf numFmtId="0" fontId="62" fillId="19" borderId="136" xfId="36" applyFont="1" applyFill="1" applyBorder="1" applyAlignment="1">
      <alignment horizontal="center" vertical="center" wrapText="1"/>
    </xf>
    <xf numFmtId="0" fontId="62" fillId="19" borderId="133" xfId="36" applyFont="1" applyFill="1" applyBorder="1" applyAlignment="1">
      <alignment horizontal="center" vertical="center" wrapText="1"/>
    </xf>
    <xf numFmtId="0" fontId="62" fillId="19" borderId="86" xfId="36" applyFont="1" applyFill="1" applyBorder="1" applyAlignment="1">
      <alignment horizontal="center" vertical="center" wrapText="1"/>
    </xf>
    <xf numFmtId="0" fontId="62" fillId="19" borderId="121" xfId="36" applyFont="1" applyFill="1" applyBorder="1" applyAlignment="1">
      <alignment horizontal="center" vertical="center" wrapText="1"/>
    </xf>
    <xf numFmtId="0" fontId="62" fillId="19" borderId="101" xfId="36" applyFont="1" applyFill="1" applyBorder="1" applyAlignment="1">
      <alignment horizontal="center" vertical="center" wrapText="1"/>
    </xf>
    <xf numFmtId="0" fontId="62" fillId="19" borderId="137" xfId="36" applyFont="1" applyFill="1" applyBorder="1" applyAlignment="1">
      <alignment horizontal="center" vertical="center" wrapText="1"/>
    </xf>
    <xf numFmtId="0" fontId="75" fillId="19" borderId="86" xfId="43" applyFont="1" applyFill="1" applyBorder="1" applyAlignment="1">
      <alignment horizontal="center" vertical="center" wrapText="1"/>
    </xf>
    <xf numFmtId="0" fontId="75" fillId="19" borderId="24" xfId="43" applyFont="1" applyFill="1" applyBorder="1" applyAlignment="1">
      <alignment horizontal="center" vertical="center" wrapText="1"/>
    </xf>
    <xf numFmtId="0" fontId="75" fillId="19" borderId="53" xfId="43" applyFont="1" applyFill="1" applyBorder="1" applyAlignment="1">
      <alignment horizontal="center" vertical="center" wrapText="1"/>
    </xf>
    <xf numFmtId="0" fontId="62" fillId="19" borderId="70" xfId="36" applyFont="1" applyFill="1" applyBorder="1" applyAlignment="1">
      <alignment horizontal="center" vertical="center" wrapText="1"/>
    </xf>
    <xf numFmtId="0" fontId="62" fillId="19" borderId="15" xfId="36" applyFont="1" applyFill="1" applyBorder="1" applyAlignment="1">
      <alignment horizontal="center" vertical="center" wrapText="1"/>
    </xf>
    <xf numFmtId="0" fontId="14" fillId="9" borderId="0" xfId="37" applyFont="1" applyFill="1" applyAlignment="1">
      <alignment horizontal="center"/>
    </xf>
    <xf numFmtId="0" fontId="35" fillId="19" borderId="20" xfId="0" applyFont="1" applyFill="1" applyBorder="1" applyAlignment="1">
      <alignment horizontal="center" vertical="center" wrapText="1"/>
    </xf>
    <xf numFmtId="0" fontId="35" fillId="19" borderId="75" xfId="0" applyFont="1" applyFill="1" applyBorder="1" applyAlignment="1">
      <alignment horizontal="center" vertical="center" wrapText="1"/>
    </xf>
    <xf numFmtId="0" fontId="35" fillId="19" borderId="113" xfId="0" applyFont="1" applyFill="1" applyBorder="1" applyAlignment="1">
      <alignment horizontal="center" vertical="center" wrapText="1"/>
    </xf>
    <xf numFmtId="0" fontId="40" fillId="19" borderId="110" xfId="0" applyFont="1" applyFill="1" applyBorder="1" applyAlignment="1">
      <alignment horizontal="center" vertical="center" wrapText="1"/>
    </xf>
    <xf numFmtId="0" fontId="40" fillId="19" borderId="46" xfId="0" applyFont="1" applyFill="1" applyBorder="1" applyAlignment="1">
      <alignment horizontal="center" vertical="center" wrapText="1"/>
    </xf>
    <xf numFmtId="0" fontId="40" fillId="19" borderId="50" xfId="0" applyFont="1" applyFill="1" applyBorder="1" applyAlignment="1">
      <alignment horizontal="center" vertical="center" wrapText="1"/>
    </xf>
    <xf numFmtId="0" fontId="40" fillId="19" borderId="100" xfId="0" applyFont="1" applyFill="1" applyBorder="1" applyAlignment="1">
      <alignment horizontal="center" vertical="center" wrapText="1"/>
    </xf>
    <xf numFmtId="182" fontId="25" fillId="0" borderId="0" xfId="36" applyNumberFormat="1" applyFont="1" applyAlignment="1" applyProtection="1">
      <alignment horizontal="center" vertical="center" wrapText="1"/>
      <protection hidden="1"/>
    </xf>
    <xf numFmtId="1" fontId="25" fillId="0" borderId="0" xfId="36" applyNumberFormat="1" applyFont="1" applyAlignment="1" applyProtection="1">
      <alignment horizontal="center" vertical="center" wrapText="1"/>
    </xf>
    <xf numFmtId="0" fontId="62" fillId="19" borderId="52" xfId="36" applyFont="1" applyFill="1" applyBorder="1" applyAlignment="1">
      <alignment horizontal="center" vertical="center" wrapText="1"/>
    </xf>
    <xf numFmtId="0" fontId="62" fillId="19" borderId="132" xfId="36" applyFont="1" applyFill="1" applyBorder="1" applyAlignment="1">
      <alignment horizontal="center" vertical="center" wrapText="1"/>
    </xf>
    <xf numFmtId="0" fontId="55" fillId="0" borderId="20" xfId="0" applyFont="1" applyBorder="1" applyAlignment="1">
      <alignment horizontal="center" vertical="center"/>
    </xf>
    <xf numFmtId="0" fontId="55" fillId="0" borderId="113" xfId="0" applyFont="1" applyBorder="1" applyAlignment="1">
      <alignment horizontal="center" vertical="center"/>
    </xf>
  </cellXfs>
  <cellStyles count="90">
    <cellStyle name="Euro" xfId="1" xr:uid="{00000000-0005-0000-0000-000000000000}"/>
    <cellStyle name="Millares" xfId="2" builtinId="3"/>
    <cellStyle name="Millares [0]" xfId="87" builtinId="6"/>
    <cellStyle name="Millares 10 2" xfId="3" xr:uid="{00000000-0005-0000-0000-000002000000}"/>
    <cellStyle name="Millares 10 3" xfId="4" xr:uid="{00000000-0005-0000-0000-000003000000}"/>
    <cellStyle name="Millares 10 4" xfId="5" xr:uid="{00000000-0005-0000-0000-000004000000}"/>
    <cellStyle name="Millares 10 5" xfId="6" xr:uid="{00000000-0005-0000-0000-000005000000}"/>
    <cellStyle name="Millares 10 6" xfId="7" xr:uid="{00000000-0005-0000-0000-000006000000}"/>
    <cellStyle name="Millares 10 7" xfId="8" xr:uid="{00000000-0005-0000-0000-000007000000}"/>
    <cellStyle name="Millares 11 2" xfId="9" xr:uid="{00000000-0005-0000-0000-000008000000}"/>
    <cellStyle name="Millares 11 3" xfId="10" xr:uid="{00000000-0005-0000-0000-000009000000}"/>
    <cellStyle name="Millares 11 4" xfId="11" xr:uid="{00000000-0005-0000-0000-00000A000000}"/>
    <cellStyle name="Millares 14 2" xfId="12" xr:uid="{00000000-0005-0000-0000-00000B000000}"/>
    <cellStyle name="Millares 14 3" xfId="13" xr:uid="{00000000-0005-0000-0000-00000C000000}"/>
    <cellStyle name="Millares 14 4" xfId="14" xr:uid="{00000000-0005-0000-0000-00000D000000}"/>
    <cellStyle name="Millares 14 5" xfId="15" xr:uid="{00000000-0005-0000-0000-00000E000000}"/>
    <cellStyle name="Millares 14 6" xfId="16" xr:uid="{00000000-0005-0000-0000-00000F000000}"/>
    <cellStyle name="Millares 14 7" xfId="17" xr:uid="{00000000-0005-0000-0000-000010000000}"/>
    <cellStyle name="Millares 2" xfId="18" xr:uid="{00000000-0005-0000-0000-000011000000}"/>
    <cellStyle name="Millares 2 2" xfId="88" xr:uid="{426C3C5C-6161-4324-B44C-59CC0EF1D51C}"/>
    <cellStyle name="Millares 3" xfId="19" xr:uid="{00000000-0005-0000-0000-000012000000}"/>
    <cellStyle name="Millares 4" xfId="20" xr:uid="{00000000-0005-0000-0000-000013000000}"/>
    <cellStyle name="Millares 6 10" xfId="21" xr:uid="{00000000-0005-0000-0000-000014000000}"/>
    <cellStyle name="Millares 6 11" xfId="22" xr:uid="{00000000-0005-0000-0000-000015000000}"/>
    <cellStyle name="Millares 6 2" xfId="23" xr:uid="{00000000-0005-0000-0000-000016000000}"/>
    <cellStyle name="Millares 6 3" xfId="24" xr:uid="{00000000-0005-0000-0000-000017000000}"/>
    <cellStyle name="Millares 6 4" xfId="25" xr:uid="{00000000-0005-0000-0000-000018000000}"/>
    <cellStyle name="Millares 6 5" xfId="26" xr:uid="{00000000-0005-0000-0000-000019000000}"/>
    <cellStyle name="Millares 6 6" xfId="27" xr:uid="{00000000-0005-0000-0000-00001A000000}"/>
    <cellStyle name="Millares 6 7" xfId="28" xr:uid="{00000000-0005-0000-0000-00001B000000}"/>
    <cellStyle name="Millares 6 8" xfId="29" xr:uid="{00000000-0005-0000-0000-00001C000000}"/>
    <cellStyle name="Millares 6 9" xfId="30" xr:uid="{00000000-0005-0000-0000-00001D000000}"/>
    <cellStyle name="Millares 7 2" xfId="31" xr:uid="{00000000-0005-0000-0000-00001E000000}"/>
    <cellStyle name="Millares 7 3" xfId="32" xr:uid="{00000000-0005-0000-0000-00001F000000}"/>
    <cellStyle name="Millares 7 4" xfId="33" xr:uid="{00000000-0005-0000-0000-000020000000}"/>
    <cellStyle name="Moneda 2" xfId="34" xr:uid="{00000000-0005-0000-0000-000021000000}"/>
    <cellStyle name="Normal" xfId="0" builtinId="0"/>
    <cellStyle name="Normal 10" xfId="35" xr:uid="{00000000-0005-0000-0000-000023000000}"/>
    <cellStyle name="Normal 2" xfId="36" xr:uid="{00000000-0005-0000-0000-000024000000}"/>
    <cellStyle name="Normal 2 2" xfId="37" xr:uid="{00000000-0005-0000-0000-000025000000}"/>
    <cellStyle name="Normal 2 3" xfId="38" xr:uid="{00000000-0005-0000-0000-000026000000}"/>
    <cellStyle name="Normal 2_Kresidual" xfId="39" xr:uid="{00000000-0005-0000-0000-000027000000}"/>
    <cellStyle name="Normal 3" xfId="40" xr:uid="{00000000-0005-0000-0000-000028000000}"/>
    <cellStyle name="Normal 3 2" xfId="41" xr:uid="{00000000-0005-0000-0000-000029000000}"/>
    <cellStyle name="Normal 4" xfId="42" xr:uid="{00000000-0005-0000-0000-00002A000000}"/>
    <cellStyle name="Normal 4 10" xfId="43" xr:uid="{00000000-0005-0000-0000-00002B000000}"/>
    <cellStyle name="Normal 4 11" xfId="44" xr:uid="{00000000-0005-0000-0000-00002C000000}"/>
    <cellStyle name="Normal 4 12" xfId="45" xr:uid="{00000000-0005-0000-0000-00002D000000}"/>
    <cellStyle name="Normal 4 13" xfId="46" xr:uid="{00000000-0005-0000-0000-00002E000000}"/>
    <cellStyle name="Normal 4 14" xfId="47" xr:uid="{00000000-0005-0000-0000-00002F000000}"/>
    <cellStyle name="Normal 4 15" xfId="48" xr:uid="{00000000-0005-0000-0000-000030000000}"/>
    <cellStyle name="Normal 4 16" xfId="49" xr:uid="{00000000-0005-0000-0000-000031000000}"/>
    <cellStyle name="Normal 4 17" xfId="50" xr:uid="{00000000-0005-0000-0000-000032000000}"/>
    <cellStyle name="Normal 4 18" xfId="51" xr:uid="{00000000-0005-0000-0000-000033000000}"/>
    <cellStyle name="Normal 4 19" xfId="52" xr:uid="{00000000-0005-0000-0000-000034000000}"/>
    <cellStyle name="Normal 4 2" xfId="53" xr:uid="{00000000-0005-0000-0000-000035000000}"/>
    <cellStyle name="Normal 4 20" xfId="54" xr:uid="{00000000-0005-0000-0000-000036000000}"/>
    <cellStyle name="Normal 4 21" xfId="55" xr:uid="{00000000-0005-0000-0000-000037000000}"/>
    <cellStyle name="Normal 4 22" xfId="56" xr:uid="{00000000-0005-0000-0000-000038000000}"/>
    <cellStyle name="Normal 4 23" xfId="57" xr:uid="{00000000-0005-0000-0000-000039000000}"/>
    <cellStyle name="Normal 4 24" xfId="58" xr:uid="{00000000-0005-0000-0000-00003A000000}"/>
    <cellStyle name="Normal 4 25" xfId="59" xr:uid="{00000000-0005-0000-0000-00003B000000}"/>
    <cellStyle name="Normal 4 26" xfId="60" xr:uid="{00000000-0005-0000-0000-00003C000000}"/>
    <cellStyle name="Normal 4 27" xfId="61" xr:uid="{00000000-0005-0000-0000-00003D000000}"/>
    <cellStyle name="Normal 4 28" xfId="62" xr:uid="{00000000-0005-0000-0000-00003E000000}"/>
    <cellStyle name="Normal 4 29" xfId="63" xr:uid="{00000000-0005-0000-0000-00003F000000}"/>
    <cellStyle name="Normal 4 3" xfId="64" xr:uid="{00000000-0005-0000-0000-000040000000}"/>
    <cellStyle name="Normal 4 30" xfId="65" xr:uid="{00000000-0005-0000-0000-000041000000}"/>
    <cellStyle name="Normal 4 31" xfId="66" xr:uid="{00000000-0005-0000-0000-000042000000}"/>
    <cellStyle name="Normal 4 32" xfId="67" xr:uid="{00000000-0005-0000-0000-000043000000}"/>
    <cellStyle name="Normal 4 33" xfId="68" xr:uid="{00000000-0005-0000-0000-000044000000}"/>
    <cellStyle name="Normal 4 34" xfId="69" xr:uid="{00000000-0005-0000-0000-000045000000}"/>
    <cellStyle name="Normal 4 35" xfId="70" xr:uid="{00000000-0005-0000-0000-000046000000}"/>
    <cellStyle name="Normal 4 36" xfId="71" xr:uid="{00000000-0005-0000-0000-000047000000}"/>
    <cellStyle name="Normal 4 37" xfId="72" xr:uid="{00000000-0005-0000-0000-000048000000}"/>
    <cellStyle name="Normal 4 38" xfId="73" xr:uid="{00000000-0005-0000-0000-000049000000}"/>
    <cellStyle name="Normal 4 4" xfId="74" xr:uid="{00000000-0005-0000-0000-00004A000000}"/>
    <cellStyle name="Normal 4 5" xfId="75" xr:uid="{00000000-0005-0000-0000-00004B000000}"/>
    <cellStyle name="Normal 4 6" xfId="76" xr:uid="{00000000-0005-0000-0000-00004C000000}"/>
    <cellStyle name="Normal 4 7" xfId="77" xr:uid="{00000000-0005-0000-0000-00004D000000}"/>
    <cellStyle name="Normal 4 8" xfId="78" xr:uid="{00000000-0005-0000-0000-00004E000000}"/>
    <cellStyle name="Normal 4 9" xfId="79" xr:uid="{00000000-0005-0000-0000-00004F000000}"/>
    <cellStyle name="Normal_Kresidual" xfId="80" xr:uid="{00000000-0005-0000-0000-000050000000}"/>
    <cellStyle name="Notas 2" xfId="81" xr:uid="{00000000-0005-0000-0000-000051000000}"/>
    <cellStyle name="Porcentaje" xfId="82" builtinId="5"/>
    <cellStyle name="Porcentaje 2" xfId="83" xr:uid="{00000000-0005-0000-0000-000053000000}"/>
    <cellStyle name="Porcentaje 3" xfId="89" xr:uid="{1EDE767B-6167-43E5-84D6-46039D5666C5}"/>
    <cellStyle name="Porcentual 2" xfId="84" xr:uid="{00000000-0005-0000-0000-000054000000}"/>
    <cellStyle name="Porcentual 3" xfId="85" xr:uid="{00000000-0005-0000-0000-000055000000}"/>
    <cellStyle name="Porcentual 3 2" xfId="86" xr:uid="{00000000-0005-0000-0000-000056000000}"/>
  </cellStyles>
  <dxfs count="804">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ill>
        <patternFill>
          <bgColor rgb="FFC8FAF0"/>
        </patternFill>
      </fill>
    </dxf>
    <dxf>
      <fill>
        <patternFill>
          <bgColor rgb="FF00FFFF"/>
        </patternFill>
      </fill>
    </dxf>
    <dxf>
      <fill>
        <patternFill>
          <bgColor rgb="FFFF99CC"/>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ont>
        <b/>
        <i val="0"/>
      </font>
      <fill>
        <patternFill>
          <bgColor rgb="FFFFFF99"/>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99"/>
        </patternFill>
      </fill>
    </dxf>
    <dxf>
      <font>
        <b/>
        <i val="0"/>
        <color rgb="FF0000FF"/>
      </font>
    </dxf>
    <dxf>
      <font>
        <b/>
        <i val="0"/>
        <color rgb="FFFF0000"/>
      </font>
    </dxf>
    <dxf>
      <font>
        <b/>
        <i val="0"/>
        <color rgb="FF0000FF"/>
      </font>
      <fill>
        <patternFill>
          <bgColor rgb="FFFFFF99"/>
        </patternFill>
      </fill>
    </dxf>
    <dxf>
      <font>
        <b val="0"/>
        <i val="0"/>
        <strike val="0"/>
        <color theme="1"/>
      </font>
      <fill>
        <patternFill>
          <bgColor rgb="FFC8FAF0"/>
        </patternFill>
      </fill>
      <border>
        <top style="dotted">
          <color indexed="64"/>
        </top>
        <bottom style="thin">
          <color indexed="64"/>
        </bottom>
      </border>
    </dxf>
    <dxf>
      <fill>
        <patternFill>
          <bgColor rgb="FF78DC78"/>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s>
  <tableStyles count="0" defaultTableStyle="TableStyleMedium9" defaultPivotStyle="PivotStyleLight16"/>
  <colors>
    <mruColors>
      <color rgb="FF0000FF"/>
      <color rgb="FFC8B4C8"/>
      <color rgb="FFFFCCFF"/>
      <color rgb="FF78DC78"/>
      <color rgb="FFFFD5FF"/>
      <color rgb="FFC8FAF0"/>
      <color rgb="FF64C8FA"/>
      <color rgb="FF62E4B2"/>
      <color rgb="FF9BFFFF"/>
      <color rgb="FF93952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977900</xdr:colOff>
          <xdr:row>35</xdr:row>
          <xdr:rowOff>38100</xdr:rowOff>
        </xdr:from>
        <xdr:to>
          <xdr:col>9</xdr:col>
          <xdr:colOff>774700</xdr:colOff>
          <xdr:row>36</xdr:row>
          <xdr:rowOff>139700</xdr:rowOff>
        </xdr:to>
        <xdr:sp macro="" textlink="">
          <xdr:nvSpPr>
            <xdr:cNvPr id="7172" name="Button 4" hidden="1">
              <a:extLst>
                <a:ext uri="{63B3BB69-23CF-44E3-9099-C40C66FF867C}">
                  <a14:compatExt spid="_x0000_s7172"/>
                </a:ext>
                <a:ext uri="{FF2B5EF4-FFF2-40B4-BE49-F238E27FC236}">
                  <a16:creationId xmlns:a16="http://schemas.microsoft.com/office/drawing/2014/main" id="{00000000-0008-0000-0000-000004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Calibri" pitchFamily="2" charset="0"/>
                  <a:cs typeface="Calibri" pitchFamily="2" charset="0"/>
                </a:rPr>
                <a:t>Publicar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8</xdr:col>
      <xdr:colOff>261283</xdr:colOff>
      <xdr:row>13</xdr:row>
      <xdr:rowOff>200026</xdr:rowOff>
    </xdr:from>
    <xdr:to>
      <xdr:col>8</xdr:col>
      <xdr:colOff>910714</xdr:colOff>
      <xdr:row>16</xdr:row>
      <xdr:rowOff>162824</xdr:rowOff>
    </xdr:to>
    <xdr:sp macro="[0]!OCULTARINTEGR" textlink="">
      <xdr:nvSpPr>
        <xdr:cNvPr id="3" name="Elipse 2">
          <a:extLst>
            <a:ext uri="{FF2B5EF4-FFF2-40B4-BE49-F238E27FC236}">
              <a16:creationId xmlns:a16="http://schemas.microsoft.com/office/drawing/2014/main" id="{00000000-0008-0000-0200-000003000000}"/>
            </a:ext>
          </a:extLst>
        </xdr:cNvPr>
        <xdr:cNvSpPr/>
      </xdr:nvSpPr>
      <xdr:spPr bwMode="auto">
        <a:xfrm>
          <a:off x="9338608" y="3705226"/>
          <a:ext cx="649431" cy="629548"/>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ramirez/Desktop/Matriz%20CMA/Correcciones%20Matriz%20Nuevas%20Formulas/Matriz%20CMA%20V1-3%20Mayor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padilla/Documents/CARLOS%20ANDRES/2019/PROCESOS%20DE%20EVALUACI&#211;N/ADMINISTRADORES%20VIALES/CMA-DO-SRN-030-2019/ELEGIBILIDADES/ELEGIBILIDAD%20M1%20CMA-DO-SRN-030-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chucho/Desktop/CORRECCIONES%20A%20TECNICOS/GERARDO/20201117-MODULO%20No.3%20&#8592;MATRIZ%20GENERAL%20%20LP-DT-048-2020%20(002).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WINDOWS10/Desktop/Copia%20de%20MATRIZ%20PEAJE-Matriz%20CMA%20XXX%202019%20EN%20BLANCO%20ADMON%20VIAL(3858).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WINDOWS10/AppData/Local/Microsoft/Windows/INetCache/Content.Outlook/I9UP1L6Y/&#8592;MATRIZ-EV-CMA-DO-SRN-098-2020.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INVIAS/CONCURSO%20DE%20M&#201;RITOS/ADMINISTRADORES%20VIALES%202019/CMA-DO-SRN-030-2019/MATRIZ%20CMA-DO-SRN-030-2019%20M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s>
    <sheetDataSet>
      <sheetData sheetId="0">
        <row r="16">
          <cell r="B16">
            <v>1</v>
          </cell>
          <cell r="F16">
            <v>7</v>
          </cell>
          <cell r="G16">
            <v>193.87</v>
          </cell>
          <cell r="J16">
            <v>0.5</v>
          </cell>
        </row>
        <row r="20">
          <cell r="H20">
            <v>35431</v>
          </cell>
        </row>
        <row r="21">
          <cell r="H21">
            <v>41365</v>
          </cell>
        </row>
        <row r="26">
          <cell r="D26">
            <v>300</v>
          </cell>
          <cell r="E26">
            <v>600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H2" t="str">
            <v>100% NACIONALES</v>
          </cell>
        </row>
        <row r="3">
          <cell r="H3" t="str">
            <v>NACIONAL Y EXTRANJERO</v>
          </cell>
        </row>
        <row r="4">
          <cell r="H4" t="str">
            <v>100% EXTRANJEROS</v>
          </cell>
        </row>
        <row r="5">
          <cell r="H5" t="str">
            <v>NO PONDERABLE</v>
          </cell>
        </row>
      </sheetData>
      <sheetData sheetId="10">
        <row r="35">
          <cell r="D35">
            <v>589500</v>
          </cell>
        </row>
      </sheetData>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PROP-M1"/>
      <sheetName val="DEPENDENCIAS"/>
      <sheetName val="DESGLOSE FM"/>
    </sheetNames>
    <sheetDataSet>
      <sheetData sheetId="0"/>
      <sheetData sheetId="1">
        <row r="2">
          <cell r="B2" t="str">
            <v>DIRECCIÓN GENERAL - OFICINA DE PREVENCIÓN Y ATENCIÓN DE EMERGENCIAS</v>
          </cell>
        </row>
        <row r="3">
          <cell r="B3" t="str">
            <v>SECRETARIA GENERAL ADMINISTRATIVA - SUBDIRECCIÓN ADMINISTRATIVA</v>
          </cell>
        </row>
        <row r="4">
          <cell r="B4" t="str">
            <v>SECRETARIA GENERAL ADMINISTRATIVA - SUBDIRECCIÓN FINANCIERA</v>
          </cell>
        </row>
        <row r="5">
          <cell r="B5" t="str">
            <v>SECRETARIA GENERAL TÉCNICA - DIRECCIONES TERRITORIALES</v>
          </cell>
        </row>
        <row r="6">
          <cell r="B6" t="str">
            <v>SECRETARIA GENERAL TÉCNICA - GERENCIA DE GRANDES PROYECTOS</v>
          </cell>
        </row>
        <row r="7">
          <cell r="B7" t="str">
            <v>SECRETARIA GENERAL TÉCNICA - GRUPO PLAN 2500</v>
          </cell>
        </row>
        <row r="8">
          <cell r="B8" t="str">
            <v>SECRETARIA GENERAL TÉCNICA - SUBDIRECCIÓN DE APOYO TÉCNICO</v>
          </cell>
        </row>
        <row r="9">
          <cell r="B9" t="str">
            <v>SECRETARIA GENERAL TÉCNICA - SUBDIRECCIÓN DE MEDIO AMBIENTE Y GESTIÓN SOCIAL</v>
          </cell>
        </row>
        <row r="10">
          <cell r="B10" t="str">
            <v>SECRETARIA GENERAL TÉCNICA - SUBDIRECCIÓN MARITIMA Y FLUVIAL</v>
          </cell>
        </row>
        <row r="11">
          <cell r="B11" t="str">
            <v>SECRETARIA GENERAL TÉCNICA - SUBDIRECCIÓN RED NACIONAL DE CARRETERAS</v>
          </cell>
        </row>
        <row r="12">
          <cell r="B12" t="str">
            <v>SECRETARIA GENERAL TÉCNICA - SUBDIRECCIÓN RED TERCIARIA Y FERREA</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K2" t="str">
            <v>ESTRIBU - PILA</v>
          </cell>
        </row>
        <row r="3">
          <cell r="K3" t="str">
            <v>PILA - PILA</v>
          </cell>
        </row>
        <row r="4">
          <cell r="K4" t="str">
            <v>PILA - ESTRIBU</v>
          </cell>
        </row>
        <row r="5">
          <cell r="K5" t="str">
            <v>ESTRIBU - ESTRIBU</v>
          </cell>
        </row>
      </sheetData>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D26">
            <v>890</v>
          </cell>
        </row>
      </sheetData>
      <sheetData sheetId="1"/>
      <sheetData sheetId="2"/>
      <sheetData sheetId="3">
        <row r="44">
          <cell r="Y44">
            <v>0.21760000000000002</v>
          </cell>
        </row>
      </sheetData>
      <sheetData sheetId="4"/>
      <sheetData sheetId="5"/>
      <sheetData sheetId="6">
        <row r="18">
          <cell r="F18">
            <v>0.54400000000000004</v>
          </cell>
        </row>
        <row r="20">
          <cell r="F20">
            <v>1.873</v>
          </cell>
        </row>
      </sheetData>
      <sheetData sheetId="7"/>
      <sheetData sheetId="8"/>
      <sheetData sheetId="9"/>
      <sheetData sheetId="10"/>
      <sheetData sheetId="11"/>
      <sheetData sheetId="12"/>
      <sheetData sheetId="13"/>
      <sheetData sheetId="14"/>
      <sheetData sheetId="15"/>
      <sheetData sheetId="16"/>
      <sheetData sheetId="17"/>
      <sheetData sheetId="18">
        <row r="2">
          <cell r="P2" t="str">
            <v>SI</v>
          </cell>
        </row>
        <row r="3">
          <cell r="P3" t="str">
            <v>NO</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SUSPENSIONES"/>
      <sheetName val="EXP. ESP."/>
      <sheetName val="SMMLV CTOS EXT"/>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2">
          <cell r="R2" t="str">
            <v>ASFALTICO</v>
          </cell>
        </row>
        <row r="3">
          <cell r="R3" t="str">
            <v>CONCRETO HIDRAULICO</v>
          </cell>
        </row>
        <row r="4">
          <cell r="R4" t="str">
            <v>NO ACREDITA</v>
          </cell>
        </row>
        <row r="5">
          <cell r="R5" t="str">
            <v>NO APLICA</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R-PROP-M1"/>
      <sheetName val="VERIFICACIÓN"/>
      <sheetName val="LISTAS"/>
    </sheetNames>
    <sheetDataSet>
      <sheetData sheetId="0">
        <row r="16">
          <cell r="B16">
            <v>1</v>
          </cell>
        </row>
        <row r="26">
          <cell r="D26">
            <v>295</v>
          </cell>
        </row>
      </sheetData>
      <sheetData sheetId="1" refreshError="1"/>
      <sheetData sheetId="2" refreshError="1"/>
      <sheetData sheetId="3">
        <row r="44">
          <cell r="AA44">
            <v>15.597200000000001</v>
          </cell>
        </row>
      </sheetData>
      <sheetData sheetId="4" refreshError="1"/>
      <sheetData sheetId="5" refreshError="1"/>
      <sheetData sheetId="6">
        <row r="18">
          <cell r="K18">
            <v>38.993000000000002</v>
          </cell>
        </row>
      </sheetData>
      <sheetData sheetId="7">
        <row r="20">
          <cell r="E20">
            <v>45</v>
          </cell>
        </row>
        <row r="21">
          <cell r="E21">
            <v>6.02</v>
          </cell>
        </row>
      </sheetData>
      <sheetData sheetId="8" refreshError="1"/>
      <sheetData sheetId="9" refreshError="1"/>
      <sheetData sheetId="10" refreshError="1"/>
      <sheetData sheetId="11">
        <row r="10">
          <cell r="H10">
            <v>828116</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ow r="2">
          <cell r="B2" t="str">
            <v>DIRECCIÓN GENERAL</v>
          </cell>
          <cell r="N2" t="str">
            <v>ASFÁLTICO</v>
          </cell>
        </row>
        <row r="3">
          <cell r="N3" t="str">
            <v>HIDRÁULICO</v>
          </cell>
        </row>
        <row r="4">
          <cell r="N4" t="str">
            <v>MIXTO</v>
          </cell>
        </row>
        <row r="5">
          <cell r="N5" t="str">
            <v>TRATAMIENTO SUPERFICIAL</v>
          </cell>
        </row>
        <row r="6">
          <cell r="N6" t="str">
            <v>NO ACREDITA</v>
          </cell>
        </row>
        <row r="7">
          <cell r="N7" t="str">
            <v>NO APLICA</v>
          </cell>
        </row>
        <row r="8">
          <cell r="N8" t="str">
            <v>OTROS (PLACA HUELLA)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45"/>
  <sheetViews>
    <sheetView showGridLines="0" topLeftCell="A13" zoomScale="78" zoomScaleNormal="78" zoomScaleSheetLayoutView="80" workbookViewId="0">
      <selection activeCell="O8" sqref="O8"/>
    </sheetView>
  </sheetViews>
  <sheetFormatPr baseColWidth="10" defaultColWidth="0" defaultRowHeight="15" zeroHeight="1"/>
  <cols>
    <col min="1" max="1" width="1.83203125" customWidth="1"/>
    <col min="2" max="2" width="8" customWidth="1"/>
    <col min="3" max="3" width="3.6640625" customWidth="1"/>
    <col min="4" max="8" width="6.6640625" customWidth="1"/>
    <col min="9" max="12" width="16.6640625" customWidth="1"/>
    <col min="13" max="13" width="17.5" customWidth="1"/>
    <col min="14" max="14" width="12.33203125" bestFit="1" customWidth="1"/>
    <col min="15" max="15" width="16.33203125" customWidth="1"/>
    <col min="16" max="16" width="25.33203125" customWidth="1"/>
    <col min="17" max="17" width="26.6640625" customWidth="1"/>
    <col min="18" max="18" width="14.5" customWidth="1"/>
    <col min="19" max="19" width="13.33203125" customWidth="1"/>
    <col min="20" max="21" width="11.5" customWidth="1"/>
    <col min="22" max="16384" width="11.5" hidden="1"/>
  </cols>
  <sheetData>
    <row r="1" spans="2:19" s="2" customFormat="1" ht="18">
      <c r="B1" s="505" t="s">
        <v>0</v>
      </c>
      <c r="C1" s="505"/>
      <c r="D1" s="505"/>
      <c r="E1" s="505"/>
      <c r="F1" s="505"/>
      <c r="G1" s="505"/>
      <c r="H1" s="505"/>
      <c r="I1" s="505"/>
      <c r="J1" s="505"/>
      <c r="K1" s="505"/>
      <c r="L1" s="505"/>
      <c r="M1" s="505"/>
    </row>
    <row r="2" spans="2:19" s="2" customFormat="1" ht="18">
      <c r="B2" s="505" t="s">
        <v>1</v>
      </c>
      <c r="C2" s="505"/>
      <c r="D2" s="505"/>
      <c r="E2" s="505"/>
      <c r="F2" s="505"/>
      <c r="G2" s="505"/>
      <c r="H2" s="505"/>
      <c r="I2" s="505"/>
      <c r="J2" s="505"/>
      <c r="K2" s="505"/>
      <c r="L2" s="505"/>
      <c r="M2" s="505"/>
    </row>
    <row r="3" spans="2:19" s="2" customFormat="1" ht="13">
      <c r="B3" s="506" t="s">
        <v>202</v>
      </c>
      <c r="C3" s="506"/>
      <c r="D3" s="506"/>
      <c r="E3" s="506"/>
      <c r="F3" s="506"/>
      <c r="G3" s="506"/>
      <c r="H3" s="506"/>
      <c r="I3" s="506"/>
      <c r="J3" s="506"/>
      <c r="K3" s="506"/>
      <c r="L3" s="506"/>
      <c r="M3" s="506"/>
    </row>
    <row r="4" spans="2:19" s="4" customFormat="1" ht="18" customHeight="1">
      <c r="B4" s="507" t="s">
        <v>198</v>
      </c>
      <c r="C4" s="507"/>
      <c r="D4" s="507"/>
      <c r="E4" s="507"/>
      <c r="F4" s="507"/>
      <c r="G4" s="507"/>
      <c r="H4" s="507"/>
      <c r="I4" s="507"/>
      <c r="J4" s="507"/>
      <c r="K4" s="507"/>
      <c r="L4" s="507"/>
      <c r="M4" s="507"/>
    </row>
    <row r="5" spans="2:19" s="2" customFormat="1" ht="13">
      <c r="B5" s="3"/>
      <c r="C5" s="3"/>
      <c r="D5" s="3"/>
      <c r="E5" s="3"/>
      <c r="F5" s="3"/>
      <c r="G5" s="3"/>
      <c r="H5" s="3"/>
      <c r="I5" s="3"/>
      <c r="J5" s="3"/>
      <c r="K5" s="3"/>
      <c r="L5" s="3"/>
      <c r="M5" s="1"/>
    </row>
    <row r="6" spans="2:19" s="2" customFormat="1" ht="13">
      <c r="B6" s="506" t="s">
        <v>203</v>
      </c>
      <c r="C6" s="506"/>
      <c r="D6" s="506"/>
      <c r="E6" s="506"/>
      <c r="F6" s="506"/>
      <c r="G6" s="506"/>
      <c r="H6" s="506"/>
      <c r="I6" s="506"/>
      <c r="J6" s="506"/>
      <c r="K6" s="506"/>
      <c r="L6" s="506"/>
      <c r="M6" s="506"/>
    </row>
    <row r="7" spans="2:19" s="2" customFormat="1" ht="13">
      <c r="B7" s="501" t="s">
        <v>290</v>
      </c>
      <c r="C7" s="501"/>
      <c r="D7" s="501"/>
      <c r="E7" s="501"/>
      <c r="F7" s="501"/>
      <c r="G7" s="501"/>
      <c r="H7" s="501"/>
      <c r="I7" s="501"/>
      <c r="J7" s="501"/>
      <c r="K7" s="501"/>
      <c r="L7" s="501"/>
      <c r="M7" s="501"/>
    </row>
    <row r="8" spans="2:19" s="2" customFormat="1" ht="13">
      <c r="B8" s="3"/>
      <c r="C8" s="3"/>
      <c r="D8" s="3"/>
      <c r="E8" s="3"/>
      <c r="F8" s="3"/>
      <c r="G8" s="3"/>
      <c r="H8" s="3"/>
      <c r="I8" s="3"/>
      <c r="J8" s="3"/>
      <c r="K8" s="3"/>
      <c r="L8" s="3"/>
      <c r="M8" s="1"/>
    </row>
    <row r="9" spans="2:19" s="2" customFormat="1" ht="45.75" customHeight="1">
      <c r="B9" s="501" t="s">
        <v>581</v>
      </c>
      <c r="C9" s="501"/>
      <c r="D9" s="501"/>
      <c r="E9" s="501"/>
      <c r="F9" s="501"/>
      <c r="G9" s="501"/>
      <c r="H9" s="501"/>
      <c r="I9" s="501"/>
      <c r="J9" s="501"/>
      <c r="K9" s="501"/>
      <c r="L9" s="501"/>
      <c r="M9" s="501"/>
    </row>
    <row r="10" spans="2:19" s="6" customFormat="1" ht="13">
      <c r="B10" s="3"/>
      <c r="C10" s="3"/>
      <c r="D10" s="3"/>
      <c r="E10" s="3"/>
      <c r="F10" s="3"/>
      <c r="G10" s="3"/>
      <c r="H10" s="3"/>
      <c r="I10" s="3"/>
      <c r="J10" s="3"/>
      <c r="K10" s="3"/>
      <c r="L10" s="3"/>
      <c r="M10" s="5"/>
    </row>
    <row r="11" spans="2:19" s="6" customFormat="1" ht="20">
      <c r="B11" s="502" t="s">
        <v>119</v>
      </c>
      <c r="C11" s="502"/>
      <c r="D11" s="502"/>
      <c r="E11" s="502"/>
      <c r="F11" s="502"/>
      <c r="G11" s="502"/>
      <c r="H11" s="502"/>
      <c r="I11" s="502"/>
      <c r="J11" s="502"/>
      <c r="K11" s="502"/>
      <c r="L11" s="502"/>
      <c r="M11" s="502"/>
    </row>
    <row r="12" spans="2:19" ht="16" thickBot="1"/>
    <row r="13" spans="2:19" s="33" customFormat="1" ht="36.75" customHeight="1">
      <c r="B13" s="484" t="s">
        <v>73</v>
      </c>
      <c r="C13" s="492" t="s">
        <v>74</v>
      </c>
      <c r="D13" s="508"/>
      <c r="E13" s="508"/>
      <c r="F13" s="508"/>
      <c r="G13" s="508"/>
      <c r="H13" s="493"/>
      <c r="I13" s="492" t="s">
        <v>41</v>
      </c>
      <c r="J13" s="493"/>
      <c r="K13" s="321" t="s">
        <v>15</v>
      </c>
      <c r="L13" s="321" t="s">
        <v>84</v>
      </c>
      <c r="M13" s="322" t="s">
        <v>1168</v>
      </c>
      <c r="O13" s="503" t="s">
        <v>246</v>
      </c>
      <c r="P13" s="499" t="s">
        <v>272</v>
      </c>
      <c r="Q13" s="480" t="s">
        <v>273</v>
      </c>
      <c r="R13" s="480" t="s">
        <v>256</v>
      </c>
      <c r="S13" s="480" t="s">
        <v>257</v>
      </c>
    </row>
    <row r="14" spans="2:19" s="33" customFormat="1" ht="40.5" customHeight="1" thickBot="1">
      <c r="B14" s="485"/>
      <c r="C14" s="509"/>
      <c r="D14" s="510"/>
      <c r="E14" s="510"/>
      <c r="F14" s="510"/>
      <c r="G14" s="510"/>
      <c r="H14" s="511"/>
      <c r="I14" s="323" t="s">
        <v>86</v>
      </c>
      <c r="J14" s="324" t="s">
        <v>87</v>
      </c>
      <c r="K14" s="325" t="s">
        <v>88</v>
      </c>
      <c r="L14" s="325" t="s">
        <v>89</v>
      </c>
      <c r="M14" s="326" t="s">
        <v>87</v>
      </c>
      <c r="O14" s="504"/>
      <c r="P14" s="500"/>
      <c r="Q14" s="481"/>
      <c r="R14" s="481"/>
      <c r="S14" s="481"/>
    </row>
    <row r="15" spans="2:19" s="7" customFormat="1" ht="2.25" customHeight="1">
      <c r="B15" s="25"/>
      <c r="C15" s="18"/>
      <c r="D15" s="18"/>
      <c r="E15" s="18"/>
      <c r="F15" s="18"/>
      <c r="G15" s="18"/>
      <c r="H15" s="18"/>
      <c r="I15" s="18"/>
      <c r="J15" s="18"/>
      <c r="K15" s="18"/>
      <c r="L15" s="18"/>
      <c r="M15" s="26"/>
      <c r="O15" s="25"/>
      <c r="P15" s="230"/>
      <c r="Q15" s="230"/>
      <c r="R15" s="230"/>
      <c r="S15" s="230"/>
    </row>
    <row r="16" spans="2:19" s="33" customFormat="1" ht="86.25" customHeight="1" thickBot="1">
      <c r="B16" s="121">
        <v>3</v>
      </c>
      <c r="C16" s="521" t="s">
        <v>291</v>
      </c>
      <c r="D16" s="522"/>
      <c r="E16" s="522"/>
      <c r="F16" s="522"/>
      <c r="G16" s="522"/>
      <c r="H16" s="523"/>
      <c r="I16" s="301">
        <v>28800000000</v>
      </c>
      <c r="J16" s="122">
        <v>32809.183837375815</v>
      </c>
      <c r="K16" s="300">
        <v>114</v>
      </c>
      <c r="L16" s="386">
        <v>287.79985820000002</v>
      </c>
      <c r="M16" s="385">
        <v>143.89992910000001</v>
      </c>
      <c r="N16" s="124"/>
      <c r="O16" s="283">
        <v>29</v>
      </c>
      <c r="P16" s="231">
        <v>0.4</v>
      </c>
      <c r="Q16" s="312">
        <v>0.5</v>
      </c>
      <c r="R16" s="313">
        <v>3575.3</v>
      </c>
      <c r="S16" s="314">
        <v>30.00000000001819</v>
      </c>
    </row>
    <row r="17" spans="2:18" s="6" customFormat="1" ht="2.25" customHeight="1" thickBot="1">
      <c r="B17" s="27"/>
      <c r="C17" s="20"/>
      <c r="D17" s="20"/>
      <c r="E17" s="20"/>
      <c r="F17" s="20"/>
      <c r="G17" s="20"/>
      <c r="H17" s="20"/>
      <c r="I17" s="20"/>
      <c r="J17" s="20"/>
      <c r="K17" s="20"/>
      <c r="L17" s="21"/>
      <c r="M17" s="28"/>
      <c r="R17" s="6">
        <v>0</v>
      </c>
    </row>
    <row r="18" spans="2:18" s="6" customFormat="1">
      <c r="B18"/>
      <c r="C18"/>
      <c r="D18"/>
      <c r="E18"/>
      <c r="F18"/>
      <c r="G18"/>
      <c r="H18"/>
      <c r="I18"/>
      <c r="J18"/>
      <c r="K18"/>
      <c r="L18"/>
      <c r="M18"/>
      <c r="O18" s="320"/>
      <c r="Q18" s="320"/>
    </row>
    <row r="19" spans="2:18" s="6" customFormat="1">
      <c r="B19" s="422">
        <v>877803</v>
      </c>
      <c r="C19"/>
      <c r="D19"/>
      <c r="E19"/>
      <c r="F19"/>
      <c r="G19"/>
      <c r="H19"/>
      <c r="I19"/>
      <c r="J19"/>
      <c r="K19"/>
      <c r="L19"/>
      <c r="M19"/>
      <c r="O19" s="320"/>
      <c r="Q19" s="320"/>
    </row>
    <row r="20" spans="2:18" s="6" customFormat="1" ht="21" thickBot="1">
      <c r="B20" s="483" t="s">
        <v>42</v>
      </c>
      <c r="C20" s="483"/>
      <c r="D20" s="483"/>
      <c r="E20" s="483"/>
      <c r="F20" s="483"/>
      <c r="G20" s="483"/>
      <c r="H20" s="483"/>
      <c r="I20" s="483"/>
      <c r="J20" s="483"/>
      <c r="K20" s="483"/>
      <c r="L20" s="483"/>
      <c r="M20" s="483"/>
    </row>
    <row r="21" spans="2:18" s="6" customFormat="1" ht="15.75" customHeight="1" thickTop="1" thickBot="1">
      <c r="B21" s="490" t="s">
        <v>52</v>
      </c>
      <c r="C21" s="491"/>
      <c r="D21" s="491"/>
      <c r="E21" s="491"/>
      <c r="F21" s="491"/>
      <c r="G21" s="491"/>
      <c r="H21" s="491"/>
      <c r="I21" s="491"/>
      <c r="J21" s="491"/>
      <c r="K21" s="491"/>
      <c r="L21" s="491"/>
      <c r="M21" s="72">
        <v>29221</v>
      </c>
    </row>
    <row r="22" spans="2:18" s="6" customFormat="1" ht="15.75" customHeight="1" thickTop="1" thickBot="1">
      <c r="B22" s="490" t="s">
        <v>40</v>
      </c>
      <c r="C22" s="491"/>
      <c r="D22" s="491"/>
      <c r="E22" s="491"/>
      <c r="F22" s="491"/>
      <c r="G22" s="491"/>
      <c r="H22" s="491"/>
      <c r="I22" s="491"/>
      <c r="J22" s="491"/>
      <c r="K22" s="491"/>
      <c r="L22" s="491"/>
      <c r="M22" s="302">
        <v>44242</v>
      </c>
    </row>
    <row r="23" spans="2:18" s="6" customFormat="1" ht="15.75" customHeight="1" thickTop="1" thickBot="1">
      <c r="B23" s="23"/>
      <c r="C23" s="23"/>
      <c r="D23" s="23"/>
      <c r="E23" s="23"/>
      <c r="F23" s="23"/>
      <c r="G23" s="23"/>
      <c r="H23" s="23"/>
      <c r="I23" s="23"/>
      <c r="J23" s="23"/>
      <c r="K23" s="23"/>
      <c r="L23" s="23"/>
      <c r="M23" s="22"/>
    </row>
    <row r="24" spans="2:18" s="6" customFormat="1" ht="26" thickBot="1">
      <c r="B24" s="524">
        <v>1</v>
      </c>
      <c r="C24" s="525"/>
      <c r="D24" s="525"/>
      <c r="E24" s="525"/>
      <c r="F24" s="525"/>
      <c r="G24" s="526"/>
      <c r="H24" s="496" t="s">
        <v>43</v>
      </c>
      <c r="I24" s="497"/>
      <c r="J24" s="497"/>
      <c r="K24" s="497"/>
      <c r="L24" s="497"/>
      <c r="M24" s="498"/>
    </row>
    <row r="25" spans="2:18" ht="15.75" customHeight="1" thickBot="1"/>
    <row r="26" spans="2:18" s="6" customFormat="1" ht="73" thickBot="1">
      <c r="B26" s="527" t="s">
        <v>27</v>
      </c>
      <c r="C26" s="528"/>
      <c r="D26" s="528"/>
      <c r="E26" s="528"/>
      <c r="F26" s="528"/>
      <c r="G26" s="487"/>
      <c r="H26" s="486" t="s">
        <v>47</v>
      </c>
      <c r="I26" s="487"/>
      <c r="J26" s="327" t="s">
        <v>242</v>
      </c>
      <c r="K26" s="327" t="s">
        <v>53</v>
      </c>
      <c r="L26" s="328" t="s">
        <v>100</v>
      </c>
      <c r="M26" s="329" t="s">
        <v>54</v>
      </c>
    </row>
    <row r="27" spans="2:18" s="6" customFormat="1" ht="63" customHeight="1" thickBot="1">
      <c r="B27" s="529">
        <v>3</v>
      </c>
      <c r="C27" s="530"/>
      <c r="D27" s="530"/>
      <c r="E27" s="530"/>
      <c r="F27" s="530"/>
      <c r="G27" s="489"/>
      <c r="H27" s="488" t="s">
        <v>291</v>
      </c>
      <c r="I27" s="489"/>
      <c r="J27" s="24">
        <v>890</v>
      </c>
      <c r="K27" s="24">
        <v>890</v>
      </c>
      <c r="L27" s="123">
        <v>1</v>
      </c>
      <c r="M27" s="123">
        <v>6</v>
      </c>
      <c r="N27" s="138"/>
    </row>
    <row r="28" spans="2:18"/>
    <row r="29" spans="2:18" s="6" customFormat="1" ht="15" customHeight="1" thickBot="1">
      <c r="B29"/>
      <c r="C29"/>
      <c r="D29"/>
      <c r="E29"/>
      <c r="F29"/>
      <c r="G29"/>
      <c r="H29"/>
      <c r="I29"/>
      <c r="J29"/>
      <c r="K29"/>
      <c r="L29"/>
      <c r="M29"/>
    </row>
    <row r="30" spans="2:18" s="6" customFormat="1" ht="26" thickBot="1">
      <c r="B30" s="524">
        <v>2</v>
      </c>
      <c r="C30" s="525"/>
      <c r="D30" s="525"/>
      <c r="E30" s="525"/>
      <c r="F30" s="525"/>
      <c r="G30" s="526"/>
      <c r="H30" s="496" t="s">
        <v>48</v>
      </c>
      <c r="I30" s="497"/>
      <c r="J30" s="497"/>
      <c r="K30" s="497"/>
      <c r="L30" s="497"/>
      <c r="M30" s="498"/>
    </row>
    <row r="31" spans="2:18" s="6" customFormat="1" ht="16" thickBot="1">
      <c r="B31"/>
      <c r="C31"/>
      <c r="D31"/>
      <c r="E31"/>
      <c r="F31"/>
      <c r="G31"/>
      <c r="I31"/>
      <c r="J31"/>
      <c r="K31"/>
      <c r="L31"/>
      <c r="M31"/>
    </row>
    <row r="32" spans="2:18" s="6" customFormat="1" ht="15.75" customHeight="1" thickBot="1">
      <c r="B32" s="512" t="s">
        <v>49</v>
      </c>
      <c r="C32" s="513"/>
      <c r="D32" s="513"/>
      <c r="E32" s="513"/>
      <c r="F32" s="513"/>
      <c r="G32" s="514"/>
      <c r="H32" s="495" t="s">
        <v>48</v>
      </c>
      <c r="I32" s="495"/>
      <c r="J32" s="495"/>
      <c r="K32" s="495"/>
      <c r="L32" s="495"/>
      <c r="M32" s="330" t="s">
        <v>23</v>
      </c>
    </row>
    <row r="33" spans="2:13" s="6" customFormat="1">
      <c r="B33" s="515">
        <v>1</v>
      </c>
      <c r="C33" s="516"/>
      <c r="D33" s="516"/>
      <c r="E33" s="516"/>
      <c r="F33" s="516"/>
      <c r="G33" s="517"/>
      <c r="H33" s="494" t="s">
        <v>248</v>
      </c>
      <c r="I33" s="494"/>
      <c r="J33" s="494"/>
      <c r="K33" s="494"/>
      <c r="L33" s="494"/>
      <c r="M33" s="303" t="s">
        <v>247</v>
      </c>
    </row>
    <row r="34" spans="2:13" s="6" customFormat="1" ht="16" thickBot="1">
      <c r="B34" s="518">
        <v>2</v>
      </c>
      <c r="C34" s="519"/>
      <c r="D34" s="519"/>
      <c r="E34" s="519"/>
      <c r="F34" s="519"/>
      <c r="G34" s="520"/>
      <c r="H34" s="482" t="s">
        <v>142</v>
      </c>
      <c r="I34" s="482"/>
      <c r="J34" s="482"/>
      <c r="K34" s="482"/>
      <c r="L34" s="482"/>
      <c r="M34" s="274" t="s">
        <v>230</v>
      </c>
    </row>
    <row r="35" spans="2:13" s="6" customFormat="1">
      <c r="B35"/>
      <c r="C35"/>
      <c r="D35"/>
      <c r="E35"/>
      <c r="F35"/>
      <c r="G35"/>
      <c r="H35"/>
      <c r="I35"/>
      <c r="J35" s="29"/>
      <c r="K35"/>
      <c r="L35"/>
      <c r="M35"/>
    </row>
    <row r="36" spans="2:13" s="6" customFormat="1">
      <c r="B36"/>
      <c r="C36"/>
      <c r="D36"/>
      <c r="E36"/>
      <c r="F36"/>
      <c r="G36"/>
      <c r="H36"/>
      <c r="I36"/>
      <c r="J36"/>
      <c r="K36"/>
      <c r="L36"/>
      <c r="M36"/>
    </row>
    <row r="37" spans="2:13" s="6" customFormat="1">
      <c r="B37"/>
      <c r="C37"/>
      <c r="D37"/>
      <c r="E37"/>
      <c r="F37"/>
      <c r="G37"/>
      <c r="H37"/>
      <c r="I37"/>
      <c r="J37"/>
      <c r="K37"/>
      <c r="L37"/>
      <c r="M37"/>
    </row>
    <row r="38" spans="2:13" s="6" customFormat="1">
      <c r="B38"/>
      <c r="C38"/>
      <c r="D38"/>
      <c r="E38"/>
      <c r="F38"/>
      <c r="G38"/>
      <c r="H38"/>
      <c r="I38"/>
      <c r="J38"/>
      <c r="K38"/>
      <c r="L38"/>
      <c r="M38"/>
    </row>
    <row r="39" spans="2:13" s="6" customFormat="1">
      <c r="B39"/>
      <c r="C39"/>
      <c r="D39"/>
      <c r="E39"/>
      <c r="F39"/>
      <c r="G39"/>
      <c r="H39"/>
      <c r="I39"/>
      <c r="J39"/>
      <c r="K39"/>
      <c r="L39"/>
      <c r="M39"/>
    </row>
    <row r="40" spans="2:13" s="6" customFormat="1">
      <c r="B40"/>
      <c r="C40"/>
      <c r="D40"/>
      <c r="E40"/>
      <c r="F40"/>
      <c r="G40"/>
      <c r="H40"/>
      <c r="I40"/>
      <c r="J40"/>
      <c r="K40"/>
      <c r="L40"/>
      <c r="M40"/>
    </row>
    <row r="41" spans="2:13" s="6" customFormat="1">
      <c r="B41"/>
      <c r="C41"/>
      <c r="D41"/>
      <c r="E41"/>
      <c r="F41"/>
      <c r="G41"/>
      <c r="H41"/>
      <c r="I41"/>
      <c r="J41"/>
      <c r="K41"/>
      <c r="L41"/>
      <c r="M41"/>
    </row>
    <row r="42" spans="2:13"/>
    <row r="43" spans="2:13"/>
    <row r="44" spans="2:13"/>
    <row r="45" spans="2:13"/>
  </sheetData>
  <dataConsolidate/>
  <customSheetViews>
    <customSheetView guid="{DE67EBC3-31FE-423B-B030-1FFACB67D900}" showGridLines="0" fitToPage="1" topLeftCell="A4">
      <selection activeCell="H19" sqref="H19"/>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howGridLines="0" fitToPage="1">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34">
    <mergeCell ref="B32:G32"/>
    <mergeCell ref="B33:G33"/>
    <mergeCell ref="B34:G34"/>
    <mergeCell ref="C16:H16"/>
    <mergeCell ref="B24:G24"/>
    <mergeCell ref="B26:G26"/>
    <mergeCell ref="B27:G27"/>
    <mergeCell ref="B30:G30"/>
    <mergeCell ref="B9:M9"/>
    <mergeCell ref="B11:M11"/>
    <mergeCell ref="O13:O14"/>
    <mergeCell ref="B1:M1"/>
    <mergeCell ref="B2:M2"/>
    <mergeCell ref="B3:M3"/>
    <mergeCell ref="B6:M6"/>
    <mergeCell ref="B7:M7"/>
    <mergeCell ref="B4:M4"/>
    <mergeCell ref="C13:H14"/>
    <mergeCell ref="Q13:Q14"/>
    <mergeCell ref="R13:R14"/>
    <mergeCell ref="S13:S14"/>
    <mergeCell ref="H34:L34"/>
    <mergeCell ref="B20:M20"/>
    <mergeCell ref="B13:B14"/>
    <mergeCell ref="H26:I26"/>
    <mergeCell ref="H27:I27"/>
    <mergeCell ref="B21:L21"/>
    <mergeCell ref="I13:J13"/>
    <mergeCell ref="H33:L33"/>
    <mergeCell ref="B22:L22"/>
    <mergeCell ref="H32:L32"/>
    <mergeCell ref="H24:M24"/>
    <mergeCell ref="H30:M30"/>
    <mergeCell ref="P13:P14"/>
  </mergeCells>
  <phoneticPr fontId="22" type="noConversion"/>
  <dataValidations disablePrompts="1" count="1">
    <dataValidation type="list" allowBlank="1" showInputMessage="1" showErrorMessage="1" sqref="B4:M4" xr:uid="{00000000-0002-0000-0000-000000000000}">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colBreaks count="1" manualBreakCount="1">
    <brk id="16" max="1048575" man="1"/>
  </colBreaks>
  <drawing r:id="rId4"/>
  <legacyDrawing r:id="rId5"/>
  <mc:AlternateContent xmlns:mc="http://schemas.openxmlformats.org/markup-compatibility/2006">
    <mc:Choice Requires="x14">
      <controls>
        <mc:AlternateContent xmlns:mc="http://schemas.openxmlformats.org/markup-compatibility/2006">
          <mc:Choice Requires="x14">
            <control shapeId="7172" r:id="rId6" name="Button 4">
              <controlPr defaultSize="0" print="0" autoFill="0" autoPict="0" macro="[0]!MATRIZ_A_PUBLICAR">
                <anchor moveWithCells="1" sizeWithCells="1">
                  <from>
                    <xdr:col>8</xdr:col>
                    <xdr:colOff>977900</xdr:colOff>
                    <xdr:row>35</xdr:row>
                    <xdr:rowOff>38100</xdr:rowOff>
                  </from>
                  <to>
                    <xdr:col>9</xdr:col>
                    <xdr:colOff>774700</xdr:colOff>
                    <xdr:row>36</xdr:row>
                    <xdr:rowOff>139700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T49"/>
  <sheetViews>
    <sheetView showGridLines="0" topLeftCell="B13" zoomScale="115" zoomScaleNormal="115" workbookViewId="0">
      <selection activeCell="C17" sqref="C1:C1048576"/>
    </sheetView>
  </sheetViews>
  <sheetFormatPr baseColWidth="10" defaultColWidth="0" defaultRowHeight="15"/>
  <cols>
    <col min="1" max="1" width="1.83203125" customWidth="1"/>
    <col min="2" max="2" width="7.1640625" bestFit="1" customWidth="1"/>
    <col min="3" max="3" width="60.33203125" customWidth="1"/>
    <col min="4" max="4" width="11.5" bestFit="1" customWidth="1"/>
    <col min="5" max="5" width="2.33203125" customWidth="1"/>
    <col min="6" max="6" width="0" hidden="1" customWidth="1"/>
    <col min="7" max="7" width="17.5" hidden="1" customWidth="1"/>
    <col min="8" max="20" width="0" hidden="1" customWidth="1"/>
    <col min="21" max="16384" width="11.5" hidden="1"/>
  </cols>
  <sheetData>
    <row r="1" spans="2:5" s="4" customFormat="1" ht="15" customHeight="1">
      <c r="B1" s="531" t="s">
        <v>0</v>
      </c>
      <c r="C1" s="531"/>
      <c r="D1" s="531"/>
    </row>
    <row r="2" spans="2:5" s="2" customFormat="1" ht="15" customHeight="1">
      <c r="B2" s="531" t="str">
        <f>+PRESUPUESTOS!B2</f>
        <v>DIRECCIÓN GENERAL</v>
      </c>
      <c r="C2" s="531"/>
      <c r="D2" s="531"/>
    </row>
    <row r="3" spans="2:5" s="2" customFormat="1" ht="15" customHeight="1">
      <c r="B3" s="531" t="str">
        <f>+PRESUPUESTOS!B3</f>
        <v>DIRECCIÓN DE CONTRATACIÓN</v>
      </c>
      <c r="C3" s="531"/>
      <c r="D3" s="531"/>
    </row>
    <row r="4" spans="2:5" s="2" customFormat="1" ht="12.75" customHeight="1">
      <c r="B4" s="531" t="str">
        <f>+PRESUPUESTOS!B4</f>
        <v>DIRECCIÓN OPERATIVA - SUBDIRECCIÓN RED TERCIARIA Y FERREA</v>
      </c>
      <c r="C4" s="531"/>
      <c r="D4" s="531"/>
    </row>
    <row r="5" spans="2:5" s="2" customFormat="1" ht="13">
      <c r="B5" s="41"/>
      <c r="C5" s="41"/>
      <c r="D5" s="41"/>
    </row>
    <row r="6" spans="2:5" s="2" customFormat="1" ht="13">
      <c r="B6" s="531" t="str">
        <f>+PRESUPUESTOS!B6</f>
        <v>CONCURSO DE MÉRITOS ABIERTO</v>
      </c>
      <c r="C6" s="531"/>
      <c r="D6" s="531"/>
    </row>
    <row r="7" spans="2:5" s="6" customFormat="1" ht="12.75" customHeight="1">
      <c r="B7" s="531" t="str">
        <f>+PRESUPUESTOS!B7</f>
        <v>CMA-DT-188-2020→MODULO 3</v>
      </c>
      <c r="C7" s="531"/>
      <c r="D7" s="531"/>
    </row>
    <row r="8" spans="2:5" s="6" customFormat="1" ht="12.75" customHeight="1">
      <c r="B8" s="41"/>
      <c r="C8" s="41"/>
      <c r="D8" s="41"/>
    </row>
    <row r="9" spans="2:5" s="6" customFormat="1" ht="42.75" customHeight="1">
      <c r="B9" s="531" t="str">
        <f>PRESUPUESTOS!B9</f>
        <v>OBJETO: INTERVENTORIA PARA LAS OBRAS DE
MEJORAMIENTO, MANTENIMIENTO,
GESTION PREDIAL, SOCIAL Y
AMBIENTAL SOSTENIBLE DEL
CORREDOR DE LA SOBERANÍA (LA
LEJÍA - SARAVENA), EN LOS
DEPARTAMENTOS DE NORTE DE
SANTANDER, BOYACÁ Y ARAUCA, EN
MARCO DE LA REACTIVACIÓN
ECONÓMICA, MEDIANTE EL PROGRAMA
DE OBRA PÚBLICA "VÍAS PARA LA
LEGALIDAD Y REACTIVACIÓN VISIÓN
203</v>
      </c>
      <c r="C9" s="531"/>
      <c r="D9" s="531"/>
    </row>
    <row r="10" spans="2:5" s="6" customFormat="1" ht="12.75" customHeight="1">
      <c r="B10" s="41"/>
      <c r="C10" s="41"/>
      <c r="D10" s="41"/>
    </row>
    <row r="11" spans="2:5" s="6" customFormat="1" ht="12.75" customHeight="1">
      <c r="B11" s="531" t="str">
        <f>"MÓDULO No. "&amp;NUMMOD</f>
        <v>MÓDULO No. 3</v>
      </c>
      <c r="C11" s="531"/>
      <c r="D11" s="531"/>
    </row>
    <row r="12" spans="2:5" s="6" customFormat="1" ht="13">
      <c r="B12" s="41"/>
      <c r="C12" s="41"/>
      <c r="D12" s="41"/>
    </row>
    <row r="13" spans="2:5" s="6" customFormat="1" ht="12.75" customHeight="1">
      <c r="B13" s="531" t="s">
        <v>28</v>
      </c>
      <c r="C13" s="531"/>
      <c r="D13" s="531"/>
    </row>
    <row r="14" spans="2:5" s="6" customFormat="1" ht="12.75" customHeight="1">
      <c r="B14" s="531" t="s">
        <v>90</v>
      </c>
      <c r="C14" s="531"/>
      <c r="D14" s="531"/>
    </row>
    <row r="15" spans="2:5" s="6" customFormat="1" ht="14.25" customHeight="1" thickBot="1">
      <c r="B15" s="3"/>
      <c r="C15" s="3"/>
      <c r="D15" s="3"/>
    </row>
    <row r="16" spans="2:5" s="6" customFormat="1" ht="18.75" customHeight="1" thickTop="1">
      <c r="B16" s="532" t="s">
        <v>39</v>
      </c>
      <c r="C16" s="534" t="s">
        <v>91</v>
      </c>
      <c r="D16" s="535"/>
      <c r="E16" s="192"/>
    </row>
    <row r="17" spans="2:5" s="6" customFormat="1" ht="25" thickBot="1">
      <c r="B17" s="533"/>
      <c r="C17" s="331" t="s">
        <v>92</v>
      </c>
      <c r="D17" s="377" t="s">
        <v>55</v>
      </c>
      <c r="E17" s="192"/>
    </row>
    <row r="18" spans="2:5" s="7" customFormat="1" ht="2.25" customHeight="1">
      <c r="B18" s="30"/>
      <c r="C18" s="18"/>
      <c r="D18" s="18"/>
      <c r="E18" s="193"/>
    </row>
    <row r="19" spans="2:5" s="6" customFormat="1" ht="15" customHeight="1">
      <c r="B19" s="126">
        <v>1</v>
      </c>
      <c r="C19" s="194">
        <v>1</v>
      </c>
      <c r="D19" s="125">
        <v>1</v>
      </c>
      <c r="E19" s="192"/>
    </row>
    <row r="20" spans="2:5" s="6" customFormat="1" ht="15" customHeight="1">
      <c r="B20" s="126">
        <v>2</v>
      </c>
      <c r="C20" s="194">
        <v>2</v>
      </c>
      <c r="D20" s="125">
        <v>1</v>
      </c>
      <c r="E20" s="192"/>
    </row>
    <row r="21" spans="2:5" s="6" customFormat="1" ht="15" customHeight="1">
      <c r="B21" s="126">
        <v>3</v>
      </c>
      <c r="C21" s="194" t="s">
        <v>292</v>
      </c>
      <c r="D21" s="125">
        <v>3</v>
      </c>
      <c r="E21" s="192"/>
    </row>
    <row r="22" spans="2:5" s="6" customFormat="1" ht="13">
      <c r="B22" s="126">
        <v>4</v>
      </c>
      <c r="C22" s="194" t="s">
        <v>293</v>
      </c>
      <c r="D22" s="125">
        <v>4</v>
      </c>
      <c r="E22" s="192"/>
    </row>
    <row r="23" spans="2:5" s="6" customFormat="1" ht="13">
      <c r="B23" s="126">
        <v>5</v>
      </c>
      <c r="C23" s="194">
        <v>5</v>
      </c>
      <c r="D23" s="125">
        <v>1</v>
      </c>
      <c r="E23" s="192"/>
    </row>
    <row r="24" spans="2:5" s="6" customFormat="1" ht="13">
      <c r="B24" s="126">
        <v>6</v>
      </c>
      <c r="C24" s="194" t="s">
        <v>294</v>
      </c>
      <c r="D24" s="125">
        <v>5</v>
      </c>
      <c r="E24" s="192"/>
    </row>
    <row r="25" spans="2:5" s="6" customFormat="1" ht="13">
      <c r="B25" s="126">
        <v>7</v>
      </c>
      <c r="C25" s="194" t="s">
        <v>295</v>
      </c>
      <c r="D25" s="125">
        <v>5</v>
      </c>
      <c r="E25" s="192"/>
    </row>
    <row r="26" spans="2:5" s="6" customFormat="1" ht="13">
      <c r="B26" s="126">
        <v>8</v>
      </c>
      <c r="C26" s="194" t="s">
        <v>296</v>
      </c>
      <c r="D26" s="125">
        <v>3</v>
      </c>
      <c r="E26" s="192"/>
    </row>
    <row r="27" spans="2:5" s="6" customFormat="1" ht="13">
      <c r="B27" s="126">
        <v>9</v>
      </c>
      <c r="C27" s="194">
        <v>9</v>
      </c>
      <c r="D27" s="125">
        <v>1</v>
      </c>
      <c r="E27" s="192"/>
    </row>
    <row r="28" spans="2:5" s="6" customFormat="1" ht="13">
      <c r="B28" s="126">
        <v>10</v>
      </c>
      <c r="C28" s="194" t="s">
        <v>297</v>
      </c>
      <c r="D28" s="125">
        <v>3</v>
      </c>
      <c r="E28" s="192"/>
    </row>
    <row r="29" spans="2:5" s="6" customFormat="1" ht="13">
      <c r="B29" s="126">
        <v>11</v>
      </c>
      <c r="C29" s="194" t="s">
        <v>298</v>
      </c>
      <c r="D29" s="125">
        <v>4</v>
      </c>
      <c r="E29" s="192"/>
    </row>
    <row r="30" spans="2:5" s="6" customFormat="1" ht="13">
      <c r="B30" s="126">
        <v>12</v>
      </c>
      <c r="C30" s="194">
        <v>12</v>
      </c>
      <c r="D30" s="125">
        <v>1</v>
      </c>
      <c r="E30" s="192"/>
    </row>
    <row r="31" spans="2:5" s="6" customFormat="1" ht="13">
      <c r="B31" s="126">
        <v>13</v>
      </c>
      <c r="C31" s="194" t="s">
        <v>299</v>
      </c>
      <c r="D31" s="125">
        <v>3</v>
      </c>
      <c r="E31" s="192"/>
    </row>
    <row r="32" spans="2:5" s="6" customFormat="1" ht="13">
      <c r="B32" s="126">
        <v>14</v>
      </c>
      <c r="C32" s="194">
        <v>14</v>
      </c>
      <c r="D32" s="125">
        <v>1</v>
      </c>
      <c r="E32" s="192"/>
    </row>
    <row r="33" spans="2:5" s="6" customFormat="1" ht="13">
      <c r="B33" s="126">
        <v>15</v>
      </c>
      <c r="C33" s="194" t="s">
        <v>300</v>
      </c>
      <c r="D33" s="125">
        <v>6</v>
      </c>
      <c r="E33" s="192"/>
    </row>
    <row r="34" spans="2:5" s="6" customFormat="1" ht="13">
      <c r="B34" s="126">
        <v>16</v>
      </c>
      <c r="C34" s="194">
        <v>16</v>
      </c>
      <c r="D34" s="125">
        <v>1</v>
      </c>
      <c r="E34" s="192"/>
    </row>
    <row r="35" spans="2:5" s="6" customFormat="1" ht="13">
      <c r="B35" s="126">
        <v>17</v>
      </c>
      <c r="C35" s="194" t="s">
        <v>301</v>
      </c>
      <c r="D35" s="125">
        <v>3</v>
      </c>
      <c r="E35" s="192"/>
    </row>
    <row r="36" spans="2:5" s="6" customFormat="1" ht="13">
      <c r="B36" s="126">
        <v>18</v>
      </c>
      <c r="C36" s="194" t="s">
        <v>302</v>
      </c>
      <c r="D36" s="125">
        <v>4</v>
      </c>
      <c r="E36" s="192"/>
    </row>
    <row r="37" spans="2:5" s="6" customFormat="1" ht="13">
      <c r="B37" s="126">
        <v>19</v>
      </c>
      <c r="C37" s="194" t="s">
        <v>303</v>
      </c>
      <c r="D37" s="125">
        <v>4</v>
      </c>
      <c r="E37" s="192"/>
    </row>
    <row r="38" spans="2:5" s="6" customFormat="1" ht="13">
      <c r="B38" s="126">
        <v>20</v>
      </c>
      <c r="C38" s="194">
        <v>20</v>
      </c>
      <c r="D38" s="125">
        <v>1</v>
      </c>
      <c r="E38" s="192"/>
    </row>
    <row r="39" spans="2:5" s="6" customFormat="1" ht="13">
      <c r="B39" s="126">
        <v>21</v>
      </c>
      <c r="C39" s="194">
        <v>21</v>
      </c>
      <c r="D39" s="125">
        <v>1</v>
      </c>
      <c r="E39" s="192"/>
    </row>
    <row r="40" spans="2:5" s="6" customFormat="1" ht="13">
      <c r="B40" s="126">
        <v>22</v>
      </c>
      <c r="C40" s="194">
        <v>22</v>
      </c>
      <c r="D40" s="125">
        <v>1</v>
      </c>
      <c r="E40" s="192"/>
    </row>
    <row r="41" spans="2:5" s="6" customFormat="1" ht="13">
      <c r="B41" s="126">
        <v>23</v>
      </c>
      <c r="C41" s="194">
        <v>23</v>
      </c>
      <c r="D41" s="125">
        <v>1</v>
      </c>
      <c r="E41" s="192"/>
    </row>
    <row r="42" spans="2:5" s="6" customFormat="1" ht="13">
      <c r="B42" s="126">
        <v>24</v>
      </c>
      <c r="C42" s="194" t="s">
        <v>304</v>
      </c>
      <c r="D42" s="125">
        <v>3</v>
      </c>
      <c r="E42" s="192"/>
    </row>
    <row r="43" spans="2:5" s="6" customFormat="1" ht="13">
      <c r="B43" s="126">
        <v>25</v>
      </c>
      <c r="C43" s="194">
        <v>25</v>
      </c>
      <c r="D43" s="125">
        <v>1</v>
      </c>
      <c r="E43" s="192"/>
    </row>
    <row r="44" spans="2:5" s="6" customFormat="1" ht="13">
      <c r="B44" s="126">
        <v>26</v>
      </c>
      <c r="C44" s="194" t="s">
        <v>305</v>
      </c>
      <c r="D44" s="125">
        <v>2</v>
      </c>
      <c r="E44" s="192"/>
    </row>
    <row r="45" spans="2:5" s="6" customFormat="1" ht="13">
      <c r="B45" s="126">
        <v>27</v>
      </c>
      <c r="C45" s="194" t="s">
        <v>306</v>
      </c>
      <c r="D45" s="125">
        <v>2</v>
      </c>
      <c r="E45" s="192"/>
    </row>
    <row r="46" spans="2:5" s="6" customFormat="1" ht="13">
      <c r="B46" s="126">
        <v>28</v>
      </c>
      <c r="C46" s="194">
        <v>28</v>
      </c>
      <c r="D46" s="125">
        <v>1</v>
      </c>
      <c r="E46" s="192"/>
    </row>
    <row r="47" spans="2:5" s="6" customFormat="1" ht="13">
      <c r="B47" s="126">
        <v>29</v>
      </c>
      <c r="C47" s="194">
        <v>29</v>
      </c>
      <c r="D47" s="125">
        <v>1</v>
      </c>
      <c r="E47" s="192"/>
    </row>
    <row r="48" spans="2:5" s="6" customFormat="1" ht="2.25" customHeight="1" thickBot="1">
      <c r="B48" s="368" t="s">
        <v>263</v>
      </c>
      <c r="C48" s="19"/>
      <c r="D48" s="378"/>
    </row>
    <row r="49" ht="16" thickTop="1"/>
  </sheetData>
  <dataConsolidate/>
  <customSheetViews>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2">
    <mergeCell ref="B11:D11"/>
    <mergeCell ref="B13:D13"/>
    <mergeCell ref="B14:D14"/>
    <mergeCell ref="B16:B17"/>
    <mergeCell ref="C16:D16"/>
    <mergeCell ref="B9:D9"/>
    <mergeCell ref="B1:D1"/>
    <mergeCell ref="B2:D2"/>
    <mergeCell ref="B3:D3"/>
    <mergeCell ref="B4:D4"/>
    <mergeCell ref="B6:D6"/>
    <mergeCell ref="B7:D7"/>
  </mergeCells>
  <phoneticPr fontId="22" type="noConversion"/>
  <conditionalFormatting sqref="B19:D47">
    <cfRule type="expression" dxfId="803" priority="49">
      <formula>MOD(ROW(),2)</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CS279"/>
  <sheetViews>
    <sheetView showGridLines="0" zoomScaleNormal="100" workbookViewId="0">
      <selection sqref="A1:XFD1048576"/>
    </sheetView>
  </sheetViews>
  <sheetFormatPr baseColWidth="10" defaultColWidth="0" defaultRowHeight="16" zeroHeight="1"/>
  <cols>
    <col min="1" max="1" width="0.83203125" style="97" customWidth="1"/>
    <col min="2" max="2" width="1.6640625" style="97" customWidth="1"/>
    <col min="3" max="3" width="10.1640625" style="68" hidden="1" customWidth="1"/>
    <col min="4" max="4" width="14.33203125" style="98" customWidth="1"/>
    <col min="5" max="5" width="48.1640625" style="98" customWidth="1"/>
    <col min="6" max="6" width="27.6640625" style="105" customWidth="1"/>
    <col min="7" max="7" width="23.1640625" style="98" customWidth="1"/>
    <col min="8" max="8" width="2.6640625" style="98" customWidth="1"/>
    <col min="9" max="9" width="17.5" hidden="1" customWidth="1"/>
    <col min="10" max="10" width="11.5" customWidth="1"/>
    <col min="11" max="97" width="0" style="98" hidden="1" customWidth="1"/>
    <col min="98" max="16384" width="10.1640625" style="98" hidden="1"/>
  </cols>
  <sheetData>
    <row r="1" spans="1:10" s="99" customFormat="1" ht="18" customHeight="1">
      <c r="A1" s="97" t="s">
        <v>250</v>
      </c>
      <c r="B1" s="98"/>
      <c r="C1" s="113"/>
      <c r="D1" s="541" t="s">
        <v>0</v>
      </c>
      <c r="E1" s="541"/>
      <c r="F1" s="541"/>
      <c r="G1" s="106"/>
      <c r="H1" s="98"/>
      <c r="I1" s="4"/>
      <c r="J1" s="4"/>
    </row>
    <row r="2" spans="1:10" s="99" customFormat="1" ht="18" customHeight="1">
      <c r="A2" s="97"/>
      <c r="B2" s="98"/>
      <c r="D2" s="542" t="s">
        <v>1</v>
      </c>
      <c r="E2" s="542"/>
      <c r="F2" s="542"/>
      <c r="G2" s="106"/>
      <c r="H2" s="98"/>
      <c r="I2" s="2"/>
      <c r="J2" s="2"/>
    </row>
    <row r="3" spans="1:10" s="99" customFormat="1" ht="18" customHeight="1">
      <c r="A3" s="97"/>
      <c r="B3" s="98"/>
      <c r="C3" s="113"/>
      <c r="D3" s="543" t="s">
        <v>202</v>
      </c>
      <c r="E3" s="543"/>
      <c r="F3" s="543"/>
      <c r="G3" s="106"/>
      <c r="H3" s="98"/>
      <c r="I3" s="2"/>
      <c r="J3" s="2"/>
    </row>
    <row r="4" spans="1:10" s="99" customFormat="1" ht="15.75" customHeight="1">
      <c r="A4" s="97"/>
      <c r="B4" s="98"/>
      <c r="C4" s="113"/>
      <c r="D4" s="543" t="s">
        <v>198</v>
      </c>
      <c r="E4" s="543"/>
      <c r="F4" s="543"/>
      <c r="G4" s="106"/>
      <c r="H4" s="98"/>
      <c r="I4" s="2"/>
      <c r="J4" s="2"/>
    </row>
    <row r="5" spans="1:10" s="101" customFormat="1" ht="16.5" customHeight="1">
      <c r="A5" s="97"/>
      <c r="B5" s="100"/>
      <c r="C5" s="113"/>
      <c r="D5" s="106"/>
      <c r="E5" s="106"/>
      <c r="F5" s="106"/>
      <c r="G5" s="106"/>
      <c r="H5" s="100"/>
      <c r="I5" s="2"/>
      <c r="J5" s="2"/>
    </row>
    <row r="6" spans="1:10" s="101" customFormat="1" ht="18" hidden="1">
      <c r="A6" s="97"/>
      <c r="B6" s="100"/>
      <c r="C6" s="113"/>
      <c r="D6" s="543" t="s">
        <v>203</v>
      </c>
      <c r="E6" s="543"/>
      <c r="F6" s="543"/>
      <c r="G6" s="106"/>
      <c r="H6" s="100"/>
      <c r="I6" s="2"/>
      <c r="J6" s="2"/>
    </row>
    <row r="7" spans="1:10" s="99" customFormat="1" ht="18" hidden="1">
      <c r="A7" s="97"/>
      <c r="B7" s="98"/>
      <c r="C7" s="113"/>
      <c r="D7" s="543" t="s">
        <v>290</v>
      </c>
      <c r="E7" s="543"/>
      <c r="F7" s="543"/>
      <c r="G7" s="106"/>
      <c r="H7" s="98"/>
      <c r="I7" s="6"/>
      <c r="J7" s="6"/>
    </row>
    <row r="8" spans="1:10" s="99" customFormat="1" ht="18" customHeight="1">
      <c r="A8" s="97"/>
      <c r="B8" s="98"/>
      <c r="C8" s="113"/>
      <c r="D8" s="108"/>
      <c r="E8" s="108"/>
      <c r="F8" s="108"/>
      <c r="G8" s="106"/>
      <c r="H8" s="98"/>
      <c r="I8" s="6"/>
      <c r="J8" s="6"/>
    </row>
    <row r="9" spans="1:10" s="99" customFormat="1" ht="63.75" customHeight="1">
      <c r="A9" s="97"/>
      <c r="B9" s="98"/>
      <c r="C9" s="113"/>
      <c r="D9" s="539" t="s">
        <v>581</v>
      </c>
      <c r="E9" s="539"/>
      <c r="F9" s="539"/>
      <c r="G9" s="106"/>
      <c r="H9" s="98"/>
      <c r="I9" s="6"/>
      <c r="J9" s="6"/>
    </row>
    <row r="10" spans="1:10" s="99" customFormat="1" ht="18" hidden="1">
      <c r="A10" s="97"/>
      <c r="B10" s="98"/>
      <c r="C10" s="113"/>
      <c r="D10" s="108"/>
      <c r="E10" s="108"/>
      <c r="F10" s="108"/>
      <c r="G10" s="106"/>
      <c r="H10" s="98"/>
      <c r="I10" s="6"/>
      <c r="J10" s="6"/>
    </row>
    <row r="11" spans="1:10" s="99" customFormat="1" ht="18" hidden="1">
      <c r="A11" s="97"/>
      <c r="B11" s="98"/>
      <c r="C11" s="113"/>
      <c r="D11" s="540" t="s">
        <v>582</v>
      </c>
      <c r="E11" s="540"/>
      <c r="F11" s="540"/>
      <c r="G11" s="98"/>
      <c r="H11" s="98"/>
      <c r="I11" s="6"/>
      <c r="J11" s="6"/>
    </row>
    <row r="12" spans="1:10" s="99" customFormat="1" ht="18" hidden="1">
      <c r="A12" s="97"/>
      <c r="B12" s="98"/>
      <c r="C12" s="111"/>
      <c r="D12" s="137"/>
      <c r="E12" s="107"/>
      <c r="F12" s="107"/>
      <c r="G12" s="98"/>
      <c r="H12" s="98"/>
      <c r="I12" s="6"/>
      <c r="J12" s="6"/>
    </row>
    <row r="13" spans="1:10" s="99" customFormat="1" ht="18" customHeight="1">
      <c r="A13" s="97"/>
      <c r="B13" s="97"/>
      <c r="C13" s="112"/>
      <c r="D13" s="540" t="s">
        <v>50</v>
      </c>
      <c r="E13" s="540"/>
      <c r="F13" s="540"/>
      <c r="G13" s="98"/>
      <c r="H13" s="98"/>
      <c r="I13" s="6"/>
      <c r="J13" s="6"/>
    </row>
    <row r="14" spans="1:10" s="99" customFormat="1" ht="18" customHeight="1" thickBot="1">
      <c r="A14" s="97"/>
      <c r="B14" s="97"/>
      <c r="C14" s="112"/>
      <c r="D14" s="540" t="s">
        <v>93</v>
      </c>
      <c r="E14" s="540"/>
      <c r="F14" s="540"/>
      <c r="G14" s="98"/>
      <c r="H14" s="98"/>
      <c r="I14" s="6"/>
      <c r="J14" s="6"/>
    </row>
    <row r="15" spans="1:10" s="99" customFormat="1" ht="19" hidden="1" thickBot="1">
      <c r="A15" s="97"/>
      <c r="B15" s="97"/>
      <c r="C15" s="68"/>
      <c r="D15" s="102"/>
      <c r="E15" s="103"/>
      <c r="F15" s="104"/>
      <c r="G15" s="98"/>
      <c r="H15" s="98"/>
      <c r="I15" s="6"/>
      <c r="J15" s="6"/>
    </row>
    <row r="16" spans="1:10" s="99" customFormat="1" ht="15.75" customHeight="1" thickTop="1">
      <c r="A16" s="97"/>
      <c r="B16" s="97"/>
      <c r="C16" s="537" t="s">
        <v>39</v>
      </c>
      <c r="D16" s="546" t="s">
        <v>38</v>
      </c>
      <c r="E16" s="548" t="s">
        <v>16</v>
      </c>
      <c r="F16" s="550" t="s">
        <v>78</v>
      </c>
      <c r="G16" s="544" t="s">
        <v>231</v>
      </c>
      <c r="H16" s="98"/>
      <c r="I16" s="536"/>
      <c r="J16" s="264"/>
    </row>
    <row r="17" spans="1:10" s="99" customFormat="1" ht="15.75" customHeight="1" thickBot="1">
      <c r="A17" s="97"/>
      <c r="B17" s="97"/>
      <c r="C17" s="538"/>
      <c r="D17" s="547" t="s">
        <v>79</v>
      </c>
      <c r="E17" s="549"/>
      <c r="F17" s="551"/>
      <c r="G17" s="545"/>
      <c r="H17" s="98"/>
      <c r="I17" s="536"/>
      <c r="J17" s="264"/>
    </row>
    <row r="18" spans="1:10" s="99" customFormat="1" ht="4.5" customHeight="1">
      <c r="A18" s="97"/>
      <c r="B18" s="97"/>
      <c r="C18" s="130"/>
      <c r="D18" s="134"/>
      <c r="E18" s="135"/>
      <c r="F18" s="275"/>
      <c r="G18" s="136"/>
      <c r="H18" s="98"/>
      <c r="I18" s="375"/>
      <c r="J18" s="375"/>
    </row>
    <row r="19" spans="1:10" s="99" customFormat="1" ht="15.75" hidden="1" customHeight="1">
      <c r="A19" s="97"/>
      <c r="B19" s="97"/>
      <c r="C19" s="131">
        <v>1</v>
      </c>
      <c r="D19" s="217">
        <v>1</v>
      </c>
      <c r="E19" s="127">
        <v>1</v>
      </c>
      <c r="F19" s="276"/>
      <c r="G19" s="128"/>
      <c r="H19" s="98"/>
      <c r="I19" s="376" t="s">
        <v>361</v>
      </c>
      <c r="J19" s="264"/>
    </row>
    <row r="20" spans="1:10" s="99" customFormat="1" ht="15.75" hidden="1" customHeight="1">
      <c r="A20" s="97"/>
      <c r="B20" s="97"/>
      <c r="C20" s="131">
        <v>2</v>
      </c>
      <c r="D20" s="217">
        <v>2</v>
      </c>
      <c r="E20" s="127">
        <v>2</v>
      </c>
      <c r="F20" s="276"/>
      <c r="G20" s="128"/>
      <c r="H20" s="98"/>
      <c r="I20" s="376" t="s">
        <v>361</v>
      </c>
      <c r="J20" s="264"/>
    </row>
    <row r="21" spans="1:10" s="99" customFormat="1" ht="15.75" customHeight="1">
      <c r="A21" s="97"/>
      <c r="B21" s="97"/>
      <c r="C21" s="131">
        <v>3</v>
      </c>
      <c r="D21" s="217">
        <v>3</v>
      </c>
      <c r="E21" s="127" t="s">
        <v>292</v>
      </c>
      <c r="F21" s="276">
        <v>1</v>
      </c>
      <c r="G21" s="128"/>
      <c r="H21" s="98"/>
      <c r="I21" s="376" t="s">
        <v>361</v>
      </c>
      <c r="J21" s="264"/>
    </row>
    <row r="22" spans="1:10" s="99" customFormat="1" ht="15.75" customHeight="1">
      <c r="A22" s="97"/>
      <c r="B22" s="97"/>
      <c r="C22" s="131"/>
      <c r="D22" s="217">
        <v>3.1</v>
      </c>
      <c r="E22" s="127" t="s">
        <v>307</v>
      </c>
      <c r="F22" s="276">
        <v>0.3</v>
      </c>
      <c r="G22" s="128"/>
      <c r="H22" s="98"/>
      <c r="I22" s="376" t="s">
        <v>1169</v>
      </c>
      <c r="J22" s="264"/>
    </row>
    <row r="23" spans="1:10" s="99" customFormat="1" ht="15.75" customHeight="1">
      <c r="A23" s="97"/>
      <c r="B23" s="97"/>
      <c r="C23" s="131"/>
      <c r="D23" s="217">
        <v>3.2</v>
      </c>
      <c r="E23" s="127" t="s">
        <v>308</v>
      </c>
      <c r="F23" s="276">
        <v>0.3</v>
      </c>
      <c r="G23" s="128"/>
      <c r="H23" s="98"/>
      <c r="I23" s="376" t="s">
        <v>1169</v>
      </c>
      <c r="J23" s="264"/>
    </row>
    <row r="24" spans="1:10" s="99" customFormat="1" ht="15.75" customHeight="1">
      <c r="A24" s="97"/>
      <c r="B24" s="97"/>
      <c r="C24" s="131"/>
      <c r="D24" s="217">
        <v>3.3</v>
      </c>
      <c r="E24" s="127" t="s">
        <v>309</v>
      </c>
      <c r="F24" s="276">
        <v>0.4</v>
      </c>
      <c r="G24" s="128"/>
      <c r="H24" s="98"/>
      <c r="I24" s="376" t="s">
        <v>1169</v>
      </c>
      <c r="J24" s="264"/>
    </row>
    <row r="25" spans="1:10" s="99" customFormat="1" ht="15.75" customHeight="1">
      <c r="A25" s="97"/>
      <c r="B25" s="97"/>
      <c r="C25" s="131">
        <v>4</v>
      </c>
      <c r="D25" s="217">
        <v>4</v>
      </c>
      <c r="E25" s="127" t="s">
        <v>293</v>
      </c>
      <c r="F25" s="276">
        <v>1</v>
      </c>
      <c r="G25" s="128"/>
      <c r="H25" s="98"/>
      <c r="I25" s="376" t="s">
        <v>361</v>
      </c>
      <c r="J25" s="264"/>
    </row>
    <row r="26" spans="1:10" s="99" customFormat="1" ht="15.75" customHeight="1">
      <c r="A26" s="97"/>
      <c r="B26" s="97"/>
      <c r="C26" s="131"/>
      <c r="D26" s="217">
        <v>4.0999999999999996</v>
      </c>
      <c r="E26" s="127" t="s">
        <v>310</v>
      </c>
      <c r="F26" s="276">
        <v>0.4</v>
      </c>
      <c r="G26" s="128"/>
      <c r="H26" s="98"/>
      <c r="I26" s="376" t="s">
        <v>1169</v>
      </c>
      <c r="J26" s="264"/>
    </row>
    <row r="27" spans="1:10" s="99" customFormat="1" ht="15.75" customHeight="1">
      <c r="A27" s="97"/>
      <c r="B27" s="97"/>
      <c r="C27" s="131"/>
      <c r="D27" s="217">
        <v>4.2</v>
      </c>
      <c r="E27" s="127" t="s">
        <v>311</v>
      </c>
      <c r="F27" s="276">
        <v>0.1</v>
      </c>
      <c r="G27" s="128"/>
      <c r="H27" s="98"/>
      <c r="I27" s="376" t="s">
        <v>1169</v>
      </c>
      <c r="J27" s="264"/>
    </row>
    <row r="28" spans="1:10" s="99" customFormat="1" ht="15.75" customHeight="1">
      <c r="A28" s="97"/>
      <c r="B28" s="97"/>
      <c r="C28" s="131"/>
      <c r="D28" s="217">
        <v>4.3</v>
      </c>
      <c r="E28" s="127" t="s">
        <v>312</v>
      </c>
      <c r="F28" s="276">
        <v>0.4</v>
      </c>
      <c r="G28" s="128"/>
      <c r="H28" s="98"/>
      <c r="I28" s="376" t="s">
        <v>1169</v>
      </c>
      <c r="J28" s="264"/>
    </row>
    <row r="29" spans="1:10" s="99" customFormat="1" ht="15.75" customHeight="1">
      <c r="A29" s="97"/>
      <c r="B29" s="97"/>
      <c r="C29" s="131"/>
      <c r="D29" s="217">
        <v>4.4000000000000004</v>
      </c>
      <c r="E29" s="127" t="s">
        <v>313</v>
      </c>
      <c r="F29" s="276">
        <v>0.1</v>
      </c>
      <c r="G29" s="128"/>
      <c r="H29" s="98"/>
      <c r="I29" s="376" t="s">
        <v>1169</v>
      </c>
      <c r="J29" s="264"/>
    </row>
    <row r="30" spans="1:10" s="99" customFormat="1" ht="15.75" hidden="1" customHeight="1">
      <c r="A30" s="97"/>
      <c r="B30" s="97"/>
      <c r="C30" s="131">
        <v>5</v>
      </c>
      <c r="D30" s="217">
        <v>5</v>
      </c>
      <c r="E30" s="127">
        <v>5</v>
      </c>
      <c r="F30" s="276"/>
      <c r="G30" s="128"/>
      <c r="H30" s="98"/>
      <c r="I30" s="376" t="s">
        <v>361</v>
      </c>
      <c r="J30" s="264"/>
    </row>
    <row r="31" spans="1:10" s="99" customFormat="1" ht="15.75" customHeight="1">
      <c r="A31" s="97"/>
      <c r="B31" s="97"/>
      <c r="C31" s="131">
        <v>6</v>
      </c>
      <c r="D31" s="217">
        <v>6</v>
      </c>
      <c r="E31" s="127" t="s">
        <v>294</v>
      </c>
      <c r="F31" s="276">
        <v>1</v>
      </c>
      <c r="G31" s="128"/>
      <c r="H31" s="98"/>
      <c r="I31" s="376" t="s">
        <v>361</v>
      </c>
      <c r="J31" s="264"/>
    </row>
    <row r="32" spans="1:10" s="99" customFormat="1" ht="15.75" customHeight="1">
      <c r="A32" s="97"/>
      <c r="B32" s="97"/>
      <c r="C32" s="131"/>
      <c r="D32" s="217">
        <v>6.1</v>
      </c>
      <c r="E32" s="127" t="s">
        <v>314</v>
      </c>
      <c r="F32" s="276">
        <v>0.25</v>
      </c>
      <c r="G32" s="128"/>
      <c r="H32" s="98"/>
      <c r="I32" s="376" t="s">
        <v>1169</v>
      </c>
      <c r="J32" s="264"/>
    </row>
    <row r="33" spans="1:10" s="99" customFormat="1" ht="15.75" customHeight="1">
      <c r="A33" s="97"/>
      <c r="B33" s="97"/>
      <c r="C33" s="131"/>
      <c r="D33" s="217">
        <v>6.2</v>
      </c>
      <c r="E33" s="127" t="s">
        <v>315</v>
      </c>
      <c r="F33" s="276">
        <v>0.125</v>
      </c>
      <c r="G33" s="128"/>
      <c r="H33" s="98"/>
      <c r="I33" s="376" t="s">
        <v>1169</v>
      </c>
      <c r="J33" s="264"/>
    </row>
    <row r="34" spans="1:10" s="99" customFormat="1" ht="15.75" customHeight="1">
      <c r="A34" s="97"/>
      <c r="B34" s="97"/>
      <c r="C34" s="131"/>
      <c r="D34" s="217">
        <v>6.3</v>
      </c>
      <c r="E34" s="127" t="s">
        <v>316</v>
      </c>
      <c r="F34" s="276">
        <v>0.4</v>
      </c>
      <c r="G34" s="128"/>
      <c r="H34" s="98"/>
      <c r="I34" s="376" t="s">
        <v>1169</v>
      </c>
      <c r="J34" s="264"/>
    </row>
    <row r="35" spans="1:10" s="99" customFormat="1" ht="15.75" customHeight="1">
      <c r="A35" s="97"/>
      <c r="B35" s="97"/>
      <c r="C35" s="131"/>
      <c r="D35" s="217">
        <v>6.4</v>
      </c>
      <c r="E35" s="127" t="s">
        <v>317</v>
      </c>
      <c r="F35" s="276">
        <v>0.125</v>
      </c>
      <c r="G35" s="128"/>
      <c r="H35" s="98"/>
      <c r="I35" s="376" t="s">
        <v>1169</v>
      </c>
      <c r="J35" s="264"/>
    </row>
    <row r="36" spans="1:10" s="99" customFormat="1" ht="15.75" customHeight="1">
      <c r="A36" s="97"/>
      <c r="B36" s="97"/>
      <c r="C36" s="131"/>
      <c r="D36" s="217">
        <v>6.5</v>
      </c>
      <c r="E36" s="127" t="s">
        <v>318</v>
      </c>
      <c r="F36" s="276">
        <v>0.1</v>
      </c>
      <c r="G36" s="128"/>
      <c r="H36" s="98"/>
      <c r="I36" s="376" t="s">
        <v>1169</v>
      </c>
      <c r="J36" s="264"/>
    </row>
    <row r="37" spans="1:10" s="99" customFormat="1" ht="15.75" customHeight="1">
      <c r="A37" s="97"/>
      <c r="B37" s="97"/>
      <c r="C37" s="131">
        <v>7</v>
      </c>
      <c r="D37" s="217">
        <v>7</v>
      </c>
      <c r="E37" s="127" t="s">
        <v>295</v>
      </c>
      <c r="F37" s="276">
        <v>1</v>
      </c>
      <c r="G37" s="128"/>
      <c r="H37" s="98"/>
      <c r="I37" s="376" t="s">
        <v>361</v>
      </c>
      <c r="J37" s="264"/>
    </row>
    <row r="38" spans="1:10" s="99" customFormat="1" ht="15.75" customHeight="1">
      <c r="A38" s="97"/>
      <c r="B38" s="97"/>
      <c r="C38" s="131"/>
      <c r="D38" s="217">
        <v>7.1</v>
      </c>
      <c r="E38" s="127" t="s">
        <v>319</v>
      </c>
      <c r="F38" s="276">
        <v>0.17</v>
      </c>
      <c r="G38" s="128"/>
      <c r="H38" s="98"/>
      <c r="I38" s="376" t="s">
        <v>1169</v>
      </c>
      <c r="J38" s="264"/>
    </row>
    <row r="39" spans="1:10" s="99" customFormat="1" ht="15.75" customHeight="1">
      <c r="A39" s="97"/>
      <c r="B39" s="97"/>
      <c r="C39" s="131"/>
      <c r="D39" s="217">
        <v>7.2</v>
      </c>
      <c r="E39" s="127" t="s">
        <v>320</v>
      </c>
      <c r="F39" s="276">
        <v>0.03</v>
      </c>
      <c r="G39" s="128"/>
      <c r="H39" s="98"/>
      <c r="I39" s="376" t="s">
        <v>1169</v>
      </c>
      <c r="J39" s="264"/>
    </row>
    <row r="40" spans="1:10" s="99" customFormat="1" ht="15.75" customHeight="1">
      <c r="A40" s="97"/>
      <c r="B40" s="97"/>
      <c r="C40" s="131"/>
      <c r="D40" s="217">
        <v>7.3</v>
      </c>
      <c r="E40" s="127" t="s">
        <v>321</v>
      </c>
      <c r="F40" s="276">
        <v>0.2</v>
      </c>
      <c r="G40" s="128"/>
      <c r="H40" s="98"/>
      <c r="I40" s="376" t="s">
        <v>1169</v>
      </c>
      <c r="J40" s="264"/>
    </row>
    <row r="41" spans="1:10" s="99" customFormat="1" ht="15.75" customHeight="1">
      <c r="A41" s="97"/>
      <c r="B41" s="97"/>
      <c r="C41" s="131"/>
      <c r="D41" s="217">
        <v>7.4</v>
      </c>
      <c r="E41" s="127" t="s">
        <v>322</v>
      </c>
      <c r="F41" s="276">
        <v>0.4</v>
      </c>
      <c r="G41" s="128"/>
      <c r="H41" s="98"/>
      <c r="I41" s="376" t="s">
        <v>1169</v>
      </c>
      <c r="J41" s="264"/>
    </row>
    <row r="42" spans="1:10" s="99" customFormat="1" ht="15.75" customHeight="1">
      <c r="A42" s="97"/>
      <c r="B42" s="97"/>
      <c r="C42" s="131"/>
      <c r="D42" s="217">
        <v>7.5</v>
      </c>
      <c r="E42" s="127" t="s">
        <v>323</v>
      </c>
      <c r="F42" s="276">
        <v>0.2</v>
      </c>
      <c r="G42" s="128"/>
      <c r="H42" s="98"/>
      <c r="I42" s="376" t="s">
        <v>1169</v>
      </c>
      <c r="J42" s="264"/>
    </row>
    <row r="43" spans="1:10" s="99" customFormat="1" ht="15.75" customHeight="1">
      <c r="A43" s="97"/>
      <c r="B43" s="97"/>
      <c r="C43" s="131">
        <v>8</v>
      </c>
      <c r="D43" s="217">
        <v>8</v>
      </c>
      <c r="E43" s="127" t="s">
        <v>296</v>
      </c>
      <c r="F43" s="276">
        <v>1</v>
      </c>
      <c r="G43" s="128"/>
      <c r="H43" s="98"/>
      <c r="I43" s="376" t="s">
        <v>361</v>
      </c>
      <c r="J43" s="264"/>
    </row>
    <row r="44" spans="1:10" s="99" customFormat="1" ht="15.75" customHeight="1">
      <c r="A44" s="97"/>
      <c r="B44" s="97"/>
      <c r="C44" s="131"/>
      <c r="D44" s="217">
        <v>8.1</v>
      </c>
      <c r="E44" s="127" t="s">
        <v>324</v>
      </c>
      <c r="F44" s="276">
        <v>0.4</v>
      </c>
      <c r="G44" s="128"/>
      <c r="H44" s="98"/>
      <c r="I44" s="376" t="s">
        <v>1169</v>
      </c>
      <c r="J44" s="264"/>
    </row>
    <row r="45" spans="1:10" s="99" customFormat="1" ht="15.75" customHeight="1">
      <c r="A45" s="97"/>
      <c r="B45" s="97"/>
      <c r="C45" s="131"/>
      <c r="D45" s="217">
        <v>8.1999999999999993</v>
      </c>
      <c r="E45" s="127" t="s">
        <v>325</v>
      </c>
      <c r="F45" s="276">
        <v>0.3</v>
      </c>
      <c r="G45" s="128"/>
      <c r="H45" s="98"/>
      <c r="I45" s="376" t="s">
        <v>1169</v>
      </c>
      <c r="J45" s="264"/>
    </row>
    <row r="46" spans="1:10" s="99" customFormat="1" ht="15.75" customHeight="1">
      <c r="A46" s="97"/>
      <c r="B46" s="97"/>
      <c r="C46" s="131"/>
      <c r="D46" s="217">
        <v>8.3000000000000007</v>
      </c>
      <c r="E46" s="127" t="s">
        <v>326</v>
      </c>
      <c r="F46" s="276">
        <v>0.3</v>
      </c>
      <c r="G46" s="128"/>
      <c r="H46" s="98"/>
      <c r="I46" s="376" t="s">
        <v>1169</v>
      </c>
      <c r="J46" s="264"/>
    </row>
    <row r="47" spans="1:10" s="99" customFormat="1" ht="15.75" hidden="1" customHeight="1">
      <c r="A47" s="97"/>
      <c r="B47" s="97"/>
      <c r="C47" s="131">
        <v>9</v>
      </c>
      <c r="D47" s="217">
        <v>9</v>
      </c>
      <c r="E47" s="127">
        <v>9</v>
      </c>
      <c r="F47" s="276"/>
      <c r="G47" s="128"/>
      <c r="H47" s="98"/>
      <c r="I47" s="376" t="s">
        <v>361</v>
      </c>
      <c r="J47" s="264"/>
    </row>
    <row r="48" spans="1:10" s="99" customFormat="1" ht="15.75" customHeight="1">
      <c r="A48" s="97"/>
      <c r="B48" s="97"/>
      <c r="C48" s="131">
        <v>10</v>
      </c>
      <c r="D48" s="217">
        <v>10</v>
      </c>
      <c r="E48" s="127" t="s">
        <v>297</v>
      </c>
      <c r="F48" s="276">
        <v>1</v>
      </c>
      <c r="G48" s="128"/>
      <c r="H48" s="98"/>
      <c r="I48" s="376" t="s">
        <v>361</v>
      </c>
      <c r="J48" s="264"/>
    </row>
    <row r="49" spans="1:10" s="99" customFormat="1" ht="15.75" customHeight="1">
      <c r="A49" s="97"/>
      <c r="B49" s="97"/>
      <c r="C49" s="131"/>
      <c r="D49" s="217">
        <v>10.1</v>
      </c>
      <c r="E49" s="127" t="s">
        <v>327</v>
      </c>
      <c r="F49" s="276">
        <v>0.4</v>
      </c>
      <c r="G49" s="128"/>
      <c r="H49" s="98"/>
      <c r="I49" s="376" t="s">
        <v>1169</v>
      </c>
      <c r="J49" s="264"/>
    </row>
    <row r="50" spans="1:10" s="99" customFormat="1" ht="15.75" customHeight="1">
      <c r="A50" s="97"/>
      <c r="B50" s="97"/>
      <c r="C50" s="131"/>
      <c r="D50" s="217">
        <v>10.199999999999999</v>
      </c>
      <c r="E50" s="127" t="s">
        <v>328</v>
      </c>
      <c r="F50" s="276">
        <v>0.4</v>
      </c>
      <c r="G50" s="128"/>
      <c r="H50" s="98"/>
      <c r="I50" s="376" t="s">
        <v>1169</v>
      </c>
      <c r="J50" s="264"/>
    </row>
    <row r="51" spans="1:10" s="99" customFormat="1" ht="15.75" customHeight="1">
      <c r="A51" s="97"/>
      <c r="B51" s="97"/>
      <c r="C51" s="131"/>
      <c r="D51" s="217">
        <v>10.3</v>
      </c>
      <c r="E51" s="127" t="s">
        <v>329</v>
      </c>
      <c r="F51" s="276">
        <v>0.2</v>
      </c>
      <c r="G51" s="128"/>
      <c r="H51" s="98"/>
      <c r="I51" s="376" t="s">
        <v>1169</v>
      </c>
      <c r="J51" s="264"/>
    </row>
    <row r="52" spans="1:10" s="99" customFormat="1" ht="15.75" customHeight="1">
      <c r="A52" s="97"/>
      <c r="B52" s="97"/>
      <c r="C52" s="131">
        <v>11</v>
      </c>
      <c r="D52" s="217">
        <v>11</v>
      </c>
      <c r="E52" s="127" t="s">
        <v>298</v>
      </c>
      <c r="F52" s="276">
        <v>1</v>
      </c>
      <c r="G52" s="128"/>
      <c r="H52" s="98"/>
      <c r="I52" s="376" t="s">
        <v>361</v>
      </c>
      <c r="J52" s="264"/>
    </row>
    <row r="53" spans="1:10" s="99" customFormat="1" ht="15.75" customHeight="1">
      <c r="A53" s="97"/>
      <c r="B53" s="97"/>
      <c r="C53" s="131"/>
      <c r="D53" s="217">
        <v>11.1</v>
      </c>
      <c r="E53" s="127" t="s">
        <v>330</v>
      </c>
      <c r="F53" s="276">
        <v>0.4</v>
      </c>
      <c r="G53" s="128"/>
      <c r="H53" s="98"/>
      <c r="I53" s="376" t="s">
        <v>1169</v>
      </c>
      <c r="J53" s="264"/>
    </row>
    <row r="54" spans="1:10" s="99" customFormat="1" ht="15.75" customHeight="1">
      <c r="A54" s="97"/>
      <c r="B54" s="97"/>
      <c r="C54" s="131"/>
      <c r="D54" s="217">
        <v>11.2</v>
      </c>
      <c r="E54" s="127" t="s">
        <v>331</v>
      </c>
      <c r="F54" s="276">
        <v>0.4</v>
      </c>
      <c r="G54" s="128"/>
      <c r="H54" s="98"/>
      <c r="I54" s="376" t="s">
        <v>1169</v>
      </c>
      <c r="J54" s="264"/>
    </row>
    <row r="55" spans="1:10" s="99" customFormat="1" ht="15.75" customHeight="1">
      <c r="A55" s="97"/>
      <c r="B55" s="97"/>
      <c r="C55" s="131"/>
      <c r="D55" s="217">
        <v>11.3</v>
      </c>
      <c r="E55" s="127" t="s">
        <v>332</v>
      </c>
      <c r="F55" s="276">
        <v>0.1</v>
      </c>
      <c r="G55" s="128"/>
      <c r="H55" s="98"/>
      <c r="I55" s="376" t="s">
        <v>1169</v>
      </c>
      <c r="J55" s="264"/>
    </row>
    <row r="56" spans="1:10" s="99" customFormat="1" ht="15.75" customHeight="1">
      <c r="A56" s="97"/>
      <c r="B56" s="97"/>
      <c r="C56" s="131"/>
      <c r="D56" s="217">
        <v>11.4</v>
      </c>
      <c r="E56" s="127" t="s">
        <v>333</v>
      </c>
      <c r="F56" s="276">
        <v>0.1</v>
      </c>
      <c r="G56" s="128"/>
      <c r="H56" s="98"/>
      <c r="I56" s="376" t="s">
        <v>1169</v>
      </c>
      <c r="J56" s="264"/>
    </row>
    <row r="57" spans="1:10" s="99" customFormat="1" ht="15.75" hidden="1" customHeight="1">
      <c r="A57" s="97"/>
      <c r="B57" s="97"/>
      <c r="C57" s="131">
        <v>12</v>
      </c>
      <c r="D57" s="217">
        <v>12</v>
      </c>
      <c r="E57" s="127">
        <v>12</v>
      </c>
      <c r="F57" s="276"/>
      <c r="G57" s="128"/>
      <c r="H57" s="98"/>
      <c r="I57" s="376" t="s">
        <v>361</v>
      </c>
      <c r="J57" s="264"/>
    </row>
    <row r="58" spans="1:10" s="99" customFormat="1" ht="15.75" customHeight="1">
      <c r="A58" s="97"/>
      <c r="B58" s="97"/>
      <c r="C58" s="131">
        <v>13</v>
      </c>
      <c r="D58" s="217">
        <v>13</v>
      </c>
      <c r="E58" s="127" t="s">
        <v>299</v>
      </c>
      <c r="F58" s="276">
        <v>1</v>
      </c>
      <c r="G58" s="128"/>
      <c r="H58" s="98"/>
      <c r="I58" s="376" t="s">
        <v>361</v>
      </c>
      <c r="J58" s="264"/>
    </row>
    <row r="59" spans="1:10" s="99" customFormat="1" ht="15.75" customHeight="1">
      <c r="A59" s="97"/>
      <c r="B59" s="97"/>
      <c r="C59" s="131"/>
      <c r="D59" s="217">
        <v>13.1</v>
      </c>
      <c r="E59" s="127" t="s">
        <v>334</v>
      </c>
      <c r="F59" s="276">
        <v>0.5</v>
      </c>
      <c r="G59" s="128"/>
      <c r="H59" s="98"/>
      <c r="I59" s="376" t="s">
        <v>1169</v>
      </c>
      <c r="J59" s="264"/>
    </row>
    <row r="60" spans="1:10" s="99" customFormat="1" ht="15.75" customHeight="1">
      <c r="A60" s="97"/>
      <c r="B60" s="97"/>
      <c r="C60" s="131"/>
      <c r="D60" s="217">
        <v>13.2</v>
      </c>
      <c r="E60" s="127" t="s">
        <v>335</v>
      </c>
      <c r="F60" s="276">
        <v>0.1</v>
      </c>
      <c r="G60" s="128"/>
      <c r="H60" s="98"/>
      <c r="I60" s="376" t="s">
        <v>1169</v>
      </c>
      <c r="J60" s="264"/>
    </row>
    <row r="61" spans="1:10" s="99" customFormat="1" ht="15.75" customHeight="1">
      <c r="A61" s="97"/>
      <c r="B61" s="97"/>
      <c r="C61" s="131"/>
      <c r="D61" s="217">
        <v>13.3</v>
      </c>
      <c r="E61" s="127" t="s">
        <v>336</v>
      </c>
      <c r="F61" s="276">
        <v>0.4</v>
      </c>
      <c r="G61" s="128"/>
      <c r="H61" s="98"/>
      <c r="I61" s="376" t="s">
        <v>1169</v>
      </c>
      <c r="J61" s="264"/>
    </row>
    <row r="62" spans="1:10" s="99" customFormat="1" ht="15.75" hidden="1" customHeight="1">
      <c r="A62" s="97"/>
      <c r="B62" s="97"/>
      <c r="C62" s="131">
        <v>14</v>
      </c>
      <c r="D62" s="217">
        <v>14</v>
      </c>
      <c r="E62" s="127">
        <v>14</v>
      </c>
      <c r="F62" s="276"/>
      <c r="G62" s="128"/>
      <c r="H62" s="98"/>
      <c r="I62" s="376" t="s">
        <v>361</v>
      </c>
      <c r="J62" s="264"/>
    </row>
    <row r="63" spans="1:10" s="99" customFormat="1" ht="15.75" customHeight="1">
      <c r="A63" s="97"/>
      <c r="B63" s="97"/>
      <c r="C63" s="131">
        <v>15</v>
      </c>
      <c r="D63" s="217">
        <v>15</v>
      </c>
      <c r="E63" s="127" t="s">
        <v>300</v>
      </c>
      <c r="F63" s="276">
        <v>1</v>
      </c>
      <c r="G63" s="128"/>
      <c r="H63" s="98"/>
      <c r="I63" s="376" t="s">
        <v>361</v>
      </c>
      <c r="J63" s="264"/>
    </row>
    <row r="64" spans="1:10" s="99" customFormat="1" ht="15.75" customHeight="1">
      <c r="A64" s="97"/>
      <c r="B64" s="97"/>
      <c r="C64" s="131"/>
      <c r="D64" s="217">
        <v>15.1</v>
      </c>
      <c r="E64" s="127" t="s">
        <v>337</v>
      </c>
      <c r="F64" s="276">
        <v>0.13750000000000001</v>
      </c>
      <c r="G64" s="128"/>
      <c r="H64" s="98"/>
      <c r="I64" s="376" t="s">
        <v>1169</v>
      </c>
      <c r="J64" s="264"/>
    </row>
    <row r="65" spans="1:10" s="99" customFormat="1" ht="15.75" customHeight="1">
      <c r="A65" s="97"/>
      <c r="B65" s="97"/>
      <c r="C65" s="131"/>
      <c r="D65" s="217">
        <v>15.2</v>
      </c>
      <c r="E65" s="127" t="s">
        <v>338</v>
      </c>
      <c r="F65" s="276">
        <v>0.13750000000000001</v>
      </c>
      <c r="G65" s="128"/>
      <c r="H65" s="98"/>
      <c r="I65" s="376" t="s">
        <v>1169</v>
      </c>
      <c r="J65" s="264"/>
    </row>
    <row r="66" spans="1:10" s="99" customFormat="1" ht="15.75" customHeight="1">
      <c r="A66" s="97"/>
      <c r="B66" s="97"/>
      <c r="C66" s="131"/>
      <c r="D66" s="217">
        <v>15.3</v>
      </c>
      <c r="E66" s="127" t="s">
        <v>339</v>
      </c>
      <c r="F66" s="276">
        <v>0.4</v>
      </c>
      <c r="G66" s="128"/>
      <c r="H66" s="98"/>
      <c r="I66" s="376" t="s">
        <v>1169</v>
      </c>
      <c r="J66" s="264"/>
    </row>
    <row r="67" spans="1:10" s="99" customFormat="1" ht="15.75" customHeight="1">
      <c r="A67" s="97"/>
      <c r="B67" s="97"/>
      <c r="C67" s="131"/>
      <c r="D67" s="217">
        <v>15.4</v>
      </c>
      <c r="E67" s="127" t="s">
        <v>340</v>
      </c>
      <c r="F67" s="276">
        <v>0.13750000000000001</v>
      </c>
      <c r="G67" s="128"/>
      <c r="H67" s="98"/>
      <c r="I67" s="376" t="s">
        <v>1169</v>
      </c>
      <c r="J67" s="264"/>
    </row>
    <row r="68" spans="1:10" s="99" customFormat="1" ht="15.75" customHeight="1">
      <c r="A68" s="97"/>
      <c r="B68" s="97"/>
      <c r="C68" s="131"/>
      <c r="D68" s="217">
        <v>15.5</v>
      </c>
      <c r="E68" s="127" t="s">
        <v>341</v>
      </c>
      <c r="F68" s="276">
        <v>0.13750000000000001</v>
      </c>
      <c r="G68" s="128"/>
      <c r="H68" s="98"/>
      <c r="I68" s="376" t="s">
        <v>1169</v>
      </c>
      <c r="J68" s="264"/>
    </row>
    <row r="69" spans="1:10" s="99" customFormat="1" ht="15.75" customHeight="1">
      <c r="A69" s="97"/>
      <c r="B69" s="97"/>
      <c r="C69" s="131"/>
      <c r="D69" s="217">
        <v>15.6</v>
      </c>
      <c r="E69" s="127" t="s">
        <v>342</v>
      </c>
      <c r="F69" s="276">
        <v>0.05</v>
      </c>
      <c r="G69" s="128"/>
      <c r="H69" s="98"/>
      <c r="I69" s="376" t="s">
        <v>1169</v>
      </c>
      <c r="J69" s="264"/>
    </row>
    <row r="70" spans="1:10" s="99" customFormat="1" ht="15.75" hidden="1" customHeight="1">
      <c r="A70" s="97"/>
      <c r="B70" s="97"/>
      <c r="C70" s="131">
        <v>16</v>
      </c>
      <c r="D70" s="217">
        <v>16</v>
      </c>
      <c r="E70" s="127">
        <v>16</v>
      </c>
      <c r="F70" s="276"/>
      <c r="G70" s="128"/>
      <c r="H70" s="98"/>
      <c r="I70" s="376" t="s">
        <v>361</v>
      </c>
      <c r="J70" s="264"/>
    </row>
    <row r="71" spans="1:10" s="99" customFormat="1" ht="15.75" customHeight="1">
      <c r="A71" s="97"/>
      <c r="B71" s="97"/>
      <c r="C71" s="131">
        <v>17</v>
      </c>
      <c r="D71" s="217">
        <v>17</v>
      </c>
      <c r="E71" s="127" t="s">
        <v>301</v>
      </c>
      <c r="F71" s="276">
        <v>1</v>
      </c>
      <c r="G71" s="128"/>
      <c r="H71" s="98"/>
      <c r="I71" s="376" t="s">
        <v>361</v>
      </c>
      <c r="J71" s="264"/>
    </row>
    <row r="72" spans="1:10" s="99" customFormat="1" ht="15.75" customHeight="1">
      <c r="A72" s="97"/>
      <c r="B72" s="97"/>
      <c r="C72" s="131"/>
      <c r="D72" s="217">
        <v>17.100000000000001</v>
      </c>
      <c r="E72" s="127" t="s">
        <v>343</v>
      </c>
      <c r="F72" s="276">
        <v>0.4</v>
      </c>
      <c r="G72" s="128"/>
      <c r="H72" s="98"/>
      <c r="I72" s="376" t="s">
        <v>1169</v>
      </c>
      <c r="J72" s="264"/>
    </row>
    <row r="73" spans="1:10" s="99" customFormat="1" ht="15.75" customHeight="1">
      <c r="A73" s="97"/>
      <c r="B73" s="97"/>
      <c r="C73" s="131"/>
      <c r="D73" s="217">
        <v>17.2</v>
      </c>
      <c r="E73" s="127" t="s">
        <v>344</v>
      </c>
      <c r="F73" s="276">
        <v>0.3</v>
      </c>
      <c r="G73" s="128"/>
      <c r="H73" s="98"/>
      <c r="I73" s="376" t="s">
        <v>1169</v>
      </c>
      <c r="J73" s="264"/>
    </row>
    <row r="74" spans="1:10" s="99" customFormat="1" ht="15.75" customHeight="1">
      <c r="A74" s="97"/>
      <c r="B74" s="97"/>
      <c r="C74" s="131"/>
      <c r="D74" s="217">
        <v>17.3</v>
      </c>
      <c r="E74" s="127" t="s">
        <v>345</v>
      </c>
      <c r="F74" s="276">
        <v>0.3</v>
      </c>
      <c r="G74" s="128"/>
      <c r="H74" s="98"/>
      <c r="I74" s="376" t="s">
        <v>1169</v>
      </c>
      <c r="J74" s="264"/>
    </row>
    <row r="75" spans="1:10" s="99" customFormat="1" ht="15.75" customHeight="1">
      <c r="A75" s="97"/>
      <c r="B75" s="97"/>
      <c r="C75" s="131">
        <v>18</v>
      </c>
      <c r="D75" s="217">
        <v>18</v>
      </c>
      <c r="E75" s="127" t="s">
        <v>302</v>
      </c>
      <c r="F75" s="276">
        <v>1</v>
      </c>
      <c r="G75" s="128"/>
      <c r="H75" s="98"/>
      <c r="I75" s="376" t="s">
        <v>361</v>
      </c>
      <c r="J75" s="264"/>
    </row>
    <row r="76" spans="1:10" s="99" customFormat="1" ht="15.75" customHeight="1">
      <c r="A76" s="97"/>
      <c r="B76" s="97"/>
      <c r="C76" s="131"/>
      <c r="D76" s="217">
        <v>18.100000000000001</v>
      </c>
      <c r="E76" s="127" t="s">
        <v>346</v>
      </c>
      <c r="F76" s="276">
        <v>0.25</v>
      </c>
      <c r="G76" s="128"/>
      <c r="H76" s="98"/>
      <c r="I76" s="376" t="s">
        <v>1169</v>
      </c>
      <c r="J76" s="264"/>
    </row>
    <row r="77" spans="1:10" s="99" customFormat="1" ht="15.75" customHeight="1">
      <c r="A77" s="97"/>
      <c r="B77" s="97"/>
      <c r="C77" s="131"/>
      <c r="D77" s="217">
        <v>18.2</v>
      </c>
      <c r="E77" s="127" t="s">
        <v>347</v>
      </c>
      <c r="F77" s="276">
        <v>0.4</v>
      </c>
      <c r="G77" s="128"/>
      <c r="H77" s="98"/>
      <c r="I77" s="376" t="s">
        <v>1169</v>
      </c>
      <c r="J77" s="264"/>
    </row>
    <row r="78" spans="1:10" s="99" customFormat="1" ht="15.75" customHeight="1">
      <c r="A78" s="97"/>
      <c r="B78" s="97"/>
      <c r="C78" s="131"/>
      <c r="D78" s="217">
        <v>18.3</v>
      </c>
      <c r="E78" s="127" t="s">
        <v>348</v>
      </c>
      <c r="F78" s="276">
        <v>0.2</v>
      </c>
      <c r="G78" s="128"/>
      <c r="H78" s="98"/>
      <c r="I78" s="376" t="s">
        <v>1169</v>
      </c>
      <c r="J78" s="264"/>
    </row>
    <row r="79" spans="1:10" s="99" customFormat="1" ht="15.75" customHeight="1">
      <c r="A79" s="97"/>
      <c r="B79" s="97"/>
      <c r="C79" s="131"/>
      <c r="D79" s="217">
        <v>18.399999999999999</v>
      </c>
      <c r="E79" s="127" t="s">
        <v>349</v>
      </c>
      <c r="F79" s="276">
        <v>0.15</v>
      </c>
      <c r="G79" s="128"/>
      <c r="H79" s="98"/>
      <c r="I79" s="376" t="s">
        <v>1169</v>
      </c>
      <c r="J79" s="264"/>
    </row>
    <row r="80" spans="1:10" s="99" customFormat="1" ht="15.75" customHeight="1">
      <c r="A80" s="97"/>
      <c r="B80" s="97"/>
      <c r="C80" s="131">
        <v>19</v>
      </c>
      <c r="D80" s="217">
        <v>19</v>
      </c>
      <c r="E80" s="127" t="s">
        <v>303</v>
      </c>
      <c r="F80" s="276">
        <v>1</v>
      </c>
      <c r="G80" s="128"/>
      <c r="H80" s="98"/>
      <c r="I80" s="376" t="s">
        <v>361</v>
      </c>
      <c r="J80" s="264"/>
    </row>
    <row r="81" spans="1:10" s="99" customFormat="1" ht="15.75" customHeight="1">
      <c r="A81" s="97"/>
      <c r="B81" s="97"/>
      <c r="C81" s="131"/>
      <c r="D81" s="217">
        <v>19.100000000000001</v>
      </c>
      <c r="E81" s="127" t="s">
        <v>350</v>
      </c>
      <c r="F81" s="276">
        <v>0.1</v>
      </c>
      <c r="G81" s="128"/>
      <c r="H81" s="98"/>
      <c r="I81" s="376" t="s">
        <v>1169</v>
      </c>
      <c r="J81" s="264"/>
    </row>
    <row r="82" spans="1:10" s="99" customFormat="1" ht="15.75" customHeight="1">
      <c r="A82" s="97"/>
      <c r="B82" s="97"/>
      <c r="C82" s="131"/>
      <c r="D82" s="217">
        <v>19.2</v>
      </c>
      <c r="E82" s="127" t="s">
        <v>351</v>
      </c>
      <c r="F82" s="276">
        <v>0.4</v>
      </c>
      <c r="G82" s="128"/>
      <c r="H82" s="98"/>
      <c r="I82" s="376" t="s">
        <v>1169</v>
      </c>
      <c r="J82" s="264"/>
    </row>
    <row r="83" spans="1:10" s="99" customFormat="1" ht="15.75" customHeight="1">
      <c r="A83" s="97"/>
      <c r="B83" s="97"/>
      <c r="C83" s="131"/>
      <c r="D83" s="217">
        <v>19.3</v>
      </c>
      <c r="E83" s="127" t="s">
        <v>352</v>
      </c>
      <c r="F83" s="276">
        <v>0.32</v>
      </c>
      <c r="G83" s="128"/>
      <c r="H83" s="98"/>
      <c r="I83" s="376" t="s">
        <v>1169</v>
      </c>
      <c r="J83" s="264"/>
    </row>
    <row r="84" spans="1:10" s="99" customFormat="1" ht="15.75" customHeight="1">
      <c r="A84" s="97"/>
      <c r="B84" s="97"/>
      <c r="C84" s="131"/>
      <c r="D84" s="217">
        <v>19.399999999999999</v>
      </c>
      <c r="E84" s="127" t="s">
        <v>353</v>
      </c>
      <c r="F84" s="276">
        <v>0.18</v>
      </c>
      <c r="G84" s="128"/>
      <c r="H84" s="98"/>
      <c r="I84" s="376" t="s">
        <v>1169</v>
      </c>
      <c r="J84" s="264"/>
    </row>
    <row r="85" spans="1:10" s="99" customFormat="1" ht="15.75" hidden="1" customHeight="1">
      <c r="A85" s="97"/>
      <c r="B85" s="97"/>
      <c r="C85" s="131">
        <v>20</v>
      </c>
      <c r="D85" s="217">
        <v>20</v>
      </c>
      <c r="E85" s="127">
        <v>20</v>
      </c>
      <c r="F85" s="276"/>
      <c r="G85" s="128"/>
      <c r="H85" s="98"/>
      <c r="I85" s="376" t="s">
        <v>361</v>
      </c>
      <c r="J85" s="264"/>
    </row>
    <row r="86" spans="1:10" s="99" customFormat="1" ht="15.75" hidden="1" customHeight="1">
      <c r="A86" s="97"/>
      <c r="B86" s="97"/>
      <c r="C86" s="131">
        <v>21</v>
      </c>
      <c r="D86" s="217">
        <v>21</v>
      </c>
      <c r="E86" s="127">
        <v>21</v>
      </c>
      <c r="F86" s="276"/>
      <c r="G86" s="128"/>
      <c r="H86" s="98"/>
      <c r="I86" s="376" t="s">
        <v>361</v>
      </c>
      <c r="J86" s="264"/>
    </row>
    <row r="87" spans="1:10" s="99" customFormat="1" ht="15.75" hidden="1" customHeight="1">
      <c r="A87" s="97"/>
      <c r="B87" s="97"/>
      <c r="C87" s="131">
        <v>22</v>
      </c>
      <c r="D87" s="217">
        <v>22</v>
      </c>
      <c r="E87" s="127">
        <v>22</v>
      </c>
      <c r="F87" s="276"/>
      <c r="G87" s="128"/>
      <c r="H87" s="98"/>
      <c r="I87" s="376" t="s">
        <v>361</v>
      </c>
      <c r="J87" s="264"/>
    </row>
    <row r="88" spans="1:10" s="99" customFormat="1" ht="15.75" hidden="1" customHeight="1">
      <c r="A88" s="97"/>
      <c r="B88" s="97"/>
      <c r="C88" s="131">
        <v>23</v>
      </c>
      <c r="D88" s="217">
        <v>23</v>
      </c>
      <c r="E88" s="127">
        <v>23</v>
      </c>
      <c r="F88" s="276"/>
      <c r="G88" s="128"/>
      <c r="H88" s="98"/>
      <c r="I88" s="376" t="s">
        <v>361</v>
      </c>
      <c r="J88" s="264"/>
    </row>
    <row r="89" spans="1:10" s="99" customFormat="1" ht="15.75" customHeight="1">
      <c r="A89" s="97"/>
      <c r="B89" s="97"/>
      <c r="C89" s="131">
        <v>24</v>
      </c>
      <c r="D89" s="217">
        <v>24</v>
      </c>
      <c r="E89" s="127" t="s">
        <v>304</v>
      </c>
      <c r="F89" s="276">
        <v>1</v>
      </c>
      <c r="G89" s="128"/>
      <c r="H89" s="98"/>
      <c r="I89" s="376" t="s">
        <v>361</v>
      </c>
      <c r="J89" s="264"/>
    </row>
    <row r="90" spans="1:10" s="99" customFormat="1" ht="15.75" customHeight="1">
      <c r="A90" s="97"/>
      <c r="B90" s="97"/>
      <c r="C90" s="131"/>
      <c r="D90" s="217">
        <v>24.1</v>
      </c>
      <c r="E90" s="127" t="s">
        <v>354</v>
      </c>
      <c r="F90" s="276">
        <v>0.4</v>
      </c>
      <c r="G90" s="128"/>
      <c r="H90" s="98"/>
      <c r="I90" s="376" t="s">
        <v>1169</v>
      </c>
      <c r="J90" s="264"/>
    </row>
    <row r="91" spans="1:10" s="99" customFormat="1" ht="15.75" customHeight="1">
      <c r="A91" s="97"/>
      <c r="B91" s="97"/>
      <c r="C91" s="131"/>
      <c r="D91" s="217">
        <v>24.2</v>
      </c>
      <c r="E91" s="127" t="s">
        <v>355</v>
      </c>
      <c r="F91" s="276">
        <v>0.4</v>
      </c>
      <c r="G91" s="128"/>
      <c r="H91" s="98"/>
      <c r="I91" s="376" t="s">
        <v>1169</v>
      </c>
      <c r="J91" s="264"/>
    </row>
    <row r="92" spans="1:10" s="99" customFormat="1" ht="15.75" customHeight="1">
      <c r="A92" s="97"/>
      <c r="B92" s="97"/>
      <c r="C92" s="131"/>
      <c r="D92" s="217">
        <v>24.3</v>
      </c>
      <c r="E92" s="127" t="s">
        <v>356</v>
      </c>
      <c r="F92" s="276">
        <v>0.2</v>
      </c>
      <c r="G92" s="128"/>
      <c r="H92" s="98"/>
      <c r="I92" s="376" t="s">
        <v>1169</v>
      </c>
      <c r="J92" s="264"/>
    </row>
    <row r="93" spans="1:10" s="99" customFormat="1" ht="15.75" hidden="1" customHeight="1">
      <c r="A93" s="97"/>
      <c r="B93" s="97"/>
      <c r="C93" s="131">
        <v>25</v>
      </c>
      <c r="D93" s="217">
        <v>25</v>
      </c>
      <c r="E93" s="127">
        <v>25</v>
      </c>
      <c r="F93" s="276"/>
      <c r="G93" s="128"/>
      <c r="H93" s="98"/>
      <c r="I93" s="376" t="s">
        <v>361</v>
      </c>
      <c r="J93" s="264"/>
    </row>
    <row r="94" spans="1:10" s="99" customFormat="1" ht="15.75" customHeight="1">
      <c r="A94" s="97"/>
      <c r="B94" s="97"/>
      <c r="C94" s="131">
        <v>26</v>
      </c>
      <c r="D94" s="217">
        <v>26</v>
      </c>
      <c r="E94" s="127" t="s">
        <v>305</v>
      </c>
      <c r="F94" s="276">
        <v>1</v>
      </c>
      <c r="G94" s="128"/>
      <c r="H94" s="98"/>
      <c r="I94" s="376" t="s">
        <v>361</v>
      </c>
      <c r="J94" s="264"/>
    </row>
    <row r="95" spans="1:10" s="99" customFormat="1" ht="15.75" customHeight="1">
      <c r="A95" s="97"/>
      <c r="B95" s="97"/>
      <c r="C95" s="131"/>
      <c r="D95" s="217">
        <v>26.1</v>
      </c>
      <c r="E95" s="127" t="s">
        <v>357</v>
      </c>
      <c r="F95" s="276">
        <v>0.6</v>
      </c>
      <c r="G95" s="128"/>
      <c r="H95" s="98"/>
      <c r="I95" s="376" t="s">
        <v>1169</v>
      </c>
      <c r="J95" s="264"/>
    </row>
    <row r="96" spans="1:10" s="99" customFormat="1" ht="15.75" customHeight="1">
      <c r="A96" s="97"/>
      <c r="B96" s="97"/>
      <c r="C96" s="131"/>
      <c r="D96" s="217">
        <v>26.2</v>
      </c>
      <c r="E96" s="127" t="s">
        <v>358</v>
      </c>
      <c r="F96" s="276">
        <v>0.4</v>
      </c>
      <c r="G96" s="128"/>
      <c r="H96" s="98"/>
      <c r="I96" s="376" t="s">
        <v>1169</v>
      </c>
      <c r="J96" s="264"/>
    </row>
    <row r="97" spans="1:10" s="99" customFormat="1" ht="15.75" customHeight="1">
      <c r="A97" s="97"/>
      <c r="B97" s="97"/>
      <c r="C97" s="131">
        <v>27</v>
      </c>
      <c r="D97" s="217">
        <v>27</v>
      </c>
      <c r="E97" s="127" t="s">
        <v>306</v>
      </c>
      <c r="F97" s="276">
        <v>1</v>
      </c>
      <c r="G97" s="128"/>
      <c r="H97" s="98"/>
      <c r="I97" s="376" t="s">
        <v>361</v>
      </c>
      <c r="J97" s="264"/>
    </row>
    <row r="98" spans="1:10" s="99" customFormat="1" ht="15.75" customHeight="1">
      <c r="A98" s="97"/>
      <c r="B98" s="97"/>
      <c r="C98" s="131"/>
      <c r="D98" s="217">
        <v>27.1</v>
      </c>
      <c r="E98" s="127" t="s">
        <v>359</v>
      </c>
      <c r="F98" s="276">
        <v>0.45</v>
      </c>
      <c r="G98" s="128"/>
      <c r="H98" s="98"/>
      <c r="I98" s="376" t="s">
        <v>1169</v>
      </c>
      <c r="J98" s="264"/>
    </row>
    <row r="99" spans="1:10" s="99" customFormat="1" ht="15.75" customHeight="1">
      <c r="A99" s="97"/>
      <c r="B99" s="97"/>
      <c r="C99" s="131"/>
      <c r="D99" s="217">
        <v>27.2</v>
      </c>
      <c r="E99" s="127" t="s">
        <v>360</v>
      </c>
      <c r="F99" s="276">
        <v>0.55000000000000004</v>
      </c>
      <c r="G99" s="128"/>
      <c r="H99" s="98"/>
      <c r="I99" s="376" t="s">
        <v>1169</v>
      </c>
      <c r="J99" s="264"/>
    </row>
    <row r="100" spans="1:10" s="99" customFormat="1" ht="15.75" hidden="1" customHeight="1">
      <c r="A100" s="97"/>
      <c r="B100" s="97"/>
      <c r="C100" s="131">
        <v>28</v>
      </c>
      <c r="D100" s="217">
        <v>28</v>
      </c>
      <c r="E100" s="127">
        <v>28</v>
      </c>
      <c r="F100" s="276"/>
      <c r="G100" s="128"/>
      <c r="H100" s="98"/>
      <c r="I100" s="376" t="s">
        <v>361</v>
      </c>
      <c r="J100" s="264"/>
    </row>
    <row r="101" spans="1:10" s="99" customFormat="1" ht="15.75" hidden="1" customHeight="1" thickBot="1">
      <c r="A101" s="97"/>
      <c r="B101" s="97"/>
      <c r="C101" s="131">
        <v>29</v>
      </c>
      <c r="D101" s="217">
        <v>29</v>
      </c>
      <c r="E101" s="127">
        <v>29</v>
      </c>
      <c r="F101" s="276"/>
      <c r="G101" s="128"/>
      <c r="H101" s="98"/>
      <c r="I101" s="376" t="s">
        <v>361</v>
      </c>
      <c r="J101" s="264"/>
    </row>
    <row r="102" spans="1:10" ht="4" customHeight="1" thickBot="1">
      <c r="C102" s="132"/>
      <c r="D102" s="369" t="s">
        <v>263</v>
      </c>
      <c r="E102" s="129"/>
      <c r="F102" s="129"/>
      <c r="G102" s="277"/>
      <c r="I102" s="264"/>
      <c r="J102" s="264"/>
    </row>
    <row r="103" spans="1:10" ht="17" hidden="1" thickTop="1"/>
    <row r="104" spans="1:10" ht="17" hidden="1" thickTop="1"/>
    <row r="105" spans="1:10" ht="17" hidden="1" thickTop="1"/>
    <row r="106" spans="1:10" ht="17" hidden="1" thickTop="1"/>
    <row r="107" spans="1:10" ht="17" hidden="1" thickTop="1"/>
    <row r="108" spans="1:10" ht="17" hidden="1" thickTop="1"/>
    <row r="109" spans="1:10" ht="17" hidden="1" thickTop="1"/>
    <row r="110" spans="1:10" ht="17" hidden="1" thickTop="1"/>
    <row r="111" spans="1:10" ht="17" hidden="1" thickTop="1"/>
    <row r="112" spans="1:10" ht="17" hidden="1" thickTop="1"/>
    <row r="113" ht="17" hidden="1" thickTop="1"/>
    <row r="114" ht="17" hidden="1" thickTop="1"/>
    <row r="115" ht="17" hidden="1" thickTop="1"/>
    <row r="116" ht="17" hidden="1" thickTop="1"/>
    <row r="117" ht="17" hidden="1" thickTop="1"/>
    <row r="118" ht="17" hidden="1" thickTop="1"/>
    <row r="119" ht="17" hidden="1" thickTop="1"/>
    <row r="120" ht="17" hidden="1" thickTop="1"/>
    <row r="121" ht="17" hidden="1" thickTop="1"/>
    <row r="122" ht="17" hidden="1" thickTop="1"/>
    <row r="123" ht="17" hidden="1" thickTop="1"/>
    <row r="124" ht="17" hidden="1" thickTop="1"/>
    <row r="125" ht="17" hidden="1" thickTop="1"/>
    <row r="126" ht="17" hidden="1" thickTop="1"/>
    <row r="127" ht="17" hidden="1" thickTop="1"/>
    <row r="128" ht="17" hidden="1" thickTop="1"/>
    <row r="129" ht="17" hidden="1" thickTop="1"/>
    <row r="130" ht="17" hidden="1" thickTop="1"/>
    <row r="131" ht="17" hidden="1" thickTop="1"/>
    <row r="132" ht="17" hidden="1" thickTop="1"/>
    <row r="133" ht="17" hidden="1" thickTop="1"/>
    <row r="134" ht="17" hidden="1" thickTop="1"/>
    <row r="135" ht="17" hidden="1" thickTop="1"/>
    <row r="136" ht="17" hidden="1" thickTop="1"/>
    <row r="137" ht="17" hidden="1" thickTop="1"/>
    <row r="138" ht="17" hidden="1" thickTop="1"/>
    <row r="139" ht="17" hidden="1" thickTop="1"/>
    <row r="140" ht="17" hidden="1" thickTop="1"/>
    <row r="141" ht="17" hidden="1" thickTop="1"/>
    <row r="142" ht="17" hidden="1" thickTop="1"/>
    <row r="143" ht="17" hidden="1" thickTop="1"/>
    <row r="144" ht="17" hidden="1" thickTop="1"/>
    <row r="145" ht="17" hidden="1" thickTop="1"/>
    <row r="146" ht="17" hidden="1" thickTop="1"/>
    <row r="147" ht="17" hidden="1" thickTop="1"/>
    <row r="148" ht="17" hidden="1" thickTop="1"/>
    <row r="149" ht="17" hidden="1" thickTop="1"/>
    <row r="150" ht="17" hidden="1" thickTop="1"/>
    <row r="151" ht="17" hidden="1" thickTop="1"/>
    <row r="152" ht="17" hidden="1" thickTop="1"/>
    <row r="153" ht="17" hidden="1" thickTop="1"/>
    <row r="154" ht="17" hidden="1" thickTop="1"/>
    <row r="155" ht="17" hidden="1" thickTop="1"/>
    <row r="156" ht="17" hidden="1" thickTop="1"/>
    <row r="157" ht="17" hidden="1" thickTop="1"/>
    <row r="158" ht="17" hidden="1" thickTop="1"/>
    <row r="159" ht="17" hidden="1" thickTop="1"/>
    <row r="160" ht="17" hidden="1" thickTop="1"/>
    <row r="161" ht="17" hidden="1" thickTop="1"/>
    <row r="162" ht="17" hidden="1" thickTop="1"/>
    <row r="163" ht="17" hidden="1" thickTop="1"/>
    <row r="164" ht="17" hidden="1" thickTop="1"/>
    <row r="165" ht="17" hidden="1" thickTop="1"/>
    <row r="166" ht="17" hidden="1" thickTop="1"/>
    <row r="167" ht="17" hidden="1" thickTop="1"/>
    <row r="168" ht="17" hidden="1" thickTop="1"/>
    <row r="169" ht="17" hidden="1" thickTop="1"/>
    <row r="170" ht="17" hidden="1" thickTop="1"/>
    <row r="171" ht="17" hidden="1" thickTop="1"/>
    <row r="172" ht="17" hidden="1" thickTop="1"/>
    <row r="173" ht="17" hidden="1" thickTop="1"/>
    <row r="174" ht="17" hidden="1" thickTop="1"/>
    <row r="175" ht="17" hidden="1" thickTop="1"/>
    <row r="176" ht="17" hidden="1" thickTop="1"/>
    <row r="177" ht="17" hidden="1" thickTop="1"/>
    <row r="178" ht="17" hidden="1" thickTop="1"/>
    <row r="179" ht="17" hidden="1" thickTop="1"/>
    <row r="180" ht="17" hidden="1" thickTop="1"/>
    <row r="181" ht="17" hidden="1" thickTop="1"/>
    <row r="182" ht="17" hidden="1" thickTop="1"/>
    <row r="183" ht="17" hidden="1" thickTop="1"/>
    <row r="184" ht="17" hidden="1" thickTop="1"/>
    <row r="185" ht="17" hidden="1" thickTop="1"/>
    <row r="186" ht="17" hidden="1" thickTop="1"/>
    <row r="187" ht="17" hidden="1" thickTop="1"/>
    <row r="188" ht="17" hidden="1" thickTop="1"/>
    <row r="189" ht="17" hidden="1" thickTop="1"/>
    <row r="190" ht="17" hidden="1" thickTop="1"/>
    <row r="191" ht="17" hidden="1" thickTop="1"/>
    <row r="192" ht="17" hidden="1" thickTop="1"/>
    <row r="193" ht="17" hidden="1" thickTop="1"/>
    <row r="194" ht="17" hidden="1" thickTop="1"/>
    <row r="195" ht="17" hidden="1" thickTop="1"/>
    <row r="196" ht="17" hidden="1" thickTop="1"/>
    <row r="197" ht="17" hidden="1" thickTop="1"/>
    <row r="198" ht="17" hidden="1" thickTop="1"/>
    <row r="199" ht="17" hidden="1" thickTop="1"/>
    <row r="200" ht="17" hidden="1" thickTop="1"/>
    <row r="201" ht="17" hidden="1" thickTop="1"/>
    <row r="202" ht="17" hidden="1" thickTop="1"/>
    <row r="203" ht="17" hidden="1" thickTop="1"/>
    <row r="204" ht="17" hidden="1" thickTop="1"/>
    <row r="205" ht="17" hidden="1" thickTop="1"/>
    <row r="206" ht="17" hidden="1" thickTop="1"/>
    <row r="207" ht="17" hidden="1" thickTop="1"/>
    <row r="208" ht="17" hidden="1" thickTop="1"/>
    <row r="209" ht="17" hidden="1" thickTop="1"/>
    <row r="210" ht="17" hidden="1" thickTop="1"/>
    <row r="211" ht="17" hidden="1" thickTop="1"/>
    <row r="212" ht="17" hidden="1" thickTop="1"/>
    <row r="213" ht="17" hidden="1" thickTop="1"/>
    <row r="214" ht="17" hidden="1" thickTop="1"/>
    <row r="215" ht="17" hidden="1" thickTop="1"/>
    <row r="216" ht="17" hidden="1" thickTop="1"/>
    <row r="217" ht="17" hidden="1" thickTop="1"/>
    <row r="218" ht="17" hidden="1" thickTop="1"/>
    <row r="219" ht="17" hidden="1" thickTop="1"/>
    <row r="220" ht="17" hidden="1" thickTop="1"/>
    <row r="221" ht="17" hidden="1" thickTop="1"/>
    <row r="222" ht="17" hidden="1" thickTop="1"/>
    <row r="223" ht="17" hidden="1" thickTop="1"/>
    <row r="224" ht="17" hidden="1" thickTop="1"/>
    <row r="225" ht="17" hidden="1" thickTop="1"/>
    <row r="226" ht="17" hidden="1" thickTop="1"/>
    <row r="227" ht="17" hidden="1" thickTop="1"/>
    <row r="228" ht="17" hidden="1" thickTop="1"/>
    <row r="229" ht="17" hidden="1" thickTop="1"/>
    <row r="230" ht="17" hidden="1" thickTop="1"/>
    <row r="231" ht="17" hidden="1" thickTop="1"/>
    <row r="232" ht="17" hidden="1" thickTop="1"/>
    <row r="233" ht="17" hidden="1" thickTop="1"/>
    <row r="234" ht="17" hidden="1" thickTop="1"/>
    <row r="235" ht="17" hidden="1" thickTop="1"/>
    <row r="236" ht="17" hidden="1" thickTop="1"/>
    <row r="237" ht="17" hidden="1" thickTop="1"/>
    <row r="238" ht="17" hidden="1" thickTop="1"/>
    <row r="239" ht="17" hidden="1" thickTop="1"/>
    <row r="240" ht="17" hidden="1" thickTop="1"/>
    <row r="241" ht="17" hidden="1" thickTop="1"/>
    <row r="242" ht="17" hidden="1" thickTop="1"/>
    <row r="243" ht="17" hidden="1" thickTop="1"/>
    <row r="244" ht="17" hidden="1" thickTop="1"/>
    <row r="245" ht="17" hidden="1" thickTop="1"/>
    <row r="246" ht="17" hidden="1" thickTop="1"/>
    <row r="247" ht="17" hidden="1" thickTop="1"/>
    <row r="248" ht="17" hidden="1" thickTop="1"/>
    <row r="249" ht="17" hidden="1" thickTop="1"/>
    <row r="250" ht="17" hidden="1" thickTop="1"/>
    <row r="251" ht="17" hidden="1" thickTop="1"/>
    <row r="252" ht="17" hidden="1" thickTop="1"/>
    <row r="253" ht="17" hidden="1" thickTop="1"/>
    <row r="254" ht="17" hidden="1" thickTop="1"/>
    <row r="255" ht="17" hidden="1" thickTop="1"/>
    <row r="256" ht="17" hidden="1" thickTop="1"/>
    <row r="257" ht="17" hidden="1" thickTop="1"/>
    <row r="258" ht="17" hidden="1" thickTop="1"/>
    <row r="259" ht="17" hidden="1" thickTop="1"/>
    <row r="260" ht="17" hidden="1" thickTop="1"/>
    <row r="261" ht="17" hidden="1" thickTop="1"/>
    <row r="262" ht="17" hidden="1" thickTop="1"/>
    <row r="263" ht="17" hidden="1" thickTop="1"/>
    <row r="264" ht="17" hidden="1" thickTop="1"/>
    <row r="265" ht="17" hidden="1" thickTop="1"/>
    <row r="266" ht="17" hidden="1" thickTop="1"/>
    <row r="267" ht="17" hidden="1" thickTop="1"/>
    <row r="268" ht="17" hidden="1" thickTop="1"/>
    <row r="269" ht="17" hidden="1" thickTop="1"/>
    <row r="270" ht="17" hidden="1" thickTop="1"/>
    <row r="271" ht="17" hidden="1" thickTop="1"/>
    <row r="272" ht="17" hidden="1" thickTop="1"/>
    <row r="273" ht="17" hidden="1" thickTop="1"/>
    <row r="274" ht="17" hidden="1" thickTop="1"/>
    <row r="275" ht="17" hidden="1" thickTop="1"/>
    <row r="276" ht="17" hidden="1" thickTop="1"/>
    <row r="277" ht="17" hidden="1" thickTop="1"/>
    <row r="278" ht="17" hidden="1" thickTop="1"/>
    <row r="279" ht="17" hidden="1" thickTop="1"/>
  </sheetData>
  <mergeCells count="16">
    <mergeCell ref="D7:F7"/>
    <mergeCell ref="G16:G17"/>
    <mergeCell ref="D14:F14"/>
    <mergeCell ref="D16:D17"/>
    <mergeCell ref="E16:E17"/>
    <mergeCell ref="F16:F17"/>
    <mergeCell ref="D1:F1"/>
    <mergeCell ref="D2:F2"/>
    <mergeCell ref="D3:F3"/>
    <mergeCell ref="D4:F4"/>
    <mergeCell ref="D6:F6"/>
    <mergeCell ref="I16:I17"/>
    <mergeCell ref="C16:C17"/>
    <mergeCell ref="D9:F9"/>
    <mergeCell ref="D11:F11"/>
    <mergeCell ref="D13:F13"/>
  </mergeCells>
  <conditionalFormatting sqref="E31:G101">
    <cfRule type="expression" dxfId="802" priority="24" stopIfTrue="1">
      <formula>IF($D31-INT($D31)&gt;0,TRUE,FALSE)</formula>
    </cfRule>
  </conditionalFormatting>
  <conditionalFormatting sqref="D19:G101">
    <cfRule type="expression" dxfId="801" priority="9">
      <formula>IF($D19-INT($D19)=0,TRUE,FALSE)</formula>
    </cfRule>
    <cfRule type="expression" dxfId="800" priority="29" stopIfTrue="1">
      <formula>IF($D19-INT($D19)&gt;0,TRUE,FALSE)</formula>
    </cfRule>
  </conditionalFormatting>
  <conditionalFormatting sqref="I19:I101">
    <cfRule type="expression" dxfId="799" priority="1">
      <formula>AND(ROW()=CELL("ROW"),COLUMN()=CELL("COL"))</formula>
    </cfRule>
    <cfRule type="cellIs" dxfId="798" priority="3" operator="notEqual">
      <formula>"CORRECTO"</formula>
    </cfRule>
    <cfRule type="cellIs" dxfId="797" priority="4" operator="equal">
      <formula>"CORRECTO"</formula>
    </cfRule>
  </conditionalFormatting>
  <conditionalFormatting sqref="D19:I101">
    <cfRule type="expression" dxfId="796" priority="2">
      <formula>ROW()=CELL("ROW")</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889"/>
  <sheetViews>
    <sheetView showGridLines="0" tabSelected="1" topLeftCell="A4" zoomScale="60" zoomScaleNormal="60" zoomScaleSheetLayoutView="55" workbookViewId="0">
      <selection activeCell="I810" sqref="I810"/>
    </sheetView>
  </sheetViews>
  <sheetFormatPr baseColWidth="10" defaultColWidth="13.1640625" defaultRowHeight="16" zeroHeight="1"/>
  <cols>
    <col min="1" max="1" width="3.5" style="63" bestFit="1" customWidth="1"/>
    <col min="2" max="2" width="6" style="40" customWidth="1"/>
    <col min="3" max="3" width="15.5" style="40" customWidth="1"/>
    <col min="4" max="4" width="26.83203125" style="40" customWidth="1"/>
    <col min="5" max="5" width="37.1640625" style="40" customWidth="1"/>
    <col min="6" max="7" width="14.6640625" style="40" customWidth="1"/>
    <col min="8" max="8" width="19.1640625" style="40" customWidth="1"/>
    <col min="9" max="9" width="32.83203125" style="40" customWidth="1"/>
    <col min="10" max="10" width="19.5" style="40" customWidth="1"/>
    <col min="11" max="11" width="18.83203125" style="40" customWidth="1"/>
    <col min="12" max="12" width="11.83203125" style="40" hidden="1" customWidth="1"/>
    <col min="13" max="13" width="19.83203125" style="40" customWidth="1"/>
    <col min="14" max="14" width="17.5" style="40" customWidth="1"/>
    <col min="15" max="15" width="22.83203125" style="40" customWidth="1"/>
    <col min="16" max="16" width="25.33203125" style="40" customWidth="1"/>
    <col min="17" max="17" width="15.83203125" style="40" customWidth="1"/>
    <col min="18" max="18" width="18.5" style="40" customWidth="1"/>
    <col min="19" max="19" width="20.6640625" style="40" customWidth="1"/>
    <col min="20" max="20" width="24.5" style="40" customWidth="1"/>
    <col min="21" max="21" width="23" style="40" customWidth="1"/>
    <col min="22" max="22" width="2.6640625" style="397" customWidth="1"/>
    <col min="23" max="16384" width="13.1640625" style="40"/>
  </cols>
  <sheetData>
    <row r="1" spans="1:22" s="119" customFormat="1" ht="18">
      <c r="A1" s="114"/>
      <c r="B1" s="576" t="s">
        <v>0</v>
      </c>
      <c r="C1" s="576"/>
      <c r="D1" s="576"/>
      <c r="E1" s="576"/>
      <c r="F1" s="576"/>
      <c r="G1" s="576"/>
      <c r="H1" s="576"/>
      <c r="I1" s="576"/>
      <c r="J1" s="576"/>
      <c r="K1" s="576"/>
      <c r="L1" s="576"/>
      <c r="M1" s="576"/>
      <c r="N1" s="576"/>
      <c r="O1" s="576"/>
      <c r="P1" s="576"/>
      <c r="Q1" s="576"/>
      <c r="R1" s="576"/>
      <c r="S1" s="576"/>
      <c r="T1" s="576"/>
      <c r="U1" s="576"/>
      <c r="V1" s="393"/>
    </row>
    <row r="2" spans="1:22" s="119" customFormat="1" ht="18">
      <c r="A2" s="114"/>
      <c r="B2" s="576" t="s">
        <v>1</v>
      </c>
      <c r="C2" s="576"/>
      <c r="D2" s="576"/>
      <c r="E2" s="576"/>
      <c r="F2" s="576"/>
      <c r="G2" s="576"/>
      <c r="H2" s="576"/>
      <c r="I2" s="576"/>
      <c r="J2" s="576"/>
      <c r="K2" s="576"/>
      <c r="L2" s="576"/>
      <c r="M2" s="576"/>
      <c r="N2" s="576"/>
      <c r="O2" s="576"/>
      <c r="P2" s="576"/>
      <c r="Q2" s="576"/>
      <c r="R2" s="576"/>
      <c r="S2" s="576"/>
      <c r="T2" s="576"/>
      <c r="U2" s="576"/>
      <c r="V2" s="393"/>
    </row>
    <row r="3" spans="1:22" s="119" customFormat="1" ht="18">
      <c r="A3" s="114"/>
      <c r="B3" s="576" t="s">
        <v>202</v>
      </c>
      <c r="C3" s="576"/>
      <c r="D3" s="576"/>
      <c r="E3" s="576"/>
      <c r="F3" s="576"/>
      <c r="G3" s="576"/>
      <c r="H3" s="576"/>
      <c r="I3" s="576"/>
      <c r="J3" s="576"/>
      <c r="K3" s="576"/>
      <c r="L3" s="576"/>
      <c r="M3" s="576"/>
      <c r="N3" s="576"/>
      <c r="O3" s="576"/>
      <c r="P3" s="576"/>
      <c r="Q3" s="576"/>
      <c r="R3" s="576"/>
      <c r="S3" s="576"/>
      <c r="T3" s="576"/>
      <c r="U3" s="576"/>
      <c r="V3" s="393"/>
    </row>
    <row r="4" spans="1:22" s="119" customFormat="1" ht="18">
      <c r="A4" s="114"/>
      <c r="B4" s="576" t="s">
        <v>198</v>
      </c>
      <c r="C4" s="576"/>
      <c r="D4" s="576"/>
      <c r="E4" s="576"/>
      <c r="F4" s="576"/>
      <c r="G4" s="576"/>
      <c r="H4" s="576"/>
      <c r="I4" s="576"/>
      <c r="J4" s="576"/>
      <c r="K4" s="576"/>
      <c r="L4" s="576"/>
      <c r="M4" s="576"/>
      <c r="N4" s="576"/>
      <c r="O4" s="576"/>
      <c r="P4" s="576"/>
      <c r="Q4" s="576"/>
      <c r="R4" s="576"/>
      <c r="S4" s="576"/>
      <c r="T4" s="576"/>
      <c r="U4" s="576"/>
      <c r="V4" s="393"/>
    </row>
    <row r="5" spans="1:22" s="119" customFormat="1" ht="18">
      <c r="A5" s="114"/>
      <c r="B5" s="115"/>
      <c r="C5" s="35"/>
      <c r="D5" s="35"/>
      <c r="E5" s="116"/>
      <c r="F5" s="116"/>
      <c r="G5" s="116"/>
      <c r="H5" s="116"/>
      <c r="I5" s="116"/>
      <c r="J5" s="116"/>
      <c r="K5" s="117"/>
      <c r="L5" s="117"/>
      <c r="M5" s="117"/>
      <c r="N5" s="117"/>
      <c r="O5" s="118"/>
      <c r="P5" s="118"/>
      <c r="Q5" s="118"/>
      <c r="R5" s="118"/>
      <c r="S5" s="118"/>
      <c r="T5" s="117"/>
      <c r="V5" s="394"/>
    </row>
    <row r="6" spans="1:22" s="119" customFormat="1" ht="18">
      <c r="A6" s="114"/>
      <c r="B6" s="576" t="s">
        <v>203</v>
      </c>
      <c r="C6" s="576"/>
      <c r="D6" s="576"/>
      <c r="E6" s="576"/>
      <c r="F6" s="576"/>
      <c r="G6" s="576"/>
      <c r="H6" s="576"/>
      <c r="I6" s="576"/>
      <c r="J6" s="576"/>
      <c r="K6" s="576"/>
      <c r="L6" s="576"/>
      <c r="M6" s="576"/>
      <c r="N6" s="576"/>
      <c r="O6" s="576"/>
      <c r="P6" s="576"/>
      <c r="Q6" s="576"/>
      <c r="R6" s="576"/>
      <c r="S6" s="576"/>
      <c r="T6" s="576"/>
      <c r="U6" s="576"/>
      <c r="V6" s="393"/>
    </row>
    <row r="7" spans="1:22" s="119" customFormat="1" ht="18">
      <c r="A7" s="114"/>
      <c r="B7" s="576" t="s">
        <v>290</v>
      </c>
      <c r="C7" s="576"/>
      <c r="D7" s="576"/>
      <c r="E7" s="576"/>
      <c r="F7" s="576"/>
      <c r="G7" s="576"/>
      <c r="H7" s="576"/>
      <c r="I7" s="576"/>
      <c r="J7" s="576"/>
      <c r="K7" s="576"/>
      <c r="L7" s="576"/>
      <c r="M7" s="576"/>
      <c r="N7" s="576"/>
      <c r="O7" s="576"/>
      <c r="P7" s="576"/>
      <c r="Q7" s="576"/>
      <c r="R7" s="576"/>
      <c r="S7" s="576"/>
      <c r="T7" s="576"/>
      <c r="U7" s="576"/>
      <c r="V7" s="393"/>
    </row>
    <row r="8" spans="1:22" s="119" customFormat="1" ht="18">
      <c r="A8" s="114"/>
      <c r="B8" s="115"/>
      <c r="C8" s="35"/>
      <c r="D8" s="35"/>
      <c r="E8" s="116"/>
      <c r="F8" s="116"/>
      <c r="G8" s="116"/>
      <c r="H8" s="116"/>
      <c r="I8" s="116"/>
      <c r="J8" s="116"/>
      <c r="K8" s="117"/>
      <c r="L8" s="117"/>
      <c r="M8" s="117"/>
      <c r="N8" s="117"/>
      <c r="O8" s="118"/>
      <c r="P8" s="118"/>
      <c r="Q8" s="118"/>
      <c r="R8" s="118"/>
      <c r="S8" s="118"/>
      <c r="T8" s="117"/>
      <c r="V8" s="394"/>
    </row>
    <row r="9" spans="1:22" s="119" customFormat="1" ht="18">
      <c r="A9" s="114"/>
      <c r="B9" s="576" t="s">
        <v>581</v>
      </c>
      <c r="C9" s="576"/>
      <c r="D9" s="576"/>
      <c r="E9" s="576"/>
      <c r="F9" s="576"/>
      <c r="G9" s="576"/>
      <c r="H9" s="576"/>
      <c r="I9" s="576"/>
      <c r="J9" s="576"/>
      <c r="K9" s="576"/>
      <c r="L9" s="576"/>
      <c r="M9" s="576"/>
      <c r="N9" s="576"/>
      <c r="O9" s="576"/>
      <c r="P9" s="576"/>
      <c r="Q9" s="576"/>
      <c r="R9" s="576"/>
      <c r="S9" s="576"/>
      <c r="T9" s="576"/>
      <c r="U9" s="576"/>
      <c r="V9" s="393"/>
    </row>
    <row r="10" spans="1:22" s="119" customFormat="1" ht="18">
      <c r="A10" s="114"/>
      <c r="B10" s="115"/>
      <c r="C10" s="120"/>
      <c r="D10" s="120"/>
      <c r="E10" s="116"/>
      <c r="F10" s="116"/>
      <c r="G10" s="116"/>
      <c r="H10" s="116"/>
      <c r="I10" s="116"/>
      <c r="J10" s="116"/>
      <c r="K10" s="117"/>
      <c r="L10" s="117"/>
      <c r="M10" s="117"/>
      <c r="N10" s="117"/>
      <c r="O10" s="116"/>
      <c r="P10" s="116"/>
      <c r="Q10" s="116"/>
      <c r="R10" s="116"/>
      <c r="S10" s="116"/>
      <c r="T10" s="117"/>
      <c r="V10" s="394"/>
    </row>
    <row r="11" spans="1:22" s="119" customFormat="1" ht="18">
      <c r="A11" s="114"/>
      <c r="B11" s="576" t="s">
        <v>582</v>
      </c>
      <c r="C11" s="576"/>
      <c r="D11" s="576"/>
      <c r="E11" s="576"/>
      <c r="F11" s="576"/>
      <c r="G11" s="576"/>
      <c r="H11" s="576"/>
      <c r="I11" s="576"/>
      <c r="J11" s="576"/>
      <c r="K11" s="576"/>
      <c r="L11" s="576"/>
      <c r="M11" s="576"/>
      <c r="N11" s="576"/>
      <c r="O11" s="576"/>
      <c r="P11" s="576"/>
      <c r="Q11" s="576"/>
      <c r="R11" s="576"/>
      <c r="S11" s="576"/>
      <c r="T11" s="576"/>
      <c r="U11" s="576"/>
      <c r="V11" s="393"/>
    </row>
    <row r="12" spans="1:22" s="119" customFormat="1" ht="18">
      <c r="A12" s="114"/>
      <c r="B12" s="115"/>
      <c r="C12" s="120"/>
      <c r="D12" s="120"/>
      <c r="E12" s="116"/>
      <c r="F12" s="116"/>
      <c r="G12" s="116"/>
      <c r="H12" s="116"/>
      <c r="I12" s="116"/>
      <c r="J12" s="116"/>
      <c r="K12" s="117"/>
      <c r="L12" s="117"/>
      <c r="M12" s="117"/>
      <c r="N12" s="117"/>
      <c r="O12" s="116"/>
      <c r="P12" s="116"/>
      <c r="Q12" s="116"/>
      <c r="R12" s="116"/>
      <c r="S12" s="116"/>
      <c r="T12" s="117"/>
      <c r="V12" s="394"/>
    </row>
    <row r="13" spans="1:22" s="119" customFormat="1" ht="18">
      <c r="A13" s="114"/>
      <c r="B13" s="598" t="s">
        <v>80</v>
      </c>
      <c r="C13" s="598"/>
      <c r="D13" s="598"/>
      <c r="E13" s="598"/>
      <c r="F13" s="598"/>
      <c r="G13" s="598"/>
      <c r="H13" s="598"/>
      <c r="I13" s="598"/>
      <c r="J13" s="598"/>
      <c r="K13" s="598"/>
      <c r="L13" s="598"/>
      <c r="M13" s="598"/>
      <c r="N13" s="598"/>
      <c r="O13" s="598"/>
      <c r="P13" s="598"/>
      <c r="Q13" s="598"/>
      <c r="R13" s="598"/>
      <c r="S13" s="598"/>
      <c r="T13" s="598"/>
      <c r="U13" s="598"/>
      <c r="V13" s="395"/>
    </row>
    <row r="14" spans="1:22" s="119" customFormat="1" ht="18">
      <c r="A14" s="114"/>
      <c r="B14" s="598" t="s">
        <v>56</v>
      </c>
      <c r="C14" s="598"/>
      <c r="D14" s="598"/>
      <c r="E14" s="598"/>
      <c r="F14" s="598"/>
      <c r="G14" s="598"/>
      <c r="H14" s="598"/>
      <c r="I14" s="598"/>
      <c r="J14" s="598"/>
      <c r="K14" s="598"/>
      <c r="L14" s="598"/>
      <c r="M14" s="598"/>
      <c r="N14" s="598"/>
      <c r="O14" s="598"/>
      <c r="P14" s="598"/>
      <c r="Q14" s="598"/>
      <c r="R14" s="598"/>
      <c r="S14" s="598"/>
      <c r="T14" s="598"/>
      <c r="U14" s="598"/>
      <c r="V14" s="395"/>
    </row>
    <row r="15" spans="1:22" s="39" customFormat="1" ht="14" thickBot="1">
      <c r="A15" s="34"/>
      <c r="B15" s="41"/>
      <c r="C15" s="41"/>
      <c r="D15" s="41"/>
      <c r="E15" s="36"/>
      <c r="F15" s="36"/>
      <c r="G15" s="36"/>
      <c r="H15" s="36"/>
      <c r="I15" s="36"/>
      <c r="J15" s="36"/>
      <c r="K15" s="37"/>
      <c r="L15" s="37"/>
      <c r="M15" s="37"/>
      <c r="N15" s="37"/>
      <c r="O15" s="38"/>
      <c r="P15" s="38"/>
      <c r="Q15" s="38"/>
      <c r="R15" s="38"/>
      <c r="S15" s="38"/>
      <c r="V15" s="392"/>
    </row>
    <row r="16" spans="1:22" s="39" customFormat="1" ht="13">
      <c r="A16" s="34"/>
      <c r="C16" s="42"/>
      <c r="H16" s="43"/>
      <c r="K16" s="44"/>
      <c r="L16" s="44"/>
      <c r="M16" s="44"/>
      <c r="N16" s="44"/>
      <c r="O16" s="70"/>
      <c r="P16" s="336" t="s">
        <v>71</v>
      </c>
      <c r="Q16" s="337" t="s">
        <v>70</v>
      </c>
      <c r="V16" s="392"/>
    </row>
    <row r="17" spans="1:22" s="39" customFormat="1" ht="14" thickBot="1">
      <c r="A17" s="34"/>
      <c r="B17" s="45"/>
      <c r="C17" s="46"/>
      <c r="D17" s="47"/>
      <c r="E17" s="47"/>
      <c r="F17" s="47"/>
      <c r="G17" s="43"/>
      <c r="H17" s="43"/>
      <c r="O17" s="71"/>
      <c r="P17" s="338">
        <v>29221</v>
      </c>
      <c r="Q17" s="339">
        <v>44242</v>
      </c>
      <c r="V17" s="392"/>
    </row>
    <row r="18" spans="1:22" s="39" customFormat="1" ht="13">
      <c r="A18" s="34"/>
      <c r="B18" s="48"/>
      <c r="C18" s="49"/>
      <c r="D18" s="48"/>
      <c r="E18" s="48"/>
      <c r="F18" s="48"/>
      <c r="G18" s="43"/>
      <c r="H18" s="43"/>
      <c r="O18" s="69"/>
      <c r="V18" s="392"/>
    </row>
    <row r="19" spans="1:22" s="39" customFormat="1" ht="13">
      <c r="A19" s="34"/>
      <c r="B19" s="50"/>
      <c r="C19" s="50"/>
      <c r="D19" s="50"/>
      <c r="E19" s="50"/>
      <c r="F19" s="50"/>
      <c r="G19" s="50"/>
      <c r="H19" s="50"/>
      <c r="I19" s="50"/>
      <c r="J19" s="50"/>
      <c r="K19" s="50"/>
      <c r="L19" s="50"/>
      <c r="M19" s="50"/>
      <c r="N19" s="50"/>
      <c r="O19" s="50"/>
      <c r="P19" s="50"/>
      <c r="Q19" s="50"/>
      <c r="R19" s="50"/>
      <c r="S19" s="50"/>
      <c r="T19" s="50"/>
      <c r="U19" s="50"/>
      <c r="V19" s="396"/>
    </row>
    <row r="20" spans="1:22" s="51" customFormat="1" ht="23" hidden="1">
      <c r="A20" s="423">
        <v>1</v>
      </c>
      <c r="B20" s="599" t="s">
        <v>51</v>
      </c>
      <c r="C20" s="599"/>
      <c r="D20" s="599"/>
      <c r="E20" s="424">
        <v>1</v>
      </c>
      <c r="F20" s="425">
        <v>1</v>
      </c>
      <c r="G20" s="426"/>
      <c r="H20" s="426"/>
      <c r="I20" s="425"/>
      <c r="J20" s="425"/>
      <c r="K20" s="427"/>
      <c r="L20" s="427"/>
      <c r="M20" s="427"/>
      <c r="N20" s="426"/>
      <c r="O20" s="426"/>
      <c r="P20" s="428"/>
      <c r="Q20" s="428"/>
      <c r="R20" s="428"/>
      <c r="S20" s="428"/>
      <c r="T20" s="429"/>
    </row>
    <row r="21" spans="1:22" s="39" customFormat="1" ht="15.75" hidden="1" customHeight="1" thickBot="1">
      <c r="A21" s="430"/>
      <c r="B21" s="600" t="s">
        <v>57</v>
      </c>
      <c r="C21" s="421" t="s">
        <v>58</v>
      </c>
      <c r="D21" s="332" t="s">
        <v>17</v>
      </c>
      <c r="E21" s="332"/>
      <c r="F21" s="332" t="s">
        <v>59</v>
      </c>
      <c r="G21" s="333"/>
      <c r="H21" s="602" t="s">
        <v>60</v>
      </c>
      <c r="I21" s="602" t="s">
        <v>18</v>
      </c>
      <c r="J21" s="602" t="s">
        <v>61</v>
      </c>
      <c r="K21" s="602" t="s">
        <v>62</v>
      </c>
      <c r="L21" s="421"/>
      <c r="M21" s="602" t="s">
        <v>63</v>
      </c>
      <c r="N21" s="603" t="s">
        <v>64</v>
      </c>
      <c r="O21" s="602" t="s">
        <v>215</v>
      </c>
      <c r="P21" s="605" t="s">
        <v>65</v>
      </c>
      <c r="Q21" s="606"/>
      <c r="R21" s="552" t="s">
        <v>278</v>
      </c>
      <c r="S21" s="607" t="s">
        <v>279</v>
      </c>
      <c r="T21" s="594" t="s">
        <v>22</v>
      </c>
      <c r="U21" s="595"/>
      <c r="V21" s="431"/>
    </row>
    <row r="22" spans="1:22" s="39" customFormat="1" ht="100" hidden="1" customHeight="1" thickBot="1">
      <c r="A22" s="430"/>
      <c r="B22" s="601"/>
      <c r="C22" s="416" t="s">
        <v>66</v>
      </c>
      <c r="D22" s="334" t="s">
        <v>3</v>
      </c>
      <c r="E22" s="334" t="s">
        <v>19</v>
      </c>
      <c r="F22" s="334" t="s">
        <v>67</v>
      </c>
      <c r="G22" s="335" t="s">
        <v>68</v>
      </c>
      <c r="H22" s="584"/>
      <c r="I22" s="584"/>
      <c r="J22" s="584"/>
      <c r="K22" s="584"/>
      <c r="L22" s="416"/>
      <c r="M22" s="584"/>
      <c r="N22" s="604"/>
      <c r="O22" s="584"/>
      <c r="P22" s="416" t="s">
        <v>212</v>
      </c>
      <c r="Q22" s="334" t="s">
        <v>83</v>
      </c>
      <c r="R22" s="553"/>
      <c r="S22" s="608"/>
      <c r="T22" s="596"/>
      <c r="U22" s="597"/>
      <c r="V22" s="431"/>
    </row>
    <row r="23" spans="1:22" s="39" customFormat="1" ht="13" hidden="1">
      <c r="A23" s="430"/>
      <c r="B23" s="52"/>
      <c r="C23" s="53"/>
      <c r="D23" s="53"/>
      <c r="E23" s="53"/>
      <c r="F23" s="53"/>
      <c r="G23" s="53"/>
      <c r="H23" s="53"/>
      <c r="I23" s="53"/>
      <c r="J23" s="53"/>
      <c r="K23" s="53"/>
      <c r="L23" s="53"/>
      <c r="M23" s="53"/>
      <c r="N23" s="53"/>
      <c r="O23" s="53"/>
      <c r="P23" s="53"/>
      <c r="Q23" s="53"/>
      <c r="R23" s="432"/>
      <c r="S23" s="433"/>
      <c r="T23" s="434"/>
      <c r="U23" s="54"/>
    </row>
    <row r="24" spans="1:22" s="57" customFormat="1" ht="15.75" hidden="1" customHeight="1">
      <c r="A24" s="435" t="s">
        <v>69</v>
      </c>
      <c r="B24" s="55">
        <v>1</v>
      </c>
      <c r="C24" s="347"/>
      <c r="D24" s="347"/>
      <c r="E24" s="347"/>
      <c r="F24" s="347"/>
      <c r="G24" s="348"/>
      <c r="H24" s="348"/>
      <c r="I24" s="349"/>
      <c r="J24" s="350"/>
      <c r="K24" s="389">
        <v>67.2</v>
      </c>
      <c r="L24" s="390">
        <v>11</v>
      </c>
      <c r="M24" s="350"/>
      <c r="N24" s="363" t="s">
        <v>361</v>
      </c>
      <c r="O24" s="353"/>
      <c r="P24" s="273" t="s">
        <v>361</v>
      </c>
      <c r="Q24" s="436" t="s">
        <v>361</v>
      </c>
      <c r="R24" s="391"/>
      <c r="S24" s="391"/>
      <c r="T24" s="554"/>
      <c r="U24" s="555"/>
      <c r="V24" s="437"/>
    </row>
    <row r="25" spans="1:22" s="57" customFormat="1" ht="15.75" hidden="1" customHeight="1" thickBot="1">
      <c r="A25" s="435" t="s">
        <v>583</v>
      </c>
      <c r="B25" s="55">
        <v>2</v>
      </c>
      <c r="C25" s="351"/>
      <c r="D25" s="351"/>
      <c r="E25" s="351"/>
      <c r="F25" s="351"/>
      <c r="G25" s="348"/>
      <c r="H25" s="348"/>
      <c r="I25" s="349"/>
      <c r="J25" s="350"/>
      <c r="K25" s="389" t="s">
        <v>361</v>
      </c>
      <c r="L25" s="390">
        <v>12</v>
      </c>
      <c r="M25" s="350"/>
      <c r="N25" s="363" t="s">
        <v>361</v>
      </c>
      <c r="O25" s="353"/>
      <c r="P25" s="273" t="s">
        <v>361</v>
      </c>
      <c r="Q25" s="436" t="s">
        <v>361</v>
      </c>
      <c r="R25" s="391"/>
      <c r="S25" s="391"/>
      <c r="T25" s="554"/>
      <c r="U25" s="555"/>
      <c r="V25" s="437"/>
    </row>
    <row r="26" spans="1:22" s="57" customFormat="1" ht="15.75" hidden="1" customHeight="1" thickBot="1">
      <c r="A26" s="435" t="s">
        <v>584</v>
      </c>
      <c r="B26" s="58">
        <v>3</v>
      </c>
      <c r="C26" s="347"/>
      <c r="D26" s="347"/>
      <c r="E26" s="347"/>
      <c r="F26" s="347"/>
      <c r="G26" s="348"/>
      <c r="H26" s="348"/>
      <c r="I26" s="349"/>
      <c r="J26" s="350"/>
      <c r="K26" s="389" t="s">
        <v>361</v>
      </c>
      <c r="L26" s="390">
        <v>13</v>
      </c>
      <c r="M26" s="350"/>
      <c r="N26" s="363" t="s">
        <v>361</v>
      </c>
      <c r="O26" s="353"/>
      <c r="P26" s="273" t="s">
        <v>361</v>
      </c>
      <c r="Q26" s="436" t="s">
        <v>361</v>
      </c>
      <c r="R26" s="391"/>
      <c r="S26" s="391"/>
      <c r="T26" s="554"/>
      <c r="U26" s="555"/>
      <c r="V26" s="437"/>
    </row>
    <row r="27" spans="1:22" s="57" customFormat="1" ht="15.75" hidden="1" customHeight="1" thickBot="1">
      <c r="A27" s="435" t="s">
        <v>585</v>
      </c>
      <c r="B27" s="67">
        <v>4</v>
      </c>
      <c r="C27" s="352"/>
      <c r="D27" s="352"/>
      <c r="E27" s="352"/>
      <c r="F27" s="352"/>
      <c r="G27" s="348"/>
      <c r="H27" s="348"/>
      <c r="I27" s="349"/>
      <c r="J27" s="350"/>
      <c r="K27" s="389" t="s">
        <v>361</v>
      </c>
      <c r="L27" s="390">
        <v>14</v>
      </c>
      <c r="M27" s="350"/>
      <c r="N27" s="363" t="s">
        <v>361</v>
      </c>
      <c r="O27" s="353"/>
      <c r="P27" s="273" t="s">
        <v>361</v>
      </c>
      <c r="Q27" s="436" t="s">
        <v>361</v>
      </c>
      <c r="R27" s="391"/>
      <c r="S27" s="391"/>
      <c r="T27" s="554"/>
      <c r="U27" s="555"/>
      <c r="V27" s="437"/>
    </row>
    <row r="28" spans="1:22" s="57" customFormat="1" ht="15.75" hidden="1" customHeight="1" thickBot="1">
      <c r="A28" s="435" t="s">
        <v>586</v>
      </c>
      <c r="B28" s="67">
        <v>5</v>
      </c>
      <c r="C28" s="352"/>
      <c r="D28" s="352"/>
      <c r="E28" s="352"/>
      <c r="F28" s="352"/>
      <c r="G28" s="348"/>
      <c r="H28" s="348"/>
      <c r="I28" s="349"/>
      <c r="J28" s="350"/>
      <c r="K28" s="389" t="s">
        <v>361</v>
      </c>
      <c r="L28" s="390">
        <v>15</v>
      </c>
      <c r="M28" s="350"/>
      <c r="N28" s="363" t="s">
        <v>361</v>
      </c>
      <c r="O28" s="353"/>
      <c r="P28" s="273" t="s">
        <v>361</v>
      </c>
      <c r="Q28" s="436" t="s">
        <v>361</v>
      </c>
      <c r="R28" s="391"/>
      <c r="S28" s="391"/>
      <c r="T28" s="554"/>
      <c r="U28" s="555"/>
      <c r="V28" s="437"/>
    </row>
    <row r="29" spans="1:22" s="57" customFormat="1" ht="15.75" hidden="1" customHeight="1" thickBot="1">
      <c r="A29" s="435" t="s">
        <v>587</v>
      </c>
      <c r="B29" s="67">
        <v>6</v>
      </c>
      <c r="C29" s="352"/>
      <c r="D29" s="352"/>
      <c r="E29" s="352"/>
      <c r="F29" s="352"/>
      <c r="G29" s="348"/>
      <c r="H29" s="348"/>
      <c r="I29" s="349"/>
      <c r="J29" s="350"/>
      <c r="K29" s="389" t="s">
        <v>361</v>
      </c>
      <c r="L29" s="390">
        <v>16</v>
      </c>
      <c r="M29" s="350"/>
      <c r="N29" s="363" t="s">
        <v>361</v>
      </c>
      <c r="O29" s="353"/>
      <c r="P29" s="273" t="s">
        <v>361</v>
      </c>
      <c r="Q29" s="436" t="s">
        <v>361</v>
      </c>
      <c r="R29" s="391"/>
      <c r="S29" s="391"/>
      <c r="T29" s="554"/>
      <c r="U29" s="555"/>
      <c r="V29" s="437"/>
    </row>
    <row r="30" spans="1:22" s="57" customFormat="1" ht="15.75" hidden="1" customHeight="1" thickBot="1">
      <c r="A30" s="435" t="s">
        <v>588</v>
      </c>
      <c r="B30" s="67">
        <v>7</v>
      </c>
      <c r="C30" s="352"/>
      <c r="D30" s="352"/>
      <c r="E30" s="352"/>
      <c r="F30" s="352"/>
      <c r="G30" s="348"/>
      <c r="H30" s="348"/>
      <c r="I30" s="349"/>
      <c r="J30" s="350"/>
      <c r="K30" s="389" t="s">
        <v>361</v>
      </c>
      <c r="L30" s="390">
        <v>17</v>
      </c>
      <c r="M30" s="350"/>
      <c r="N30" s="363" t="s">
        <v>361</v>
      </c>
      <c r="O30" s="353"/>
      <c r="P30" s="56" t="s">
        <v>361</v>
      </c>
      <c r="Q30" s="436" t="s">
        <v>361</v>
      </c>
      <c r="R30" s="391"/>
      <c r="S30" s="391"/>
      <c r="T30" s="554"/>
      <c r="U30" s="555"/>
      <c r="V30" s="437"/>
    </row>
    <row r="31" spans="1:22" s="57" customFormat="1" ht="15.75" hidden="1" customHeight="1" thickBot="1">
      <c r="A31" s="435" t="s">
        <v>589</v>
      </c>
      <c r="B31" s="67">
        <v>8</v>
      </c>
      <c r="C31" s="352"/>
      <c r="D31" s="352"/>
      <c r="E31" s="352"/>
      <c r="F31" s="352"/>
      <c r="G31" s="348"/>
      <c r="H31" s="348"/>
      <c r="I31" s="349"/>
      <c r="J31" s="350"/>
      <c r="K31" s="389" t="s">
        <v>361</v>
      </c>
      <c r="L31" s="390">
        <v>18</v>
      </c>
      <c r="M31" s="350"/>
      <c r="N31" s="363" t="s">
        <v>361</v>
      </c>
      <c r="O31" s="354"/>
      <c r="P31" s="56" t="s">
        <v>361</v>
      </c>
      <c r="Q31" s="436" t="s">
        <v>361</v>
      </c>
      <c r="R31" s="391"/>
      <c r="S31" s="391"/>
      <c r="T31" s="554"/>
      <c r="U31" s="555"/>
      <c r="V31" s="437"/>
    </row>
    <row r="32" spans="1:22" s="57" customFormat="1" ht="15.75" hidden="1" customHeight="1" thickBot="1">
      <c r="A32" s="435" t="s">
        <v>590</v>
      </c>
      <c r="B32" s="67">
        <v>9</v>
      </c>
      <c r="C32" s="352"/>
      <c r="D32" s="352"/>
      <c r="E32" s="352"/>
      <c r="F32" s="352"/>
      <c r="G32" s="348"/>
      <c r="H32" s="348"/>
      <c r="I32" s="349"/>
      <c r="J32" s="350"/>
      <c r="K32" s="389" t="s">
        <v>361</v>
      </c>
      <c r="L32" s="390">
        <v>19</v>
      </c>
      <c r="M32" s="350"/>
      <c r="N32" s="363" t="s">
        <v>361</v>
      </c>
      <c r="O32" s="354"/>
      <c r="P32" s="56" t="s">
        <v>361</v>
      </c>
      <c r="Q32" s="436" t="s">
        <v>361</v>
      </c>
      <c r="R32" s="391"/>
      <c r="S32" s="391"/>
      <c r="T32" s="554"/>
      <c r="U32" s="555"/>
      <c r="V32" s="437"/>
    </row>
    <row r="33" spans="1:22" s="57" customFormat="1" ht="15.75" hidden="1" customHeight="1" thickBot="1">
      <c r="A33" s="435" t="s">
        <v>591</v>
      </c>
      <c r="B33" s="67">
        <v>10</v>
      </c>
      <c r="C33" s="352"/>
      <c r="D33" s="352"/>
      <c r="E33" s="352"/>
      <c r="F33" s="352"/>
      <c r="G33" s="348"/>
      <c r="H33" s="348"/>
      <c r="I33" s="349"/>
      <c r="J33" s="350"/>
      <c r="K33" s="389" t="s">
        <v>361</v>
      </c>
      <c r="L33" s="390">
        <v>20</v>
      </c>
      <c r="M33" s="350"/>
      <c r="N33" s="363" t="s">
        <v>361</v>
      </c>
      <c r="O33" s="354"/>
      <c r="P33" s="56" t="s">
        <v>361</v>
      </c>
      <c r="Q33" s="436" t="s">
        <v>361</v>
      </c>
      <c r="R33" s="391"/>
      <c r="S33" s="391"/>
      <c r="T33" s="554"/>
      <c r="U33" s="555"/>
      <c r="V33" s="437"/>
    </row>
    <row r="34" spans="1:22" s="39" customFormat="1" ht="13" hidden="1">
      <c r="A34" s="430"/>
      <c r="B34" s="59"/>
      <c r="C34" s="60"/>
      <c r="D34" s="60"/>
      <c r="E34" s="60"/>
      <c r="F34" s="60"/>
      <c r="G34" s="60"/>
      <c r="H34" s="60"/>
      <c r="I34" s="60"/>
      <c r="J34" s="60"/>
      <c r="K34" s="60"/>
      <c r="L34" s="60"/>
      <c r="M34" s="60"/>
      <c r="N34" s="318"/>
      <c r="O34" s="60"/>
      <c r="P34" s="60"/>
      <c r="Q34" s="318"/>
      <c r="R34" s="60"/>
      <c r="S34" s="60"/>
      <c r="T34" s="61"/>
      <c r="U34" s="62"/>
    </row>
    <row r="35" spans="1:22" s="39" customFormat="1" ht="17.25" hidden="1" customHeight="1">
      <c r="A35" s="438"/>
      <c r="B35" s="340"/>
      <c r="C35" s="341"/>
      <c r="D35" s="341"/>
      <c r="E35" s="341"/>
      <c r="F35" s="341"/>
      <c r="G35" s="341"/>
      <c r="H35" s="341"/>
      <c r="I35" s="341"/>
      <c r="J35" s="341"/>
      <c r="K35" s="341"/>
      <c r="L35" s="341"/>
      <c r="M35" s="341"/>
      <c r="N35" s="342"/>
      <c r="O35" s="341"/>
      <c r="P35" s="341"/>
      <c r="Q35" s="343"/>
      <c r="R35" s="343"/>
      <c r="S35" s="344"/>
      <c r="T35" s="345"/>
      <c r="U35" s="346"/>
      <c r="V35" s="434"/>
    </row>
    <row r="36" spans="1:22" ht="17.25" hidden="1" customHeight="1" thickBot="1">
      <c r="B36" s="64"/>
      <c r="C36" s="64"/>
      <c r="D36" s="64"/>
      <c r="E36" s="64"/>
      <c r="F36" s="64"/>
      <c r="G36" s="66"/>
      <c r="H36" s="66"/>
      <c r="I36" s="66"/>
      <c r="J36" s="66"/>
      <c r="K36" s="66"/>
      <c r="L36" s="66"/>
      <c r="M36" s="66"/>
      <c r="N36" s="66"/>
      <c r="O36" s="66"/>
      <c r="P36" s="66"/>
      <c r="Q36" s="66"/>
      <c r="R36" s="66"/>
      <c r="S36" s="66"/>
      <c r="T36" s="66"/>
      <c r="U36" s="66"/>
      <c r="V36" s="66"/>
    </row>
    <row r="37" spans="1:22" s="39" customFormat="1" ht="16.5" hidden="1" customHeight="1" thickBot="1">
      <c r="A37" s="430"/>
      <c r="B37" s="580" t="s">
        <v>72</v>
      </c>
      <c r="C37" s="580"/>
      <c r="D37" s="580"/>
      <c r="E37" s="580"/>
      <c r="F37" s="580"/>
      <c r="G37" s="580"/>
      <c r="H37" s="580"/>
      <c r="I37" s="580"/>
      <c r="J37" s="580"/>
      <c r="K37" s="580"/>
      <c r="L37" s="580"/>
      <c r="M37" s="580"/>
      <c r="N37" s="580"/>
      <c r="O37" s="580"/>
      <c r="P37" s="580"/>
      <c r="Q37" s="580"/>
      <c r="R37" s="580"/>
      <c r="S37" s="580"/>
      <c r="T37" s="580"/>
      <c r="U37" s="580"/>
      <c r="V37" s="439"/>
    </row>
    <row r="38" spans="1:22" s="42" customFormat="1" ht="22.5" hidden="1" customHeight="1" thickBot="1">
      <c r="A38" s="143" t="s">
        <v>592</v>
      </c>
      <c r="B38" s="586" t="s">
        <v>69</v>
      </c>
      <c r="C38" s="568" t="s">
        <v>96</v>
      </c>
      <c r="D38" s="568"/>
      <c r="E38" s="568"/>
      <c r="F38" s="568"/>
      <c r="G38" s="568"/>
      <c r="H38" s="568"/>
      <c r="I38" s="568"/>
      <c r="J38" s="568"/>
      <c r="K38" s="568"/>
      <c r="L38" s="440"/>
      <c r="M38" s="440"/>
      <c r="N38" s="585" t="s">
        <v>94</v>
      </c>
      <c r="O38" s="565" t="s">
        <v>106</v>
      </c>
      <c r="P38" s="566"/>
      <c r="Q38" s="566"/>
      <c r="R38" s="560"/>
      <c r="S38" s="559" t="s">
        <v>213</v>
      </c>
      <c r="T38" s="560"/>
      <c r="U38" s="556" t="s">
        <v>214</v>
      </c>
      <c r="V38" s="441"/>
    </row>
    <row r="39" spans="1:22" s="42" customFormat="1" ht="22.5" hidden="1" customHeight="1" thickBot="1">
      <c r="A39" s="143" t="s">
        <v>593</v>
      </c>
      <c r="B39" s="587"/>
      <c r="C39" s="568" t="s">
        <v>97</v>
      </c>
      <c r="D39" s="568"/>
      <c r="E39" s="589"/>
      <c r="F39" s="418">
        <v>1</v>
      </c>
      <c r="G39" s="567" t="s">
        <v>98</v>
      </c>
      <c r="H39" s="568"/>
      <c r="I39" s="573" t="s">
        <v>267</v>
      </c>
      <c r="J39" s="574"/>
      <c r="K39" s="590"/>
      <c r="L39" s="440"/>
      <c r="M39" s="410" t="s">
        <v>287</v>
      </c>
      <c r="N39" s="582"/>
      <c r="O39" s="567"/>
      <c r="P39" s="568"/>
      <c r="Q39" s="568"/>
      <c r="R39" s="569"/>
      <c r="S39" s="561"/>
      <c r="T39" s="562"/>
      <c r="U39" s="557"/>
      <c r="V39" s="441"/>
    </row>
    <row r="40" spans="1:22" s="42" customFormat="1" ht="51.75" hidden="1" customHeight="1" thickBot="1">
      <c r="A40" s="143" t="s">
        <v>594</v>
      </c>
      <c r="B40" s="587"/>
      <c r="C40" s="574" t="s">
        <v>95</v>
      </c>
      <c r="D40" s="575"/>
      <c r="E40" s="420" t="s">
        <v>99</v>
      </c>
      <c r="F40" s="415" t="s">
        <v>82</v>
      </c>
      <c r="G40" s="416" t="s">
        <v>81</v>
      </c>
      <c r="H40" s="419" t="s">
        <v>264</v>
      </c>
      <c r="I40" s="415" t="s">
        <v>268</v>
      </c>
      <c r="J40" s="416" t="s">
        <v>595</v>
      </c>
      <c r="K40" s="415" t="s">
        <v>101</v>
      </c>
      <c r="L40" s="440"/>
      <c r="M40" s="409" t="s">
        <v>288</v>
      </c>
      <c r="N40" s="583"/>
      <c r="O40" s="570" t="s">
        <v>107</v>
      </c>
      <c r="P40" s="571"/>
      <c r="Q40" s="572"/>
      <c r="R40" s="442">
        <v>0</v>
      </c>
      <c r="S40" s="563"/>
      <c r="T40" s="564"/>
      <c r="U40" s="558"/>
      <c r="V40" s="441"/>
    </row>
    <row r="41" spans="1:22" s="42" customFormat="1" ht="15.75" hidden="1" customHeight="1" thickBot="1">
      <c r="A41" s="143" t="s">
        <v>596</v>
      </c>
      <c r="B41" s="587"/>
      <c r="C41" s="74">
        <v>1</v>
      </c>
      <c r="D41" s="133" t="s">
        <v>361</v>
      </c>
      <c r="E41" s="139" t="s">
        <v>361</v>
      </c>
      <c r="F41" s="443" t="s">
        <v>361</v>
      </c>
      <c r="G41" s="381" t="s">
        <v>361</v>
      </c>
      <c r="H41" s="295" t="s">
        <v>361</v>
      </c>
      <c r="I41" s="444" t="s">
        <v>361</v>
      </c>
      <c r="J41" s="445" t="s">
        <v>361</v>
      </c>
      <c r="K41" s="446" t="s">
        <v>361</v>
      </c>
      <c r="L41" s="447"/>
      <c r="M41" s="448" t="s">
        <v>361</v>
      </c>
      <c r="N41" s="581" t="s">
        <v>102</v>
      </c>
      <c r="O41" s="449"/>
      <c r="P41" s="449"/>
      <c r="Q41" s="449"/>
      <c r="R41" s="450"/>
      <c r="S41" s="559" t="s">
        <v>76</v>
      </c>
      <c r="T41" s="566"/>
      <c r="U41" s="560"/>
      <c r="V41" s="451"/>
    </row>
    <row r="42" spans="1:22" s="42" customFormat="1" ht="15.75" hidden="1" customHeight="1" thickBot="1">
      <c r="A42" s="143" t="s">
        <v>597</v>
      </c>
      <c r="B42" s="587"/>
      <c r="C42" s="74">
        <v>2</v>
      </c>
      <c r="D42" s="133" t="s">
        <v>361</v>
      </c>
      <c r="E42" s="139" t="s">
        <v>361</v>
      </c>
      <c r="F42" s="443" t="s">
        <v>361</v>
      </c>
      <c r="G42" s="381" t="s">
        <v>361</v>
      </c>
      <c r="H42" s="295" t="s">
        <v>361</v>
      </c>
      <c r="I42" s="444" t="s">
        <v>361</v>
      </c>
      <c r="J42" s="445" t="s">
        <v>361</v>
      </c>
      <c r="K42" s="446" t="s">
        <v>361</v>
      </c>
      <c r="L42" s="447"/>
      <c r="M42" s="448" t="s">
        <v>361</v>
      </c>
      <c r="N42" s="582"/>
      <c r="O42" s="452"/>
      <c r="P42" s="451"/>
      <c r="Q42" s="452"/>
      <c r="R42" s="453"/>
      <c r="S42" s="563"/>
      <c r="T42" s="593"/>
      <c r="U42" s="564"/>
      <c r="V42" s="451"/>
    </row>
    <row r="43" spans="1:22" s="42" customFormat="1" ht="15.75" hidden="1" customHeight="1" thickBot="1">
      <c r="A43" s="143" t="s">
        <v>598</v>
      </c>
      <c r="B43" s="587"/>
      <c r="C43" s="74">
        <v>3</v>
      </c>
      <c r="D43" s="133" t="s">
        <v>361</v>
      </c>
      <c r="E43" s="139" t="s">
        <v>361</v>
      </c>
      <c r="F43" s="443" t="s">
        <v>361</v>
      </c>
      <c r="G43" s="381" t="s">
        <v>361</v>
      </c>
      <c r="H43" s="295" t="s">
        <v>361</v>
      </c>
      <c r="I43" s="444" t="s">
        <v>361</v>
      </c>
      <c r="J43" s="445" t="s">
        <v>361</v>
      </c>
      <c r="K43" s="446" t="s">
        <v>361</v>
      </c>
      <c r="L43" s="447"/>
      <c r="M43" s="448" t="s">
        <v>361</v>
      </c>
      <c r="N43" s="583"/>
      <c r="O43" s="454"/>
      <c r="P43" s="455"/>
      <c r="Q43" s="456"/>
      <c r="R43" s="457"/>
      <c r="S43" s="458"/>
      <c r="T43" s="458"/>
      <c r="U43" s="459"/>
      <c r="V43" s="441"/>
    </row>
    <row r="44" spans="1:22" s="42" customFormat="1" ht="15.75" hidden="1" customHeight="1" thickBot="1">
      <c r="A44" s="143" t="s">
        <v>599</v>
      </c>
      <c r="B44" s="587"/>
      <c r="C44" s="74">
        <v>4</v>
      </c>
      <c r="D44" s="133" t="s">
        <v>361</v>
      </c>
      <c r="E44" s="139" t="s">
        <v>361</v>
      </c>
      <c r="F44" s="443" t="s">
        <v>361</v>
      </c>
      <c r="G44" s="381" t="s">
        <v>361</v>
      </c>
      <c r="H44" s="295" t="s">
        <v>361</v>
      </c>
      <c r="I44" s="444" t="s">
        <v>361</v>
      </c>
      <c r="J44" s="445" t="s">
        <v>361</v>
      </c>
      <c r="K44" s="446" t="s">
        <v>361</v>
      </c>
      <c r="L44" s="447"/>
      <c r="M44" s="448" t="s">
        <v>361</v>
      </c>
      <c r="N44" s="407" t="s">
        <v>280</v>
      </c>
      <c r="O44" s="573" t="s">
        <v>265</v>
      </c>
      <c r="P44" s="574"/>
      <c r="Q44" s="574"/>
      <c r="R44" s="575"/>
      <c r="S44" s="441"/>
      <c r="T44" s="441"/>
      <c r="U44" s="460"/>
      <c r="V44" s="441"/>
    </row>
    <row r="45" spans="1:22" s="42" customFormat="1" ht="24.75" hidden="1" customHeight="1" thickBot="1">
      <c r="A45" s="143" t="s">
        <v>600</v>
      </c>
      <c r="B45" s="587"/>
      <c r="C45" s="74">
        <v>5</v>
      </c>
      <c r="D45" s="133" t="s">
        <v>361</v>
      </c>
      <c r="E45" s="139" t="s">
        <v>361</v>
      </c>
      <c r="F45" s="443" t="s">
        <v>361</v>
      </c>
      <c r="G45" s="381" t="s">
        <v>361</v>
      </c>
      <c r="H45" s="295" t="s">
        <v>361</v>
      </c>
      <c r="I45" s="444" t="s">
        <v>361</v>
      </c>
      <c r="J45" s="445" t="s">
        <v>361</v>
      </c>
      <c r="K45" s="446" t="s">
        <v>361</v>
      </c>
      <c r="L45" s="447"/>
      <c r="M45" s="448" t="s">
        <v>361</v>
      </c>
      <c r="N45" s="591">
        <v>1</v>
      </c>
      <c r="O45" s="416" t="s">
        <v>108</v>
      </c>
      <c r="P45" s="416" t="s">
        <v>601</v>
      </c>
      <c r="Q45" s="584" t="s">
        <v>259</v>
      </c>
      <c r="R45" s="584"/>
      <c r="S45" s="441"/>
      <c r="T45" s="441"/>
      <c r="U45" s="460"/>
      <c r="V45" s="441"/>
    </row>
    <row r="46" spans="1:22" s="42" customFormat="1" ht="16.5" hidden="1" customHeight="1" thickBot="1">
      <c r="A46" s="143" t="s">
        <v>602</v>
      </c>
      <c r="B46" s="587"/>
      <c r="C46" s="140">
        <v>6</v>
      </c>
      <c r="D46" s="141" t="s">
        <v>361</v>
      </c>
      <c r="E46" s="142" t="s">
        <v>361</v>
      </c>
      <c r="F46" s="382" t="s">
        <v>361</v>
      </c>
      <c r="G46" s="382" t="s">
        <v>361</v>
      </c>
      <c r="H46" s="295" t="s">
        <v>361</v>
      </c>
      <c r="I46" s="444" t="s">
        <v>361</v>
      </c>
      <c r="J46" s="445" t="s">
        <v>361</v>
      </c>
      <c r="K46" s="446" t="s">
        <v>361</v>
      </c>
      <c r="L46" s="447"/>
      <c r="M46" s="448" t="s">
        <v>361</v>
      </c>
      <c r="N46" s="592"/>
      <c r="O46" s="412">
        <v>3</v>
      </c>
      <c r="P46" s="417">
        <v>97.323634799999994</v>
      </c>
      <c r="Q46" s="579">
        <v>0</v>
      </c>
      <c r="R46" s="579"/>
      <c r="S46" s="441"/>
      <c r="T46" s="441"/>
      <c r="U46" s="460"/>
      <c r="V46" s="441"/>
    </row>
    <row r="47" spans="1:22" s="42" customFormat="1" ht="16.5" hidden="1" customHeight="1" thickBot="1">
      <c r="A47" s="143" t="s">
        <v>603</v>
      </c>
      <c r="B47" s="588"/>
      <c r="C47" s="577"/>
      <c r="D47" s="578"/>
      <c r="E47" s="578"/>
      <c r="F47" s="380"/>
      <c r="G47" s="379"/>
      <c r="H47" s="578" t="s">
        <v>103</v>
      </c>
      <c r="I47" s="578"/>
      <c r="J47" s="578"/>
      <c r="K47" s="461" t="s">
        <v>361</v>
      </c>
      <c r="L47" s="462"/>
      <c r="M47" s="461"/>
      <c r="N47" s="406"/>
      <c r="O47" s="408"/>
      <c r="P47" s="408"/>
      <c r="Q47" s="408"/>
      <c r="R47" s="408"/>
      <c r="S47" s="408"/>
      <c r="T47" s="413"/>
      <c r="U47" s="414"/>
      <c r="V47" s="441"/>
    </row>
    <row r="48" spans="1:22" ht="15.75" hidden="1" customHeight="1" thickBot="1">
      <c r="A48" s="65"/>
      <c r="B48" s="66"/>
      <c r="C48" s="66"/>
      <c r="D48" s="66"/>
      <c r="E48" s="66"/>
      <c r="F48" s="66"/>
      <c r="G48" s="66"/>
      <c r="H48" s="66"/>
      <c r="I48" s="66"/>
      <c r="J48" s="66"/>
      <c r="K48" s="73"/>
      <c r="L48" s="73"/>
      <c r="M48" s="66"/>
      <c r="N48" s="73"/>
      <c r="O48" s="144"/>
      <c r="P48" s="73"/>
      <c r="Q48" s="73"/>
      <c r="R48" s="73"/>
      <c r="S48" s="66"/>
      <c r="T48" s="66"/>
      <c r="U48" s="66"/>
      <c r="V48" s="66"/>
    </row>
    <row r="49" spans="1:22" hidden="1">
      <c r="B49" s="411"/>
      <c r="C49" s="411"/>
      <c r="D49" s="411"/>
      <c r="E49" s="411"/>
      <c r="F49" s="411"/>
      <c r="G49" s="411"/>
      <c r="H49" s="411"/>
      <c r="I49" s="411"/>
      <c r="J49" s="411"/>
      <c r="K49" s="411"/>
      <c r="L49" s="411"/>
      <c r="M49" s="411"/>
      <c r="N49" s="411"/>
      <c r="O49" s="411"/>
      <c r="P49" s="411"/>
      <c r="Q49" s="411"/>
      <c r="R49" s="411"/>
      <c r="S49" s="411"/>
      <c r="T49" s="411"/>
      <c r="U49" s="411"/>
      <c r="V49" s="411"/>
    </row>
    <row r="50" spans="1:22" s="51" customFormat="1" ht="23" hidden="1">
      <c r="A50" s="423">
        <v>2</v>
      </c>
      <c r="B50" s="599" t="s">
        <v>51</v>
      </c>
      <c r="C50" s="599"/>
      <c r="D50" s="599"/>
      <c r="E50" s="424">
        <v>2</v>
      </c>
      <c r="F50" s="425">
        <v>2</v>
      </c>
      <c r="G50" s="426"/>
      <c r="H50" s="426"/>
      <c r="I50" s="425"/>
      <c r="J50" s="425"/>
      <c r="K50" s="427"/>
      <c r="L50" s="427"/>
      <c r="M50" s="427"/>
      <c r="N50" s="426"/>
      <c r="O50" s="426"/>
      <c r="P50" s="428"/>
      <c r="Q50" s="428"/>
      <c r="R50" s="428"/>
      <c r="S50" s="428"/>
      <c r="T50" s="429"/>
    </row>
    <row r="51" spans="1:22" s="39" customFormat="1" ht="15.75" hidden="1" customHeight="1" thickBot="1">
      <c r="A51" s="430"/>
      <c r="B51" s="600" t="s">
        <v>57</v>
      </c>
      <c r="C51" s="421" t="s">
        <v>58</v>
      </c>
      <c r="D51" s="332" t="s">
        <v>17</v>
      </c>
      <c r="E51" s="332"/>
      <c r="F51" s="332" t="s">
        <v>59</v>
      </c>
      <c r="G51" s="333"/>
      <c r="H51" s="602" t="s">
        <v>60</v>
      </c>
      <c r="I51" s="602" t="s">
        <v>18</v>
      </c>
      <c r="J51" s="602" t="s">
        <v>61</v>
      </c>
      <c r="K51" s="602" t="s">
        <v>62</v>
      </c>
      <c r="L51" s="421"/>
      <c r="M51" s="602" t="s">
        <v>63</v>
      </c>
      <c r="N51" s="603" t="s">
        <v>64</v>
      </c>
      <c r="O51" s="602" t="s">
        <v>215</v>
      </c>
      <c r="P51" s="605" t="s">
        <v>65</v>
      </c>
      <c r="Q51" s="606"/>
      <c r="R51" s="552" t="s">
        <v>278</v>
      </c>
      <c r="S51" s="607" t="s">
        <v>279</v>
      </c>
      <c r="T51" s="594" t="s">
        <v>22</v>
      </c>
      <c r="U51" s="595"/>
      <c r="V51" s="431"/>
    </row>
    <row r="52" spans="1:22" s="39" customFormat="1" ht="100" hidden="1" customHeight="1" thickBot="1">
      <c r="A52" s="430"/>
      <c r="B52" s="601"/>
      <c r="C52" s="416" t="s">
        <v>66</v>
      </c>
      <c r="D52" s="334" t="s">
        <v>3</v>
      </c>
      <c r="E52" s="334" t="s">
        <v>19</v>
      </c>
      <c r="F52" s="334" t="s">
        <v>67</v>
      </c>
      <c r="G52" s="335" t="s">
        <v>68</v>
      </c>
      <c r="H52" s="584"/>
      <c r="I52" s="584"/>
      <c r="J52" s="584"/>
      <c r="K52" s="584"/>
      <c r="L52" s="416"/>
      <c r="M52" s="584"/>
      <c r="N52" s="604"/>
      <c r="O52" s="584"/>
      <c r="P52" s="416" t="s">
        <v>212</v>
      </c>
      <c r="Q52" s="334" t="s">
        <v>83</v>
      </c>
      <c r="R52" s="553"/>
      <c r="S52" s="608"/>
      <c r="T52" s="596"/>
      <c r="U52" s="597"/>
      <c r="V52" s="431"/>
    </row>
    <row r="53" spans="1:22" s="39" customFormat="1" ht="13" hidden="1">
      <c r="A53" s="430"/>
      <c r="B53" s="52"/>
      <c r="C53" s="53"/>
      <c r="D53" s="53"/>
      <c r="E53" s="53"/>
      <c r="F53" s="53"/>
      <c r="G53" s="53"/>
      <c r="H53" s="53"/>
      <c r="I53" s="53"/>
      <c r="J53" s="53"/>
      <c r="K53" s="53"/>
      <c r="L53" s="53"/>
      <c r="M53" s="53"/>
      <c r="N53" s="53"/>
      <c r="O53" s="53"/>
      <c r="P53" s="53"/>
      <c r="Q53" s="53"/>
      <c r="R53" s="432"/>
      <c r="S53" s="433"/>
      <c r="T53" s="434"/>
      <c r="U53" s="54"/>
    </row>
    <row r="54" spans="1:22" s="57" customFormat="1" ht="15.75" hidden="1" customHeight="1">
      <c r="A54" s="435" t="s">
        <v>94</v>
      </c>
      <c r="B54" s="55">
        <v>1</v>
      </c>
      <c r="C54" s="347"/>
      <c r="D54" s="347"/>
      <c r="E54" s="347"/>
      <c r="F54" s="347"/>
      <c r="G54" s="348"/>
      <c r="H54" s="348"/>
      <c r="I54" s="349"/>
      <c r="J54" s="350"/>
      <c r="K54" s="389" t="s">
        <v>361</v>
      </c>
      <c r="L54" s="390">
        <v>21</v>
      </c>
      <c r="M54" s="350"/>
      <c r="N54" s="363" t="s">
        <v>361</v>
      </c>
      <c r="O54" s="353"/>
      <c r="P54" s="273" t="s">
        <v>361</v>
      </c>
      <c r="Q54" s="436" t="s">
        <v>361</v>
      </c>
      <c r="R54" s="391"/>
      <c r="S54" s="391"/>
      <c r="T54" s="554"/>
      <c r="U54" s="555"/>
      <c r="V54" s="437"/>
    </row>
    <row r="55" spans="1:22" s="57" customFormat="1" ht="15.75" hidden="1" customHeight="1" thickBot="1">
      <c r="A55" s="435" t="s">
        <v>604</v>
      </c>
      <c r="B55" s="55">
        <v>2</v>
      </c>
      <c r="C55" s="351"/>
      <c r="D55" s="351"/>
      <c r="E55" s="351"/>
      <c r="F55" s="351"/>
      <c r="G55" s="348"/>
      <c r="H55" s="348"/>
      <c r="I55" s="349"/>
      <c r="J55" s="350"/>
      <c r="K55" s="389" t="s">
        <v>361</v>
      </c>
      <c r="L55" s="390">
        <v>22</v>
      </c>
      <c r="M55" s="350"/>
      <c r="N55" s="363" t="s">
        <v>361</v>
      </c>
      <c r="O55" s="353"/>
      <c r="P55" s="273" t="s">
        <v>361</v>
      </c>
      <c r="Q55" s="436" t="s">
        <v>361</v>
      </c>
      <c r="R55" s="391"/>
      <c r="S55" s="391"/>
      <c r="T55" s="554"/>
      <c r="U55" s="555"/>
      <c r="V55" s="437"/>
    </row>
    <row r="56" spans="1:22" s="57" customFormat="1" ht="15.75" hidden="1" customHeight="1" thickBot="1">
      <c r="A56" s="435" t="s">
        <v>605</v>
      </c>
      <c r="B56" s="58">
        <v>3</v>
      </c>
      <c r="C56" s="347"/>
      <c r="D56" s="347"/>
      <c r="E56" s="347"/>
      <c r="F56" s="347"/>
      <c r="G56" s="348"/>
      <c r="H56" s="348"/>
      <c r="I56" s="349"/>
      <c r="J56" s="350"/>
      <c r="K56" s="389" t="s">
        <v>361</v>
      </c>
      <c r="L56" s="390">
        <v>23</v>
      </c>
      <c r="M56" s="350"/>
      <c r="N56" s="363" t="s">
        <v>361</v>
      </c>
      <c r="O56" s="353"/>
      <c r="P56" s="273" t="s">
        <v>361</v>
      </c>
      <c r="Q56" s="436" t="s">
        <v>361</v>
      </c>
      <c r="R56" s="391"/>
      <c r="S56" s="391"/>
      <c r="T56" s="554"/>
      <c r="U56" s="555"/>
      <c r="V56" s="437"/>
    </row>
    <row r="57" spans="1:22" s="57" customFormat="1" ht="15.75" hidden="1" customHeight="1" thickBot="1">
      <c r="A57" s="435" t="s">
        <v>606</v>
      </c>
      <c r="B57" s="67">
        <v>4</v>
      </c>
      <c r="C57" s="352"/>
      <c r="D57" s="352"/>
      <c r="E57" s="352"/>
      <c r="F57" s="352"/>
      <c r="G57" s="348"/>
      <c r="H57" s="348"/>
      <c r="I57" s="349"/>
      <c r="J57" s="350"/>
      <c r="K57" s="389" t="s">
        <v>361</v>
      </c>
      <c r="L57" s="390">
        <v>24</v>
      </c>
      <c r="M57" s="350"/>
      <c r="N57" s="363" t="s">
        <v>361</v>
      </c>
      <c r="O57" s="353"/>
      <c r="P57" s="273" t="s">
        <v>361</v>
      </c>
      <c r="Q57" s="436" t="s">
        <v>361</v>
      </c>
      <c r="R57" s="391"/>
      <c r="S57" s="391"/>
      <c r="T57" s="554"/>
      <c r="U57" s="555"/>
      <c r="V57" s="437"/>
    </row>
    <row r="58" spans="1:22" s="57" customFormat="1" ht="15.75" hidden="1" customHeight="1" thickBot="1">
      <c r="A58" s="435" t="s">
        <v>607</v>
      </c>
      <c r="B58" s="67">
        <v>5</v>
      </c>
      <c r="C58" s="352"/>
      <c r="D58" s="352"/>
      <c r="E58" s="352"/>
      <c r="F58" s="352"/>
      <c r="G58" s="348"/>
      <c r="H58" s="348"/>
      <c r="I58" s="349"/>
      <c r="J58" s="350"/>
      <c r="K58" s="389" t="s">
        <v>361</v>
      </c>
      <c r="L58" s="390">
        <v>25</v>
      </c>
      <c r="M58" s="350"/>
      <c r="N58" s="363" t="s">
        <v>361</v>
      </c>
      <c r="O58" s="353"/>
      <c r="P58" s="273" t="s">
        <v>361</v>
      </c>
      <c r="Q58" s="436" t="s">
        <v>361</v>
      </c>
      <c r="R58" s="391"/>
      <c r="S58" s="391"/>
      <c r="T58" s="554"/>
      <c r="U58" s="555"/>
      <c r="V58" s="437"/>
    </row>
    <row r="59" spans="1:22" s="57" customFormat="1" ht="15.75" hidden="1" customHeight="1" thickBot="1">
      <c r="A59" s="435" t="s">
        <v>608</v>
      </c>
      <c r="B59" s="67">
        <v>6</v>
      </c>
      <c r="C59" s="352"/>
      <c r="D59" s="352"/>
      <c r="E59" s="352"/>
      <c r="F59" s="352"/>
      <c r="G59" s="348"/>
      <c r="H59" s="348"/>
      <c r="I59" s="349"/>
      <c r="J59" s="350"/>
      <c r="K59" s="389" t="s">
        <v>361</v>
      </c>
      <c r="L59" s="390">
        <v>26</v>
      </c>
      <c r="M59" s="350"/>
      <c r="N59" s="363" t="s">
        <v>361</v>
      </c>
      <c r="O59" s="353"/>
      <c r="P59" s="273" t="s">
        <v>361</v>
      </c>
      <c r="Q59" s="436" t="s">
        <v>361</v>
      </c>
      <c r="R59" s="391"/>
      <c r="S59" s="391"/>
      <c r="T59" s="554"/>
      <c r="U59" s="555"/>
      <c r="V59" s="437"/>
    </row>
    <row r="60" spans="1:22" s="57" customFormat="1" ht="15.75" hidden="1" customHeight="1" thickBot="1">
      <c r="A60" s="435" t="s">
        <v>609</v>
      </c>
      <c r="B60" s="67">
        <v>7</v>
      </c>
      <c r="C60" s="352"/>
      <c r="D60" s="352"/>
      <c r="E60" s="352"/>
      <c r="F60" s="352"/>
      <c r="G60" s="348"/>
      <c r="H60" s="348"/>
      <c r="I60" s="349"/>
      <c r="J60" s="350"/>
      <c r="K60" s="389" t="s">
        <v>361</v>
      </c>
      <c r="L60" s="390">
        <v>27</v>
      </c>
      <c r="M60" s="350"/>
      <c r="N60" s="363" t="s">
        <v>361</v>
      </c>
      <c r="O60" s="353"/>
      <c r="P60" s="56" t="s">
        <v>361</v>
      </c>
      <c r="Q60" s="436" t="s">
        <v>361</v>
      </c>
      <c r="R60" s="391"/>
      <c r="S60" s="391"/>
      <c r="T60" s="554"/>
      <c r="U60" s="555"/>
      <c r="V60" s="437"/>
    </row>
    <row r="61" spans="1:22" s="57" customFormat="1" ht="15.75" hidden="1" customHeight="1" thickBot="1">
      <c r="A61" s="435" t="s">
        <v>610</v>
      </c>
      <c r="B61" s="67">
        <v>8</v>
      </c>
      <c r="C61" s="352"/>
      <c r="D61" s="352"/>
      <c r="E61" s="352"/>
      <c r="F61" s="352"/>
      <c r="G61" s="348"/>
      <c r="H61" s="348"/>
      <c r="I61" s="349"/>
      <c r="J61" s="350"/>
      <c r="K61" s="389" t="s">
        <v>361</v>
      </c>
      <c r="L61" s="390">
        <v>28</v>
      </c>
      <c r="M61" s="350"/>
      <c r="N61" s="363" t="s">
        <v>361</v>
      </c>
      <c r="O61" s="354"/>
      <c r="P61" s="56" t="s">
        <v>361</v>
      </c>
      <c r="Q61" s="436" t="s">
        <v>361</v>
      </c>
      <c r="R61" s="391"/>
      <c r="S61" s="391"/>
      <c r="T61" s="554"/>
      <c r="U61" s="555"/>
      <c r="V61" s="437"/>
    </row>
    <row r="62" spans="1:22" s="57" customFormat="1" ht="15.75" hidden="1" customHeight="1" thickBot="1">
      <c r="A62" s="435" t="s">
        <v>611</v>
      </c>
      <c r="B62" s="67">
        <v>9</v>
      </c>
      <c r="C62" s="352"/>
      <c r="D62" s="352"/>
      <c r="E62" s="352"/>
      <c r="F62" s="352"/>
      <c r="G62" s="348"/>
      <c r="H62" s="348"/>
      <c r="I62" s="349"/>
      <c r="J62" s="350"/>
      <c r="K62" s="389" t="s">
        <v>361</v>
      </c>
      <c r="L62" s="390">
        <v>29</v>
      </c>
      <c r="M62" s="350"/>
      <c r="N62" s="363" t="s">
        <v>361</v>
      </c>
      <c r="O62" s="354"/>
      <c r="P62" s="56" t="s">
        <v>361</v>
      </c>
      <c r="Q62" s="436" t="s">
        <v>361</v>
      </c>
      <c r="R62" s="391"/>
      <c r="S62" s="391"/>
      <c r="T62" s="554"/>
      <c r="U62" s="555"/>
      <c r="V62" s="437"/>
    </row>
    <row r="63" spans="1:22" s="57" customFormat="1" ht="15.75" hidden="1" customHeight="1" thickBot="1">
      <c r="A63" s="435" t="s">
        <v>612</v>
      </c>
      <c r="B63" s="67">
        <v>10</v>
      </c>
      <c r="C63" s="352"/>
      <c r="D63" s="352"/>
      <c r="E63" s="352"/>
      <c r="F63" s="352"/>
      <c r="G63" s="348"/>
      <c r="H63" s="348"/>
      <c r="I63" s="349"/>
      <c r="J63" s="350"/>
      <c r="K63" s="389" t="s">
        <v>361</v>
      </c>
      <c r="L63" s="390">
        <v>30</v>
      </c>
      <c r="M63" s="350"/>
      <c r="N63" s="363" t="s">
        <v>361</v>
      </c>
      <c r="O63" s="354"/>
      <c r="P63" s="56" t="s">
        <v>361</v>
      </c>
      <c r="Q63" s="436" t="s">
        <v>361</v>
      </c>
      <c r="R63" s="391"/>
      <c r="S63" s="391"/>
      <c r="T63" s="554"/>
      <c r="U63" s="555"/>
      <c r="V63" s="437"/>
    </row>
    <row r="64" spans="1:22" s="39" customFormat="1" ht="13" hidden="1">
      <c r="A64" s="430"/>
      <c r="B64" s="59"/>
      <c r="C64" s="60"/>
      <c r="D64" s="60"/>
      <c r="E64" s="60"/>
      <c r="F64" s="60"/>
      <c r="G64" s="60"/>
      <c r="H64" s="60"/>
      <c r="I64" s="60"/>
      <c r="J64" s="60"/>
      <c r="K64" s="60"/>
      <c r="L64" s="60"/>
      <c r="M64" s="60"/>
      <c r="N64" s="318"/>
      <c r="O64" s="60"/>
      <c r="P64" s="60"/>
      <c r="Q64" s="318"/>
      <c r="R64" s="60"/>
      <c r="S64" s="60"/>
      <c r="T64" s="61"/>
      <c r="U64" s="62"/>
    </row>
    <row r="65" spans="1:22" s="39" customFormat="1" ht="17.25" hidden="1" customHeight="1">
      <c r="A65" s="438"/>
      <c r="B65" s="340"/>
      <c r="C65" s="341"/>
      <c r="D65" s="341"/>
      <c r="E65" s="341"/>
      <c r="F65" s="341"/>
      <c r="G65" s="341"/>
      <c r="H65" s="341"/>
      <c r="I65" s="341"/>
      <c r="J65" s="341"/>
      <c r="K65" s="341"/>
      <c r="L65" s="341"/>
      <c r="M65" s="341"/>
      <c r="N65" s="342"/>
      <c r="O65" s="341"/>
      <c r="P65" s="341"/>
      <c r="Q65" s="343"/>
      <c r="R65" s="343"/>
      <c r="S65" s="344"/>
      <c r="T65" s="345"/>
      <c r="U65" s="346"/>
      <c r="V65" s="434"/>
    </row>
    <row r="66" spans="1:22" ht="17.25" hidden="1" customHeight="1" thickBot="1">
      <c r="B66" s="64"/>
      <c r="C66" s="64"/>
      <c r="D66" s="64"/>
      <c r="E66" s="64"/>
      <c r="F66" s="64"/>
      <c r="G66" s="66"/>
      <c r="H66" s="66"/>
      <c r="I66" s="66"/>
      <c r="J66" s="66"/>
      <c r="K66" s="66"/>
      <c r="L66" s="66"/>
      <c r="M66" s="66"/>
      <c r="N66" s="66"/>
      <c r="O66" s="66"/>
      <c r="P66" s="66"/>
      <c r="Q66" s="66"/>
      <c r="R66" s="66"/>
      <c r="S66" s="66"/>
      <c r="T66" s="66"/>
      <c r="U66" s="66"/>
      <c r="V66" s="66"/>
    </row>
    <row r="67" spans="1:22" s="39" customFormat="1" ht="16.5" hidden="1" customHeight="1" thickBot="1">
      <c r="A67" s="430"/>
      <c r="B67" s="580" t="s">
        <v>72</v>
      </c>
      <c r="C67" s="580"/>
      <c r="D67" s="580"/>
      <c r="E67" s="580"/>
      <c r="F67" s="580"/>
      <c r="G67" s="580"/>
      <c r="H67" s="580"/>
      <c r="I67" s="580"/>
      <c r="J67" s="580"/>
      <c r="K67" s="580"/>
      <c r="L67" s="580"/>
      <c r="M67" s="580"/>
      <c r="N67" s="580"/>
      <c r="O67" s="580"/>
      <c r="P67" s="580"/>
      <c r="Q67" s="580"/>
      <c r="R67" s="580"/>
      <c r="S67" s="580"/>
      <c r="T67" s="580"/>
      <c r="U67" s="580"/>
      <c r="V67" s="439"/>
    </row>
    <row r="68" spans="1:22" s="42" customFormat="1" ht="22.5" hidden="1" customHeight="1" thickBot="1">
      <c r="A68" s="143" t="s">
        <v>613</v>
      </c>
      <c r="B68" s="586" t="s">
        <v>69</v>
      </c>
      <c r="C68" s="568" t="s">
        <v>96</v>
      </c>
      <c r="D68" s="568"/>
      <c r="E68" s="568"/>
      <c r="F68" s="568"/>
      <c r="G68" s="568"/>
      <c r="H68" s="568"/>
      <c r="I68" s="568"/>
      <c r="J68" s="568"/>
      <c r="K68" s="568"/>
      <c r="L68" s="440"/>
      <c r="M68" s="440"/>
      <c r="N68" s="585" t="s">
        <v>94</v>
      </c>
      <c r="O68" s="565" t="s">
        <v>106</v>
      </c>
      <c r="P68" s="566"/>
      <c r="Q68" s="566"/>
      <c r="R68" s="560"/>
      <c r="S68" s="559" t="s">
        <v>213</v>
      </c>
      <c r="T68" s="560"/>
      <c r="U68" s="556" t="s">
        <v>214</v>
      </c>
      <c r="V68" s="441"/>
    </row>
    <row r="69" spans="1:22" s="42" customFormat="1" ht="22.5" hidden="1" customHeight="1" thickBot="1">
      <c r="A69" s="143" t="s">
        <v>614</v>
      </c>
      <c r="B69" s="587"/>
      <c r="C69" s="568" t="s">
        <v>97</v>
      </c>
      <c r="D69" s="568"/>
      <c r="E69" s="589"/>
      <c r="F69" s="418">
        <v>1</v>
      </c>
      <c r="G69" s="567" t="s">
        <v>98</v>
      </c>
      <c r="H69" s="568"/>
      <c r="I69" s="573" t="s">
        <v>267</v>
      </c>
      <c r="J69" s="574"/>
      <c r="K69" s="590"/>
      <c r="L69" s="440"/>
      <c r="M69" s="410" t="s">
        <v>287</v>
      </c>
      <c r="N69" s="582"/>
      <c r="O69" s="567"/>
      <c r="P69" s="568"/>
      <c r="Q69" s="568"/>
      <c r="R69" s="569"/>
      <c r="S69" s="561"/>
      <c r="T69" s="562"/>
      <c r="U69" s="557"/>
      <c r="V69" s="441"/>
    </row>
    <row r="70" spans="1:22" s="42" customFormat="1" ht="51.75" hidden="1" customHeight="1" thickBot="1">
      <c r="A70" s="143" t="s">
        <v>615</v>
      </c>
      <c r="B70" s="587"/>
      <c r="C70" s="574" t="s">
        <v>95</v>
      </c>
      <c r="D70" s="575"/>
      <c r="E70" s="420" t="s">
        <v>99</v>
      </c>
      <c r="F70" s="415" t="s">
        <v>82</v>
      </c>
      <c r="G70" s="416" t="s">
        <v>81</v>
      </c>
      <c r="H70" s="419" t="s">
        <v>264</v>
      </c>
      <c r="I70" s="415" t="s">
        <v>268</v>
      </c>
      <c r="J70" s="416" t="s">
        <v>595</v>
      </c>
      <c r="K70" s="415" t="s">
        <v>101</v>
      </c>
      <c r="L70" s="440"/>
      <c r="M70" s="409" t="s">
        <v>288</v>
      </c>
      <c r="N70" s="583"/>
      <c r="O70" s="570" t="s">
        <v>107</v>
      </c>
      <c r="P70" s="571"/>
      <c r="Q70" s="572"/>
      <c r="R70" s="442">
        <v>0</v>
      </c>
      <c r="S70" s="563"/>
      <c r="T70" s="564"/>
      <c r="U70" s="558"/>
      <c r="V70" s="441"/>
    </row>
    <row r="71" spans="1:22" s="42" customFormat="1" ht="15.75" hidden="1" customHeight="1" thickBot="1">
      <c r="A71" s="143" t="s">
        <v>616</v>
      </c>
      <c r="B71" s="587"/>
      <c r="C71" s="74">
        <v>1</v>
      </c>
      <c r="D71" s="133" t="s">
        <v>361</v>
      </c>
      <c r="E71" s="139" t="s">
        <v>361</v>
      </c>
      <c r="F71" s="443" t="s">
        <v>361</v>
      </c>
      <c r="G71" s="381" t="s">
        <v>361</v>
      </c>
      <c r="H71" s="295" t="s">
        <v>361</v>
      </c>
      <c r="I71" s="444" t="s">
        <v>361</v>
      </c>
      <c r="J71" s="445" t="s">
        <v>361</v>
      </c>
      <c r="K71" s="446" t="s">
        <v>361</v>
      </c>
      <c r="L71" s="447"/>
      <c r="M71" s="448" t="s">
        <v>361</v>
      </c>
      <c r="N71" s="581" t="s">
        <v>102</v>
      </c>
      <c r="O71" s="449"/>
      <c r="P71" s="449"/>
      <c r="Q71" s="449"/>
      <c r="R71" s="450"/>
      <c r="S71" s="559" t="s">
        <v>76</v>
      </c>
      <c r="T71" s="566"/>
      <c r="U71" s="560"/>
      <c r="V71" s="451"/>
    </row>
    <row r="72" spans="1:22" s="42" customFormat="1" ht="15.75" hidden="1" customHeight="1" thickBot="1">
      <c r="A72" s="143" t="s">
        <v>617</v>
      </c>
      <c r="B72" s="587"/>
      <c r="C72" s="74">
        <v>2</v>
      </c>
      <c r="D72" s="133" t="s">
        <v>361</v>
      </c>
      <c r="E72" s="139" t="s">
        <v>361</v>
      </c>
      <c r="F72" s="443" t="s">
        <v>361</v>
      </c>
      <c r="G72" s="381" t="s">
        <v>361</v>
      </c>
      <c r="H72" s="295" t="s">
        <v>361</v>
      </c>
      <c r="I72" s="444" t="s">
        <v>361</v>
      </c>
      <c r="J72" s="445" t="s">
        <v>361</v>
      </c>
      <c r="K72" s="446" t="s">
        <v>361</v>
      </c>
      <c r="L72" s="447"/>
      <c r="M72" s="448" t="s">
        <v>361</v>
      </c>
      <c r="N72" s="582"/>
      <c r="O72" s="452"/>
      <c r="P72" s="451"/>
      <c r="Q72" s="452"/>
      <c r="R72" s="453"/>
      <c r="S72" s="563"/>
      <c r="T72" s="593"/>
      <c r="U72" s="564"/>
      <c r="V72" s="451"/>
    </row>
    <row r="73" spans="1:22" s="42" customFormat="1" ht="15.75" hidden="1" customHeight="1" thickBot="1">
      <c r="A73" s="143" t="s">
        <v>618</v>
      </c>
      <c r="B73" s="587"/>
      <c r="C73" s="74">
        <v>3</v>
      </c>
      <c r="D73" s="133" t="s">
        <v>361</v>
      </c>
      <c r="E73" s="139" t="s">
        <v>361</v>
      </c>
      <c r="F73" s="443" t="s">
        <v>361</v>
      </c>
      <c r="G73" s="381" t="s">
        <v>361</v>
      </c>
      <c r="H73" s="295" t="s">
        <v>361</v>
      </c>
      <c r="I73" s="444" t="s">
        <v>361</v>
      </c>
      <c r="J73" s="445" t="s">
        <v>361</v>
      </c>
      <c r="K73" s="446" t="s">
        <v>361</v>
      </c>
      <c r="L73" s="447"/>
      <c r="M73" s="448" t="s">
        <v>361</v>
      </c>
      <c r="N73" s="583"/>
      <c r="O73" s="454"/>
      <c r="P73" s="455"/>
      <c r="Q73" s="456"/>
      <c r="R73" s="457"/>
      <c r="S73" s="458"/>
      <c r="T73" s="458"/>
      <c r="U73" s="459"/>
      <c r="V73" s="441"/>
    </row>
    <row r="74" spans="1:22" s="42" customFormat="1" ht="15.75" hidden="1" customHeight="1" thickBot="1">
      <c r="A74" s="143" t="s">
        <v>619</v>
      </c>
      <c r="B74" s="587"/>
      <c r="C74" s="74">
        <v>4</v>
      </c>
      <c r="D74" s="133" t="s">
        <v>361</v>
      </c>
      <c r="E74" s="139" t="s">
        <v>361</v>
      </c>
      <c r="F74" s="443" t="s">
        <v>361</v>
      </c>
      <c r="G74" s="381" t="s">
        <v>361</v>
      </c>
      <c r="H74" s="295" t="s">
        <v>361</v>
      </c>
      <c r="I74" s="444" t="s">
        <v>361</v>
      </c>
      <c r="J74" s="445" t="s">
        <v>361</v>
      </c>
      <c r="K74" s="446" t="s">
        <v>361</v>
      </c>
      <c r="L74" s="447"/>
      <c r="M74" s="448" t="s">
        <v>361</v>
      </c>
      <c r="N74" s="407" t="s">
        <v>280</v>
      </c>
      <c r="O74" s="573" t="s">
        <v>265</v>
      </c>
      <c r="P74" s="574"/>
      <c r="Q74" s="574"/>
      <c r="R74" s="575"/>
      <c r="S74" s="441"/>
      <c r="T74" s="441"/>
      <c r="U74" s="460"/>
      <c r="V74" s="441"/>
    </row>
    <row r="75" spans="1:22" s="42" customFormat="1" ht="24.75" hidden="1" customHeight="1" thickBot="1">
      <c r="A75" s="143" t="s">
        <v>620</v>
      </c>
      <c r="B75" s="587"/>
      <c r="C75" s="74">
        <v>5</v>
      </c>
      <c r="D75" s="133" t="s">
        <v>361</v>
      </c>
      <c r="E75" s="139" t="s">
        <v>361</v>
      </c>
      <c r="F75" s="443" t="s">
        <v>361</v>
      </c>
      <c r="G75" s="381" t="s">
        <v>361</v>
      </c>
      <c r="H75" s="295" t="s">
        <v>361</v>
      </c>
      <c r="I75" s="444" t="s">
        <v>361</v>
      </c>
      <c r="J75" s="445" t="s">
        <v>361</v>
      </c>
      <c r="K75" s="446" t="s">
        <v>361</v>
      </c>
      <c r="L75" s="447"/>
      <c r="M75" s="448" t="s">
        <v>361</v>
      </c>
      <c r="N75" s="591">
        <v>2</v>
      </c>
      <c r="O75" s="416" t="s">
        <v>108</v>
      </c>
      <c r="P75" s="416" t="s">
        <v>601</v>
      </c>
      <c r="Q75" s="584" t="s">
        <v>259</v>
      </c>
      <c r="R75" s="584"/>
      <c r="S75" s="441"/>
      <c r="T75" s="441"/>
      <c r="U75" s="460"/>
      <c r="V75" s="441"/>
    </row>
    <row r="76" spans="1:22" s="42" customFormat="1" ht="16.5" hidden="1" customHeight="1" thickBot="1">
      <c r="A76" s="143" t="s">
        <v>621</v>
      </c>
      <c r="B76" s="587"/>
      <c r="C76" s="140">
        <v>6</v>
      </c>
      <c r="D76" s="141" t="s">
        <v>361</v>
      </c>
      <c r="E76" s="142" t="s">
        <v>361</v>
      </c>
      <c r="F76" s="382" t="s">
        <v>361</v>
      </c>
      <c r="G76" s="382" t="s">
        <v>361</v>
      </c>
      <c r="H76" s="295" t="s">
        <v>361</v>
      </c>
      <c r="I76" s="444" t="s">
        <v>361</v>
      </c>
      <c r="J76" s="445" t="s">
        <v>361</v>
      </c>
      <c r="K76" s="446" t="s">
        <v>361</v>
      </c>
      <c r="L76" s="447"/>
      <c r="M76" s="448" t="s">
        <v>361</v>
      </c>
      <c r="N76" s="592"/>
      <c r="O76" s="412">
        <v>3</v>
      </c>
      <c r="P76" s="417">
        <v>97.323634799999994</v>
      </c>
      <c r="Q76" s="579">
        <v>0</v>
      </c>
      <c r="R76" s="579"/>
      <c r="S76" s="441"/>
      <c r="T76" s="441"/>
      <c r="U76" s="460"/>
      <c r="V76" s="441"/>
    </row>
    <row r="77" spans="1:22" s="42" customFormat="1" ht="16.5" hidden="1" customHeight="1" thickBot="1">
      <c r="A77" s="143" t="s">
        <v>622</v>
      </c>
      <c r="B77" s="588"/>
      <c r="C77" s="577"/>
      <c r="D77" s="578"/>
      <c r="E77" s="578"/>
      <c r="F77" s="380"/>
      <c r="G77" s="379"/>
      <c r="H77" s="578" t="s">
        <v>103</v>
      </c>
      <c r="I77" s="578"/>
      <c r="J77" s="578"/>
      <c r="K77" s="461" t="s">
        <v>361</v>
      </c>
      <c r="L77" s="462"/>
      <c r="M77" s="461"/>
      <c r="N77" s="406"/>
      <c r="O77" s="408"/>
      <c r="P77" s="408"/>
      <c r="Q77" s="408"/>
      <c r="R77" s="408"/>
      <c r="S77" s="408"/>
      <c r="T77" s="413"/>
      <c r="U77" s="414"/>
      <c r="V77" s="441"/>
    </row>
    <row r="78" spans="1:22" ht="25" hidden="1" customHeight="1">
      <c r="V78" s="40"/>
    </row>
    <row r="79" spans="1:22" ht="25" hidden="1" customHeight="1">
      <c r="V79" s="40"/>
    </row>
    <row r="80" spans="1:22" s="51" customFormat="1" ht="24" thickBot="1">
      <c r="A80" s="423">
        <v>3</v>
      </c>
      <c r="B80" s="599" t="s">
        <v>51</v>
      </c>
      <c r="C80" s="599"/>
      <c r="D80" s="599"/>
      <c r="E80" s="424">
        <v>3</v>
      </c>
      <c r="F80" s="425" t="s">
        <v>292</v>
      </c>
      <c r="G80" s="426"/>
      <c r="H80" s="426"/>
      <c r="I80" s="425"/>
      <c r="J80" s="425"/>
      <c r="K80" s="427"/>
      <c r="L80" s="427"/>
      <c r="M80" s="427"/>
      <c r="N80" s="426"/>
      <c r="O80" s="426"/>
      <c r="P80" s="428"/>
      <c r="Q80" s="428"/>
      <c r="R80" s="428"/>
      <c r="S80" s="428"/>
      <c r="T80" s="429"/>
    </row>
    <row r="81" spans="1:22" s="39" customFormat="1" ht="15.75" customHeight="1">
      <c r="A81" s="430"/>
      <c r="B81" s="600" t="s">
        <v>57</v>
      </c>
      <c r="C81" s="421" t="s">
        <v>58</v>
      </c>
      <c r="D81" s="332" t="s">
        <v>17</v>
      </c>
      <c r="E81" s="332"/>
      <c r="F81" s="332" t="s">
        <v>59</v>
      </c>
      <c r="G81" s="333"/>
      <c r="H81" s="602" t="s">
        <v>60</v>
      </c>
      <c r="I81" s="602" t="s">
        <v>18</v>
      </c>
      <c r="J81" s="602" t="s">
        <v>61</v>
      </c>
      <c r="K81" s="602" t="s">
        <v>62</v>
      </c>
      <c r="L81" s="421"/>
      <c r="M81" s="602" t="s">
        <v>63</v>
      </c>
      <c r="N81" s="603" t="s">
        <v>64</v>
      </c>
      <c r="O81" s="602" t="s">
        <v>215</v>
      </c>
      <c r="P81" s="605" t="s">
        <v>65</v>
      </c>
      <c r="Q81" s="606"/>
      <c r="R81" s="552" t="s">
        <v>278</v>
      </c>
      <c r="S81" s="607" t="s">
        <v>279</v>
      </c>
      <c r="T81" s="594" t="s">
        <v>22</v>
      </c>
      <c r="U81" s="595"/>
      <c r="V81" s="431"/>
    </row>
    <row r="82" spans="1:22" s="39" customFormat="1" ht="100" customHeight="1">
      <c r="A82" s="430"/>
      <c r="B82" s="601"/>
      <c r="C82" s="416" t="s">
        <v>66</v>
      </c>
      <c r="D82" s="334" t="s">
        <v>3</v>
      </c>
      <c r="E82" s="334" t="s">
        <v>19</v>
      </c>
      <c r="F82" s="334" t="s">
        <v>67</v>
      </c>
      <c r="G82" s="335" t="s">
        <v>68</v>
      </c>
      <c r="H82" s="584"/>
      <c r="I82" s="584"/>
      <c r="J82" s="584"/>
      <c r="K82" s="584"/>
      <c r="L82" s="416"/>
      <c r="M82" s="584"/>
      <c r="N82" s="604"/>
      <c r="O82" s="584"/>
      <c r="P82" s="416" t="s">
        <v>212</v>
      </c>
      <c r="Q82" s="334" t="s">
        <v>83</v>
      </c>
      <c r="R82" s="553"/>
      <c r="S82" s="608"/>
      <c r="T82" s="596"/>
      <c r="U82" s="597"/>
      <c r="V82" s="431"/>
    </row>
    <row r="83" spans="1:22" s="39" customFormat="1" ht="13" hidden="1">
      <c r="A83" s="430"/>
      <c r="B83" s="52"/>
      <c r="C83" s="53"/>
      <c r="D83" s="53"/>
      <c r="E83" s="53"/>
      <c r="F83" s="53"/>
      <c r="G83" s="53"/>
      <c r="H83" s="53"/>
      <c r="I83" s="53"/>
      <c r="J83" s="53"/>
      <c r="K83" s="53"/>
      <c r="L83" s="53"/>
      <c r="M83" s="53"/>
      <c r="N83" s="53"/>
      <c r="O83" s="53"/>
      <c r="P83" s="53"/>
      <c r="Q83" s="53"/>
      <c r="R83" s="432"/>
      <c r="S83" s="433"/>
      <c r="T83" s="434"/>
      <c r="U83" s="54"/>
    </row>
    <row r="84" spans="1:22" s="57" customFormat="1" ht="88.5" customHeight="1">
      <c r="A84" s="435" t="s">
        <v>102</v>
      </c>
      <c r="B84" s="55">
        <v>1</v>
      </c>
      <c r="C84" s="347" t="s">
        <v>362</v>
      </c>
      <c r="D84" s="347" t="s">
        <v>363</v>
      </c>
      <c r="E84" s="347" t="s">
        <v>364</v>
      </c>
      <c r="F84" s="347" t="s">
        <v>365</v>
      </c>
      <c r="G84" s="348">
        <v>1</v>
      </c>
      <c r="H84" s="348" t="s">
        <v>25</v>
      </c>
      <c r="I84" s="349" t="s">
        <v>308</v>
      </c>
      <c r="J84" s="350">
        <v>36536</v>
      </c>
      <c r="K84" s="389" t="s">
        <v>361</v>
      </c>
      <c r="L84" s="390">
        <v>31</v>
      </c>
      <c r="M84" s="350">
        <v>36886</v>
      </c>
      <c r="N84" s="363">
        <v>11.7</v>
      </c>
      <c r="O84" s="353">
        <v>1191.23</v>
      </c>
      <c r="P84" s="273">
        <v>1191.23</v>
      </c>
      <c r="Q84" s="436">
        <v>1191.23</v>
      </c>
      <c r="R84" s="391" t="s">
        <v>235</v>
      </c>
      <c r="S84" s="391" t="s">
        <v>282</v>
      </c>
      <c r="T84" s="609"/>
      <c r="U84" s="610"/>
      <c r="V84" s="437"/>
    </row>
    <row r="85" spans="1:22" s="57" customFormat="1" ht="104.25" customHeight="1">
      <c r="A85" s="435" t="s">
        <v>623</v>
      </c>
      <c r="B85" s="55">
        <v>2</v>
      </c>
      <c r="C85" s="351" t="s">
        <v>366</v>
      </c>
      <c r="D85" s="351" t="s">
        <v>367</v>
      </c>
      <c r="E85" s="463" t="s">
        <v>368</v>
      </c>
      <c r="F85" s="351" t="s">
        <v>365</v>
      </c>
      <c r="G85" s="348">
        <v>1</v>
      </c>
      <c r="H85" s="348" t="s">
        <v>25</v>
      </c>
      <c r="I85" s="349" t="s">
        <v>308</v>
      </c>
      <c r="J85" s="350">
        <v>40003</v>
      </c>
      <c r="K85" s="389">
        <v>4.0666666999999999</v>
      </c>
      <c r="L85" s="390">
        <v>32</v>
      </c>
      <c r="M85" s="350">
        <v>40640</v>
      </c>
      <c r="N85" s="363">
        <v>17.2</v>
      </c>
      <c r="O85" s="353">
        <v>2696.17</v>
      </c>
      <c r="P85" s="273">
        <v>2696.17</v>
      </c>
      <c r="Q85" s="436">
        <v>2696.17</v>
      </c>
      <c r="R85" s="391" t="s">
        <v>236</v>
      </c>
      <c r="S85" s="391" t="s">
        <v>282</v>
      </c>
      <c r="T85" s="554"/>
      <c r="U85" s="555"/>
      <c r="V85" s="437"/>
    </row>
    <row r="86" spans="1:22" s="57" customFormat="1" ht="108.75" customHeight="1">
      <c r="A86" s="435" t="s">
        <v>624</v>
      </c>
      <c r="B86" s="58">
        <v>3</v>
      </c>
      <c r="C86" s="347" t="s">
        <v>362</v>
      </c>
      <c r="D86" s="347" t="s">
        <v>369</v>
      </c>
      <c r="E86" s="347" t="s">
        <v>370</v>
      </c>
      <c r="F86" s="347" t="s">
        <v>371</v>
      </c>
      <c r="G86" s="348">
        <v>0.4</v>
      </c>
      <c r="H86" s="348" t="s">
        <v>25</v>
      </c>
      <c r="I86" s="349" t="s">
        <v>308</v>
      </c>
      <c r="J86" s="350">
        <v>42394</v>
      </c>
      <c r="K86" s="389" t="s">
        <v>361</v>
      </c>
      <c r="L86" s="390">
        <v>33</v>
      </c>
      <c r="M86" s="350">
        <v>43115</v>
      </c>
      <c r="N86" s="363">
        <v>24.066666699999999</v>
      </c>
      <c r="O86" s="353">
        <v>2412.8113439881627</v>
      </c>
      <c r="P86" s="273">
        <v>965.12453759526511</v>
      </c>
      <c r="Q86" s="436">
        <v>965.12453760000005</v>
      </c>
      <c r="R86" s="391" t="s">
        <v>236</v>
      </c>
      <c r="S86" s="391" t="s">
        <v>282</v>
      </c>
      <c r="T86" s="609"/>
      <c r="U86" s="610"/>
      <c r="V86" s="437"/>
    </row>
    <row r="87" spans="1:22" s="57" customFormat="1" ht="136.5" customHeight="1">
      <c r="A87" s="435" t="s">
        <v>625</v>
      </c>
      <c r="B87" s="67">
        <v>4</v>
      </c>
      <c r="C87" s="352" t="s">
        <v>362</v>
      </c>
      <c r="D87" s="352" t="s">
        <v>372</v>
      </c>
      <c r="E87" s="466" t="s">
        <v>373</v>
      </c>
      <c r="F87" s="352" t="s">
        <v>371</v>
      </c>
      <c r="G87" s="348">
        <v>0.6</v>
      </c>
      <c r="H87" s="348" t="s">
        <v>25</v>
      </c>
      <c r="I87" s="349" t="s">
        <v>308</v>
      </c>
      <c r="J87" s="350">
        <v>41122</v>
      </c>
      <c r="K87" s="389" t="s">
        <v>361</v>
      </c>
      <c r="L87" s="390">
        <v>34</v>
      </c>
      <c r="M87" s="350">
        <v>42369</v>
      </c>
      <c r="N87" s="363">
        <v>41.6</v>
      </c>
      <c r="O87" s="353">
        <v>9819.1200000000008</v>
      </c>
      <c r="P87" s="273">
        <v>5891.4720000000007</v>
      </c>
      <c r="Q87" s="436">
        <v>5891.4719999999998</v>
      </c>
      <c r="R87" s="391" t="s">
        <v>235</v>
      </c>
      <c r="S87" s="391" t="s">
        <v>283</v>
      </c>
      <c r="T87" s="554"/>
      <c r="U87" s="555"/>
      <c r="V87" s="437"/>
    </row>
    <row r="88" spans="1:22" s="57" customFormat="1" ht="72.75" customHeight="1">
      <c r="A88" s="435" t="s">
        <v>626</v>
      </c>
      <c r="B88" s="67">
        <v>5</v>
      </c>
      <c r="C88" s="467" t="s">
        <v>374</v>
      </c>
      <c r="D88" s="352"/>
      <c r="E88" s="352" t="s">
        <v>375</v>
      </c>
      <c r="F88" s="352" t="s">
        <v>365</v>
      </c>
      <c r="G88" s="348">
        <v>1</v>
      </c>
      <c r="H88" s="348" t="s">
        <v>25</v>
      </c>
      <c r="I88" s="349" t="s">
        <v>309</v>
      </c>
      <c r="J88" s="350">
        <v>38021</v>
      </c>
      <c r="K88" s="389" t="s">
        <v>361</v>
      </c>
      <c r="L88" s="390">
        <v>35</v>
      </c>
      <c r="M88" s="350">
        <v>38421</v>
      </c>
      <c r="N88" s="363">
        <v>13.3666667</v>
      </c>
      <c r="O88" s="468">
        <v>7738.46</v>
      </c>
      <c r="P88" s="273">
        <v>7738.46</v>
      </c>
      <c r="Q88" s="436">
        <v>7738.46</v>
      </c>
      <c r="R88" s="391" t="s">
        <v>238</v>
      </c>
      <c r="S88" s="391" t="s">
        <v>282</v>
      </c>
      <c r="T88" s="554"/>
      <c r="U88" s="555"/>
      <c r="V88" s="437"/>
    </row>
    <row r="89" spans="1:22" s="57" customFormat="1" ht="75" customHeight="1">
      <c r="A89" s="435" t="s">
        <v>627</v>
      </c>
      <c r="B89" s="67">
        <v>6</v>
      </c>
      <c r="C89" s="352" t="s">
        <v>362</v>
      </c>
      <c r="D89" s="352">
        <v>132</v>
      </c>
      <c r="E89" s="352" t="s">
        <v>376</v>
      </c>
      <c r="F89" s="352" t="s">
        <v>371</v>
      </c>
      <c r="G89" s="348">
        <v>0.5</v>
      </c>
      <c r="H89" s="348" t="s">
        <v>25</v>
      </c>
      <c r="I89" s="349" t="s">
        <v>307</v>
      </c>
      <c r="J89" s="350">
        <v>31943</v>
      </c>
      <c r="K89" s="389" t="s">
        <v>361</v>
      </c>
      <c r="L89" s="390">
        <v>36</v>
      </c>
      <c r="M89" s="350">
        <v>36068</v>
      </c>
      <c r="N89" s="363">
        <v>137.53333330000001</v>
      </c>
      <c r="O89" s="353">
        <v>40744.85</v>
      </c>
      <c r="P89" s="273">
        <v>20372.424999999999</v>
      </c>
      <c r="Q89" s="436">
        <v>20372.424999999999</v>
      </c>
      <c r="R89" s="391" t="s">
        <v>235</v>
      </c>
      <c r="S89" s="391" t="s">
        <v>282</v>
      </c>
      <c r="T89" s="554"/>
      <c r="U89" s="555"/>
      <c r="V89" s="437"/>
    </row>
    <row r="90" spans="1:22" s="57" customFormat="1" ht="15.75" customHeight="1">
      <c r="A90" s="435" t="s">
        <v>628</v>
      </c>
      <c r="B90" s="67">
        <v>7</v>
      </c>
      <c r="C90" s="352"/>
      <c r="D90" s="352"/>
      <c r="E90" s="352"/>
      <c r="F90" s="352"/>
      <c r="G90" s="348"/>
      <c r="H90" s="348"/>
      <c r="I90" s="349"/>
      <c r="J90" s="350"/>
      <c r="K90" s="389" t="s">
        <v>361</v>
      </c>
      <c r="L90" s="390">
        <v>37</v>
      </c>
      <c r="M90" s="350"/>
      <c r="N90" s="363" t="s">
        <v>361</v>
      </c>
      <c r="O90" s="353"/>
      <c r="P90" s="56" t="s">
        <v>361</v>
      </c>
      <c r="Q90" s="436" t="s">
        <v>361</v>
      </c>
      <c r="R90" s="391"/>
      <c r="S90" s="391"/>
      <c r="T90" s="554"/>
      <c r="U90" s="555"/>
      <c r="V90" s="437"/>
    </row>
    <row r="91" spans="1:22" s="57" customFormat="1" ht="15.75" customHeight="1">
      <c r="A91" s="435" t="s">
        <v>629</v>
      </c>
      <c r="B91" s="67">
        <v>8</v>
      </c>
      <c r="C91" s="352"/>
      <c r="D91" s="352"/>
      <c r="E91" s="352"/>
      <c r="F91" s="352"/>
      <c r="G91" s="348"/>
      <c r="H91" s="348"/>
      <c r="I91" s="349"/>
      <c r="J91" s="350"/>
      <c r="K91" s="389" t="s">
        <v>361</v>
      </c>
      <c r="L91" s="390">
        <v>38</v>
      </c>
      <c r="M91" s="350"/>
      <c r="N91" s="363" t="s">
        <v>361</v>
      </c>
      <c r="O91" s="354"/>
      <c r="P91" s="56" t="s">
        <v>361</v>
      </c>
      <c r="Q91" s="436" t="s">
        <v>361</v>
      </c>
      <c r="R91" s="391"/>
      <c r="S91" s="391"/>
      <c r="T91" s="554"/>
      <c r="U91" s="555"/>
      <c r="V91" s="437"/>
    </row>
    <row r="92" spans="1:22" s="57" customFormat="1" ht="15.75" customHeight="1">
      <c r="A92" s="435" t="s">
        <v>630</v>
      </c>
      <c r="B92" s="67">
        <v>9</v>
      </c>
      <c r="C92" s="352"/>
      <c r="D92" s="352"/>
      <c r="E92" s="352"/>
      <c r="F92" s="352"/>
      <c r="G92" s="348"/>
      <c r="H92" s="348"/>
      <c r="I92" s="349"/>
      <c r="J92" s="350"/>
      <c r="K92" s="389" t="s">
        <v>361</v>
      </c>
      <c r="L92" s="390">
        <v>39</v>
      </c>
      <c r="M92" s="350"/>
      <c r="N92" s="363" t="s">
        <v>361</v>
      </c>
      <c r="O92" s="354"/>
      <c r="P92" s="56" t="s">
        <v>361</v>
      </c>
      <c r="Q92" s="436" t="s">
        <v>361</v>
      </c>
      <c r="R92" s="391"/>
      <c r="S92" s="391"/>
      <c r="T92" s="554"/>
      <c r="U92" s="555"/>
      <c r="V92" s="437"/>
    </row>
    <row r="93" spans="1:22" s="57" customFormat="1" ht="15.75" customHeight="1">
      <c r="A93" s="435" t="s">
        <v>631</v>
      </c>
      <c r="B93" s="67">
        <v>10</v>
      </c>
      <c r="C93" s="352"/>
      <c r="D93" s="352"/>
      <c r="E93" s="352"/>
      <c r="F93" s="352"/>
      <c r="G93" s="348"/>
      <c r="H93" s="348"/>
      <c r="I93" s="349"/>
      <c r="J93" s="350"/>
      <c r="K93" s="389" t="s">
        <v>361</v>
      </c>
      <c r="L93" s="390">
        <v>40</v>
      </c>
      <c r="M93" s="350"/>
      <c r="N93" s="363" t="s">
        <v>361</v>
      </c>
      <c r="O93" s="354"/>
      <c r="P93" s="56" t="s">
        <v>361</v>
      </c>
      <c r="Q93" s="436" t="s">
        <v>361</v>
      </c>
      <c r="R93" s="391"/>
      <c r="S93" s="391"/>
      <c r="T93" s="554"/>
      <c r="U93" s="555"/>
      <c r="V93" s="437"/>
    </row>
    <row r="94" spans="1:22" s="39" customFormat="1" ht="13" hidden="1">
      <c r="A94" s="430"/>
      <c r="B94" s="59"/>
      <c r="C94" s="60"/>
      <c r="D94" s="60"/>
      <c r="E94" s="60"/>
      <c r="F94" s="60"/>
      <c r="G94" s="60"/>
      <c r="H94" s="60"/>
      <c r="I94" s="60"/>
      <c r="J94" s="60"/>
      <c r="K94" s="60"/>
      <c r="L94" s="60"/>
      <c r="M94" s="60"/>
      <c r="N94" s="318"/>
      <c r="O94" s="60"/>
      <c r="P94" s="60"/>
      <c r="Q94" s="318"/>
      <c r="R94" s="60"/>
      <c r="S94" s="60"/>
      <c r="T94" s="61"/>
      <c r="U94" s="62"/>
    </row>
    <row r="95" spans="1:22" s="39" customFormat="1" ht="17.25" customHeight="1" thickBot="1">
      <c r="A95" s="438"/>
      <c r="B95" s="340"/>
      <c r="C95" s="341"/>
      <c r="D95" s="341"/>
      <c r="E95" s="341"/>
      <c r="F95" s="341"/>
      <c r="G95" s="341"/>
      <c r="H95" s="341"/>
      <c r="I95" s="341"/>
      <c r="J95" s="341"/>
      <c r="K95" s="341"/>
      <c r="L95" s="341"/>
      <c r="M95" s="341"/>
      <c r="N95" s="342"/>
      <c r="O95" s="341"/>
      <c r="P95" s="341"/>
      <c r="Q95" s="343"/>
      <c r="R95" s="343"/>
      <c r="S95" s="344"/>
      <c r="T95" s="345"/>
      <c r="U95" s="346"/>
      <c r="V95" s="434"/>
    </row>
    <row r="96" spans="1:22" ht="17.25" customHeight="1">
      <c r="B96" s="64"/>
      <c r="C96" s="64"/>
      <c r="D96" s="64"/>
      <c r="E96" s="64"/>
      <c r="F96" s="64"/>
      <c r="G96" s="66"/>
      <c r="H96" s="66"/>
      <c r="I96" s="66"/>
      <c r="J96" s="66"/>
      <c r="K96" s="66"/>
      <c r="L96" s="66"/>
      <c r="M96" s="66"/>
      <c r="N96" s="66"/>
      <c r="O96" s="66"/>
      <c r="P96" s="66"/>
      <c r="Q96" s="66"/>
      <c r="R96" s="66"/>
      <c r="S96" s="66"/>
      <c r="T96" s="66"/>
      <c r="U96" s="66"/>
      <c r="V96" s="66"/>
    </row>
    <row r="97" spans="1:22" s="39" customFormat="1" ht="16.5" customHeight="1" thickBot="1">
      <c r="A97" s="430"/>
      <c r="B97" s="580" t="s">
        <v>72</v>
      </c>
      <c r="C97" s="580"/>
      <c r="D97" s="580"/>
      <c r="E97" s="580"/>
      <c r="F97" s="580"/>
      <c r="G97" s="580"/>
      <c r="H97" s="580"/>
      <c r="I97" s="580"/>
      <c r="J97" s="580"/>
      <c r="K97" s="580"/>
      <c r="L97" s="580"/>
      <c r="M97" s="580"/>
      <c r="N97" s="580"/>
      <c r="O97" s="580"/>
      <c r="P97" s="580"/>
      <c r="Q97" s="580"/>
      <c r="R97" s="580"/>
      <c r="S97" s="580"/>
      <c r="T97" s="580"/>
      <c r="U97" s="580"/>
      <c r="V97" s="439"/>
    </row>
    <row r="98" spans="1:22" s="42" customFormat="1" ht="22.5" customHeight="1">
      <c r="A98" s="143" t="s">
        <v>632</v>
      </c>
      <c r="B98" s="586" t="s">
        <v>69</v>
      </c>
      <c r="C98" s="568" t="s">
        <v>96</v>
      </c>
      <c r="D98" s="568"/>
      <c r="E98" s="568"/>
      <c r="F98" s="568"/>
      <c r="G98" s="568"/>
      <c r="H98" s="568"/>
      <c r="I98" s="568"/>
      <c r="J98" s="568"/>
      <c r="K98" s="568"/>
      <c r="L98" s="440"/>
      <c r="M98" s="440"/>
      <c r="N98" s="585" t="s">
        <v>94</v>
      </c>
      <c r="O98" s="565" t="s">
        <v>106</v>
      </c>
      <c r="P98" s="566"/>
      <c r="Q98" s="566"/>
      <c r="R98" s="560"/>
      <c r="S98" s="559" t="s">
        <v>213</v>
      </c>
      <c r="T98" s="560"/>
      <c r="U98" s="556" t="s">
        <v>6</v>
      </c>
      <c r="V98" s="441"/>
    </row>
    <row r="99" spans="1:22" s="42" customFormat="1" ht="22.5" customHeight="1">
      <c r="A99" s="143" t="s">
        <v>633</v>
      </c>
      <c r="B99" s="587"/>
      <c r="C99" s="568" t="s">
        <v>97</v>
      </c>
      <c r="D99" s="568"/>
      <c r="E99" s="589"/>
      <c r="F99" s="418">
        <v>3</v>
      </c>
      <c r="G99" s="567" t="s">
        <v>98</v>
      </c>
      <c r="H99" s="568"/>
      <c r="I99" s="573" t="s">
        <v>267</v>
      </c>
      <c r="J99" s="574"/>
      <c r="K99" s="590"/>
      <c r="L99" s="440"/>
      <c r="M99" s="410" t="s">
        <v>287</v>
      </c>
      <c r="N99" s="582"/>
      <c r="O99" s="567"/>
      <c r="P99" s="568"/>
      <c r="Q99" s="568"/>
      <c r="R99" s="569"/>
      <c r="S99" s="561"/>
      <c r="T99" s="562"/>
      <c r="U99" s="557"/>
      <c r="V99" s="441"/>
    </row>
    <row r="100" spans="1:22" s="42" customFormat="1" ht="51.75" customHeight="1" thickBot="1">
      <c r="A100" s="143" t="s">
        <v>634</v>
      </c>
      <c r="B100" s="587"/>
      <c r="C100" s="574" t="s">
        <v>95</v>
      </c>
      <c r="D100" s="575"/>
      <c r="E100" s="420" t="s">
        <v>99</v>
      </c>
      <c r="F100" s="415" t="s">
        <v>82</v>
      </c>
      <c r="G100" s="416" t="s">
        <v>81</v>
      </c>
      <c r="H100" s="419" t="s">
        <v>264</v>
      </c>
      <c r="I100" s="415" t="s">
        <v>268</v>
      </c>
      <c r="J100" s="416" t="s">
        <v>595</v>
      </c>
      <c r="K100" s="415" t="s">
        <v>101</v>
      </c>
      <c r="L100" s="440"/>
      <c r="M100" s="409" t="s">
        <v>288</v>
      </c>
      <c r="N100" s="583"/>
      <c r="O100" s="570" t="s">
        <v>107</v>
      </c>
      <c r="P100" s="571"/>
      <c r="Q100" s="572"/>
      <c r="R100" s="442">
        <v>6</v>
      </c>
      <c r="S100" s="563"/>
      <c r="T100" s="564"/>
      <c r="U100" s="558"/>
      <c r="V100" s="441"/>
    </row>
    <row r="101" spans="1:22" s="42" customFormat="1" ht="15.75" customHeight="1">
      <c r="A101" s="143" t="s">
        <v>635</v>
      </c>
      <c r="B101" s="587"/>
      <c r="C101" s="74">
        <v>1</v>
      </c>
      <c r="D101" s="133" t="s">
        <v>307</v>
      </c>
      <c r="E101" s="139">
        <v>0.3</v>
      </c>
      <c r="F101" s="443">
        <v>20372.424999999999</v>
      </c>
      <c r="G101" s="381">
        <v>137.53333330000001</v>
      </c>
      <c r="H101" s="295">
        <v>148.12718129999999</v>
      </c>
      <c r="I101" s="444" t="s">
        <v>24</v>
      </c>
      <c r="J101" s="445" t="s">
        <v>24</v>
      </c>
      <c r="K101" s="446" t="s">
        <v>361</v>
      </c>
      <c r="L101" s="447"/>
      <c r="M101" s="448" t="s">
        <v>25</v>
      </c>
      <c r="N101" s="581" t="s">
        <v>102</v>
      </c>
      <c r="O101" s="449"/>
      <c r="P101" s="449"/>
      <c r="Q101" s="449"/>
      <c r="R101" s="450"/>
      <c r="S101" s="559" t="s">
        <v>76</v>
      </c>
      <c r="T101" s="566"/>
      <c r="U101" s="560"/>
      <c r="V101" s="451"/>
    </row>
    <row r="102" spans="1:22" s="42" customFormat="1" ht="15.75" customHeight="1" thickBot="1">
      <c r="A102" s="143" t="s">
        <v>636</v>
      </c>
      <c r="B102" s="587"/>
      <c r="C102" s="74">
        <v>2</v>
      </c>
      <c r="D102" s="133" t="s">
        <v>308</v>
      </c>
      <c r="E102" s="139">
        <v>0.3</v>
      </c>
      <c r="F102" s="443">
        <v>10743.9965376</v>
      </c>
      <c r="G102" s="381">
        <v>94.566666699999999</v>
      </c>
      <c r="H102" s="295">
        <v>113.6129348</v>
      </c>
      <c r="I102" s="444" t="s">
        <v>24</v>
      </c>
      <c r="J102" s="445" t="s">
        <v>24</v>
      </c>
      <c r="K102" s="446" t="s">
        <v>361</v>
      </c>
      <c r="L102" s="447"/>
      <c r="M102" s="448" t="s">
        <v>25</v>
      </c>
      <c r="N102" s="582"/>
      <c r="O102" s="452"/>
      <c r="P102" s="451"/>
      <c r="Q102" s="452"/>
      <c r="R102" s="453"/>
      <c r="S102" s="563"/>
      <c r="T102" s="593"/>
      <c r="U102" s="564"/>
      <c r="V102" s="451"/>
    </row>
    <row r="103" spans="1:22" s="42" customFormat="1" ht="15.75" customHeight="1" thickBot="1">
      <c r="A103" s="143" t="s">
        <v>637</v>
      </c>
      <c r="B103" s="587"/>
      <c r="C103" s="74">
        <v>3</v>
      </c>
      <c r="D103" s="133" t="s">
        <v>309</v>
      </c>
      <c r="E103" s="139">
        <v>0.4</v>
      </c>
      <c r="F103" s="443">
        <v>7738.46</v>
      </c>
      <c r="G103" s="381">
        <v>13.3666667</v>
      </c>
      <c r="H103" s="295">
        <v>578.93715569999995</v>
      </c>
      <c r="I103" s="444" t="s">
        <v>25</v>
      </c>
      <c r="J103" s="445" t="s">
        <v>25</v>
      </c>
      <c r="K103" s="446" t="s">
        <v>6</v>
      </c>
      <c r="L103" s="447"/>
      <c r="M103" s="448" t="s">
        <v>25</v>
      </c>
      <c r="N103" s="583"/>
      <c r="O103" s="454"/>
      <c r="P103" s="455"/>
      <c r="Q103" s="456"/>
      <c r="R103" s="457"/>
      <c r="S103" s="458"/>
      <c r="T103" s="458"/>
      <c r="U103" s="459"/>
      <c r="V103" s="441"/>
    </row>
    <row r="104" spans="1:22" s="42" customFormat="1" ht="15.75" customHeight="1">
      <c r="A104" s="143" t="s">
        <v>638</v>
      </c>
      <c r="B104" s="587"/>
      <c r="C104" s="74">
        <v>4</v>
      </c>
      <c r="D104" s="133" t="s">
        <v>361</v>
      </c>
      <c r="E104" s="139" t="s">
        <v>361</v>
      </c>
      <c r="F104" s="443" t="s">
        <v>361</v>
      </c>
      <c r="G104" s="381" t="s">
        <v>361</v>
      </c>
      <c r="H104" s="295" t="s">
        <v>361</v>
      </c>
      <c r="I104" s="444" t="s">
        <v>361</v>
      </c>
      <c r="J104" s="445" t="s">
        <v>361</v>
      </c>
      <c r="K104" s="446" t="s">
        <v>361</v>
      </c>
      <c r="L104" s="447"/>
      <c r="M104" s="448" t="s">
        <v>361</v>
      </c>
      <c r="N104" s="407" t="s">
        <v>280</v>
      </c>
      <c r="O104" s="573" t="s">
        <v>265</v>
      </c>
      <c r="P104" s="574"/>
      <c r="Q104" s="574"/>
      <c r="R104" s="575"/>
      <c r="S104" s="441"/>
      <c r="T104" s="441"/>
      <c r="U104" s="460"/>
      <c r="V104" s="441"/>
    </row>
    <row r="105" spans="1:22" s="42" customFormat="1" ht="24.75" customHeight="1">
      <c r="A105" s="143" t="s">
        <v>639</v>
      </c>
      <c r="B105" s="587"/>
      <c r="C105" s="74">
        <v>5</v>
      </c>
      <c r="D105" s="133" t="s">
        <v>361</v>
      </c>
      <c r="E105" s="139" t="s">
        <v>361</v>
      </c>
      <c r="F105" s="443" t="s">
        <v>361</v>
      </c>
      <c r="G105" s="381" t="s">
        <v>361</v>
      </c>
      <c r="H105" s="295" t="s">
        <v>361</v>
      </c>
      <c r="I105" s="444" t="s">
        <v>361</v>
      </c>
      <c r="J105" s="445" t="s">
        <v>361</v>
      </c>
      <c r="K105" s="446" t="s">
        <v>361</v>
      </c>
      <c r="L105" s="447"/>
      <c r="M105" s="448" t="s">
        <v>361</v>
      </c>
      <c r="N105" s="591">
        <v>3</v>
      </c>
      <c r="O105" s="416" t="s">
        <v>108</v>
      </c>
      <c r="P105" s="416" t="s">
        <v>601</v>
      </c>
      <c r="Q105" s="584" t="s">
        <v>259</v>
      </c>
      <c r="R105" s="584"/>
      <c r="S105" s="441"/>
      <c r="T105" s="441"/>
      <c r="U105" s="460"/>
      <c r="V105" s="441"/>
    </row>
    <row r="106" spans="1:22" s="42" customFormat="1" ht="16.5" customHeight="1" thickBot="1">
      <c r="A106" s="143" t="s">
        <v>640</v>
      </c>
      <c r="B106" s="587"/>
      <c r="C106" s="140">
        <v>6</v>
      </c>
      <c r="D106" s="141" t="s">
        <v>361</v>
      </c>
      <c r="E106" s="142" t="s">
        <v>361</v>
      </c>
      <c r="F106" s="382" t="s">
        <v>361</v>
      </c>
      <c r="G106" s="382" t="s">
        <v>361</v>
      </c>
      <c r="H106" s="295" t="s">
        <v>361</v>
      </c>
      <c r="I106" s="444" t="s">
        <v>361</v>
      </c>
      <c r="J106" s="445" t="s">
        <v>361</v>
      </c>
      <c r="K106" s="446" t="s">
        <v>361</v>
      </c>
      <c r="L106" s="447"/>
      <c r="M106" s="448" t="s">
        <v>361</v>
      </c>
      <c r="N106" s="592"/>
      <c r="O106" s="412">
        <v>3</v>
      </c>
      <c r="P106" s="478">
        <v>143.89992910000001</v>
      </c>
      <c r="Q106" s="579">
        <v>158.28984869999999</v>
      </c>
      <c r="R106" s="579"/>
      <c r="S106" s="441"/>
      <c r="T106" s="441"/>
      <c r="U106" s="460"/>
      <c r="V106" s="441"/>
    </row>
    <row r="107" spans="1:22" s="42" customFormat="1" ht="16.5" customHeight="1" thickBot="1">
      <c r="A107" s="143" t="s">
        <v>641</v>
      </c>
      <c r="B107" s="588"/>
      <c r="C107" s="577"/>
      <c r="D107" s="578"/>
      <c r="E107" s="578"/>
      <c r="F107" s="380"/>
      <c r="G107" s="379"/>
      <c r="H107" s="578" t="s">
        <v>103</v>
      </c>
      <c r="I107" s="578"/>
      <c r="J107" s="578"/>
      <c r="K107" s="461" t="s">
        <v>6</v>
      </c>
      <c r="L107" s="462"/>
      <c r="M107" s="461"/>
      <c r="N107" s="406"/>
      <c r="O107" s="408"/>
      <c r="P107" s="408"/>
      <c r="Q107" s="408"/>
      <c r="R107" s="408"/>
      <c r="S107" s="408"/>
      <c r="T107" s="413"/>
      <c r="U107" s="414"/>
      <c r="V107" s="441"/>
    </row>
    <row r="108" spans="1:22" ht="25" customHeight="1">
      <c r="V108" s="40"/>
    </row>
    <row r="109" spans="1:22" ht="25" customHeight="1">
      <c r="V109" s="40"/>
    </row>
    <row r="110" spans="1:22" s="51" customFormat="1" ht="24" thickBot="1">
      <c r="A110" s="423">
        <v>4</v>
      </c>
      <c r="B110" s="599" t="s">
        <v>51</v>
      </c>
      <c r="C110" s="599"/>
      <c r="D110" s="599"/>
      <c r="E110" s="424">
        <v>4</v>
      </c>
      <c r="F110" s="425" t="s">
        <v>293</v>
      </c>
      <c r="G110" s="426"/>
      <c r="H110" s="426"/>
      <c r="I110" s="425"/>
      <c r="J110" s="425"/>
      <c r="K110" s="427"/>
      <c r="L110" s="427"/>
      <c r="M110" s="427"/>
      <c r="N110" s="426"/>
      <c r="O110" s="426"/>
      <c r="P110" s="428"/>
      <c r="Q110" s="428"/>
      <c r="R110" s="428"/>
      <c r="S110" s="428"/>
      <c r="T110" s="429"/>
    </row>
    <row r="111" spans="1:22" s="39" customFormat="1" ht="15.75" customHeight="1">
      <c r="A111" s="430"/>
      <c r="B111" s="600" t="s">
        <v>57</v>
      </c>
      <c r="C111" s="421" t="s">
        <v>58</v>
      </c>
      <c r="D111" s="332" t="s">
        <v>17</v>
      </c>
      <c r="E111" s="332"/>
      <c r="F111" s="332" t="s">
        <v>59</v>
      </c>
      <c r="G111" s="333"/>
      <c r="H111" s="602" t="s">
        <v>60</v>
      </c>
      <c r="I111" s="602" t="s">
        <v>18</v>
      </c>
      <c r="J111" s="602" t="s">
        <v>61</v>
      </c>
      <c r="K111" s="602" t="s">
        <v>62</v>
      </c>
      <c r="L111" s="421"/>
      <c r="M111" s="602" t="s">
        <v>63</v>
      </c>
      <c r="N111" s="603" t="s">
        <v>64</v>
      </c>
      <c r="O111" s="602" t="s">
        <v>215</v>
      </c>
      <c r="P111" s="605" t="s">
        <v>65</v>
      </c>
      <c r="Q111" s="606"/>
      <c r="R111" s="552" t="s">
        <v>278</v>
      </c>
      <c r="S111" s="607" t="s">
        <v>279</v>
      </c>
      <c r="T111" s="594" t="s">
        <v>22</v>
      </c>
      <c r="U111" s="595"/>
      <c r="V111" s="431"/>
    </row>
    <row r="112" spans="1:22" s="39" customFormat="1" ht="100" customHeight="1">
      <c r="A112" s="430"/>
      <c r="B112" s="601"/>
      <c r="C112" s="416" t="s">
        <v>66</v>
      </c>
      <c r="D112" s="334" t="s">
        <v>3</v>
      </c>
      <c r="E112" s="334" t="s">
        <v>19</v>
      </c>
      <c r="F112" s="334" t="s">
        <v>67</v>
      </c>
      <c r="G112" s="335" t="s">
        <v>68</v>
      </c>
      <c r="H112" s="584"/>
      <c r="I112" s="584"/>
      <c r="J112" s="584"/>
      <c r="K112" s="584"/>
      <c r="L112" s="416"/>
      <c r="M112" s="584"/>
      <c r="N112" s="604"/>
      <c r="O112" s="584"/>
      <c r="P112" s="416" t="s">
        <v>212</v>
      </c>
      <c r="Q112" s="334" t="s">
        <v>83</v>
      </c>
      <c r="R112" s="553"/>
      <c r="S112" s="608"/>
      <c r="T112" s="596"/>
      <c r="U112" s="597"/>
      <c r="V112" s="431"/>
    </row>
    <row r="113" spans="1:22" s="39" customFormat="1" ht="13" hidden="1">
      <c r="A113" s="430"/>
      <c r="B113" s="52"/>
      <c r="C113" s="53"/>
      <c r="D113" s="53"/>
      <c r="E113" s="53"/>
      <c r="F113" s="53"/>
      <c r="G113" s="53"/>
      <c r="H113" s="53"/>
      <c r="I113" s="53"/>
      <c r="J113" s="53"/>
      <c r="K113" s="53"/>
      <c r="L113" s="53"/>
      <c r="M113" s="53"/>
      <c r="N113" s="53"/>
      <c r="O113" s="53"/>
      <c r="P113" s="53"/>
      <c r="Q113" s="53"/>
      <c r="R113" s="432"/>
      <c r="S113" s="433"/>
      <c r="T113" s="434"/>
      <c r="U113" s="54"/>
    </row>
    <row r="114" spans="1:22" s="57" customFormat="1" ht="81" customHeight="1">
      <c r="A114" s="435" t="s">
        <v>642</v>
      </c>
      <c r="B114" s="55">
        <v>1</v>
      </c>
      <c r="C114" s="347" t="s">
        <v>377</v>
      </c>
      <c r="D114" s="347" t="s">
        <v>378</v>
      </c>
      <c r="E114" s="347" t="s">
        <v>379</v>
      </c>
      <c r="F114" s="347" t="s">
        <v>365</v>
      </c>
      <c r="G114" s="348">
        <v>1</v>
      </c>
      <c r="H114" s="348" t="s">
        <v>25</v>
      </c>
      <c r="I114" s="349" t="s">
        <v>312</v>
      </c>
      <c r="J114" s="350">
        <v>37532</v>
      </c>
      <c r="K114" s="389" t="s">
        <v>361</v>
      </c>
      <c r="L114" s="390">
        <v>41</v>
      </c>
      <c r="M114" s="350">
        <v>38124</v>
      </c>
      <c r="N114" s="363">
        <v>19.766666699999998</v>
      </c>
      <c r="O114" s="353">
        <v>4207.72</v>
      </c>
      <c r="P114" s="273">
        <v>4207.72</v>
      </c>
      <c r="Q114" s="436">
        <v>4207.72</v>
      </c>
      <c r="R114" s="391" t="s">
        <v>238</v>
      </c>
      <c r="S114" s="391" t="s">
        <v>282</v>
      </c>
      <c r="T114" s="554"/>
      <c r="U114" s="555"/>
      <c r="V114" s="437"/>
    </row>
    <row r="115" spans="1:22" s="57" customFormat="1" ht="63" customHeight="1">
      <c r="A115" s="435" t="s">
        <v>643</v>
      </c>
      <c r="B115" s="55">
        <v>2</v>
      </c>
      <c r="C115" s="351" t="s">
        <v>380</v>
      </c>
      <c r="D115" s="351" t="s">
        <v>381</v>
      </c>
      <c r="E115" s="351" t="s">
        <v>382</v>
      </c>
      <c r="F115" s="351" t="s">
        <v>365</v>
      </c>
      <c r="G115" s="348">
        <v>1</v>
      </c>
      <c r="H115" s="348" t="s">
        <v>25</v>
      </c>
      <c r="I115" s="349" t="s">
        <v>312</v>
      </c>
      <c r="J115" s="350">
        <v>40287</v>
      </c>
      <c r="K115" s="389" t="s">
        <v>361</v>
      </c>
      <c r="L115" s="390">
        <v>42</v>
      </c>
      <c r="M115" s="350">
        <v>40991</v>
      </c>
      <c r="N115" s="363">
        <v>23.5</v>
      </c>
      <c r="O115" s="353">
        <v>2432.83</v>
      </c>
      <c r="P115" s="273">
        <v>2432.83</v>
      </c>
      <c r="Q115" s="436">
        <v>2432.83</v>
      </c>
      <c r="R115" s="391" t="s">
        <v>238</v>
      </c>
      <c r="S115" s="391" t="s">
        <v>282</v>
      </c>
      <c r="T115" s="554"/>
      <c r="U115" s="555"/>
      <c r="V115" s="437"/>
    </row>
    <row r="116" spans="1:22" s="57" customFormat="1" ht="84" customHeight="1">
      <c r="A116" s="435" t="s">
        <v>644</v>
      </c>
      <c r="B116" s="58">
        <v>3</v>
      </c>
      <c r="C116" s="347" t="s">
        <v>377</v>
      </c>
      <c r="D116" s="347" t="s">
        <v>383</v>
      </c>
      <c r="E116" s="347" t="s">
        <v>384</v>
      </c>
      <c r="F116" s="347" t="s">
        <v>371</v>
      </c>
      <c r="G116" s="348">
        <v>0.9</v>
      </c>
      <c r="H116" s="348" t="s">
        <v>25</v>
      </c>
      <c r="I116" s="349" t="s">
        <v>312</v>
      </c>
      <c r="J116" s="350">
        <v>36207</v>
      </c>
      <c r="K116" s="389" t="s">
        <v>361</v>
      </c>
      <c r="L116" s="390">
        <v>43</v>
      </c>
      <c r="M116" s="350">
        <v>37276</v>
      </c>
      <c r="N116" s="363">
        <v>35.6666667</v>
      </c>
      <c r="O116" s="353">
        <v>7712.46</v>
      </c>
      <c r="P116" s="273">
        <v>6941.2139999999999</v>
      </c>
      <c r="Q116" s="436">
        <v>6941.2139999999999</v>
      </c>
      <c r="R116" s="391" t="s">
        <v>238</v>
      </c>
      <c r="S116" s="391" t="s">
        <v>282</v>
      </c>
      <c r="T116" s="554"/>
      <c r="U116" s="555"/>
      <c r="V116" s="437"/>
    </row>
    <row r="117" spans="1:22" s="57" customFormat="1" ht="114.75" customHeight="1">
      <c r="A117" s="435" t="s">
        <v>645</v>
      </c>
      <c r="B117" s="67">
        <v>4</v>
      </c>
      <c r="C117" s="352" t="s">
        <v>377</v>
      </c>
      <c r="D117" s="352" t="s">
        <v>385</v>
      </c>
      <c r="E117" s="466" t="s">
        <v>386</v>
      </c>
      <c r="F117" s="352" t="s">
        <v>371</v>
      </c>
      <c r="G117" s="348">
        <v>0.5</v>
      </c>
      <c r="H117" s="348" t="s">
        <v>25</v>
      </c>
      <c r="I117" s="349" t="s">
        <v>312</v>
      </c>
      <c r="J117" s="350">
        <v>36602</v>
      </c>
      <c r="K117" s="389" t="s">
        <v>361</v>
      </c>
      <c r="L117" s="390">
        <v>44</v>
      </c>
      <c r="M117" s="350">
        <v>37089</v>
      </c>
      <c r="N117" s="363">
        <v>16.266666699999998</v>
      </c>
      <c r="O117" s="353">
        <v>4659.75</v>
      </c>
      <c r="P117" s="273">
        <v>2329.875</v>
      </c>
      <c r="Q117" s="436">
        <v>2329.875</v>
      </c>
      <c r="R117" s="391" t="s">
        <v>238</v>
      </c>
      <c r="S117" s="391" t="s">
        <v>283</v>
      </c>
      <c r="T117" s="554"/>
      <c r="U117" s="555"/>
      <c r="V117" s="437"/>
    </row>
    <row r="118" spans="1:22" s="57" customFormat="1" ht="79.5" customHeight="1">
      <c r="A118" s="435" t="s">
        <v>646</v>
      </c>
      <c r="B118" s="67">
        <v>5</v>
      </c>
      <c r="C118" s="352" t="s">
        <v>387</v>
      </c>
      <c r="D118" s="352" t="s">
        <v>388</v>
      </c>
      <c r="E118" s="352" t="s">
        <v>389</v>
      </c>
      <c r="F118" s="352" t="s">
        <v>371</v>
      </c>
      <c r="G118" s="348">
        <v>0.5</v>
      </c>
      <c r="H118" s="348" t="s">
        <v>25</v>
      </c>
      <c r="I118" s="349" t="s">
        <v>312</v>
      </c>
      <c r="J118" s="350">
        <v>42755</v>
      </c>
      <c r="K118" s="389" t="s">
        <v>361</v>
      </c>
      <c r="L118" s="390">
        <v>45</v>
      </c>
      <c r="M118" s="350">
        <v>43819</v>
      </c>
      <c r="N118" s="363">
        <v>35.5</v>
      </c>
      <c r="O118" s="353">
        <v>11445</v>
      </c>
      <c r="P118" s="273">
        <v>5722.5</v>
      </c>
      <c r="Q118" s="436">
        <v>5722.5</v>
      </c>
      <c r="R118" s="391" t="s">
        <v>238</v>
      </c>
      <c r="S118" s="391" t="s">
        <v>282</v>
      </c>
      <c r="T118" s="554"/>
      <c r="U118" s="555"/>
      <c r="V118" s="437"/>
    </row>
    <row r="119" spans="1:22" s="57" customFormat="1" ht="75.75" customHeight="1">
      <c r="A119" s="435" t="s">
        <v>647</v>
      </c>
      <c r="B119" s="67">
        <v>6</v>
      </c>
      <c r="C119" s="352" t="s">
        <v>362</v>
      </c>
      <c r="D119" s="352" t="s">
        <v>390</v>
      </c>
      <c r="E119" s="352" t="s">
        <v>391</v>
      </c>
      <c r="F119" s="352" t="s">
        <v>371</v>
      </c>
      <c r="G119" s="348">
        <v>0.4</v>
      </c>
      <c r="H119" s="348" t="s">
        <v>25</v>
      </c>
      <c r="I119" s="349" t="s">
        <v>311</v>
      </c>
      <c r="J119" s="350">
        <v>42408</v>
      </c>
      <c r="K119" s="389" t="s">
        <v>361</v>
      </c>
      <c r="L119" s="390">
        <v>46</v>
      </c>
      <c r="M119" s="350">
        <v>42802</v>
      </c>
      <c r="N119" s="363">
        <v>13.1666667</v>
      </c>
      <c r="O119" s="353">
        <v>2846.54</v>
      </c>
      <c r="P119" s="273">
        <v>1138.616</v>
      </c>
      <c r="Q119" s="436">
        <v>1138.616</v>
      </c>
      <c r="R119" s="391" t="s">
        <v>235</v>
      </c>
      <c r="S119" s="391" t="s">
        <v>282</v>
      </c>
      <c r="T119" s="554"/>
      <c r="U119" s="555"/>
      <c r="V119" s="437"/>
    </row>
    <row r="120" spans="1:22" s="57" customFormat="1" ht="15.75" customHeight="1">
      <c r="A120" s="435" t="s">
        <v>648</v>
      </c>
      <c r="B120" s="67">
        <v>7</v>
      </c>
      <c r="C120" s="352"/>
      <c r="D120" s="352"/>
      <c r="E120" s="352"/>
      <c r="F120" s="352"/>
      <c r="G120" s="348"/>
      <c r="H120" s="348"/>
      <c r="I120" s="349"/>
      <c r="J120" s="350"/>
      <c r="K120" s="389" t="s">
        <v>361</v>
      </c>
      <c r="L120" s="390">
        <v>47</v>
      </c>
      <c r="M120" s="350"/>
      <c r="N120" s="363" t="s">
        <v>361</v>
      </c>
      <c r="O120" s="353"/>
      <c r="P120" s="56" t="s">
        <v>361</v>
      </c>
      <c r="Q120" s="436" t="s">
        <v>361</v>
      </c>
      <c r="R120" s="391"/>
      <c r="S120" s="391"/>
      <c r="T120" s="554"/>
      <c r="U120" s="555"/>
      <c r="V120" s="437"/>
    </row>
    <row r="121" spans="1:22" s="57" customFormat="1" ht="15.75" customHeight="1">
      <c r="A121" s="435" t="s">
        <v>649</v>
      </c>
      <c r="B121" s="67">
        <v>8</v>
      </c>
      <c r="C121" s="352"/>
      <c r="D121" s="352"/>
      <c r="E121" s="467"/>
      <c r="F121" s="352"/>
      <c r="G121" s="348"/>
      <c r="H121" s="348"/>
      <c r="I121" s="349"/>
      <c r="J121" s="350"/>
      <c r="K121" s="389" t="s">
        <v>361</v>
      </c>
      <c r="L121" s="390">
        <v>48</v>
      </c>
      <c r="M121" s="350"/>
      <c r="N121" s="363" t="s">
        <v>361</v>
      </c>
      <c r="O121" s="354"/>
      <c r="P121" s="56" t="s">
        <v>361</v>
      </c>
      <c r="Q121" s="436" t="s">
        <v>361</v>
      </c>
      <c r="R121" s="391"/>
      <c r="S121" s="391"/>
      <c r="T121" s="554"/>
      <c r="U121" s="555"/>
      <c r="V121" s="437"/>
    </row>
    <row r="122" spans="1:22" s="57" customFormat="1" ht="15.75" customHeight="1">
      <c r="A122" s="435" t="s">
        <v>650</v>
      </c>
      <c r="B122" s="67">
        <v>9</v>
      </c>
      <c r="C122" s="352"/>
      <c r="D122" s="352"/>
      <c r="E122" s="352"/>
      <c r="F122" s="352"/>
      <c r="G122" s="348"/>
      <c r="H122" s="348"/>
      <c r="I122" s="349"/>
      <c r="J122" s="350"/>
      <c r="K122" s="389" t="s">
        <v>361</v>
      </c>
      <c r="L122" s="390">
        <v>49</v>
      </c>
      <c r="M122" s="350"/>
      <c r="N122" s="363" t="s">
        <v>361</v>
      </c>
      <c r="O122" s="354"/>
      <c r="P122" s="56" t="s">
        <v>361</v>
      </c>
      <c r="Q122" s="436" t="s">
        <v>361</v>
      </c>
      <c r="R122" s="391"/>
      <c r="S122" s="391"/>
      <c r="T122" s="554"/>
      <c r="U122" s="555"/>
      <c r="V122" s="437"/>
    </row>
    <row r="123" spans="1:22" s="57" customFormat="1" ht="15.75" customHeight="1">
      <c r="A123" s="435" t="s">
        <v>651</v>
      </c>
      <c r="B123" s="67">
        <v>10</v>
      </c>
      <c r="C123" s="352"/>
      <c r="D123" s="352"/>
      <c r="E123" s="352"/>
      <c r="F123" s="352"/>
      <c r="G123" s="348"/>
      <c r="H123" s="348"/>
      <c r="I123" s="349"/>
      <c r="J123" s="350"/>
      <c r="K123" s="389" t="s">
        <v>361</v>
      </c>
      <c r="L123" s="390">
        <v>50</v>
      </c>
      <c r="M123" s="350"/>
      <c r="N123" s="363" t="s">
        <v>361</v>
      </c>
      <c r="O123" s="354"/>
      <c r="P123" s="56" t="s">
        <v>361</v>
      </c>
      <c r="Q123" s="436" t="s">
        <v>361</v>
      </c>
      <c r="R123" s="391"/>
      <c r="S123" s="391"/>
      <c r="T123" s="554"/>
      <c r="U123" s="555"/>
      <c r="V123" s="437"/>
    </row>
    <row r="124" spans="1:22" s="39" customFormat="1" ht="13" hidden="1">
      <c r="A124" s="430"/>
      <c r="B124" s="59"/>
      <c r="C124" s="60"/>
      <c r="D124" s="60"/>
      <c r="E124" s="60"/>
      <c r="F124" s="60"/>
      <c r="G124" s="60"/>
      <c r="H124" s="60"/>
      <c r="I124" s="60"/>
      <c r="J124" s="60"/>
      <c r="K124" s="60"/>
      <c r="L124" s="60"/>
      <c r="M124" s="60"/>
      <c r="N124" s="318"/>
      <c r="O124" s="60"/>
      <c r="P124" s="60"/>
      <c r="Q124" s="318"/>
      <c r="R124" s="60"/>
      <c r="S124" s="60"/>
      <c r="T124" s="61"/>
      <c r="U124" s="62"/>
    </row>
    <row r="125" spans="1:22" s="39" customFormat="1" ht="17.25" customHeight="1" thickBot="1">
      <c r="A125" s="438"/>
      <c r="B125" s="340"/>
      <c r="C125" s="341"/>
      <c r="D125" s="341"/>
      <c r="E125" s="341"/>
      <c r="F125" s="341"/>
      <c r="G125" s="341"/>
      <c r="H125" s="341"/>
      <c r="I125" s="341"/>
      <c r="J125" s="341"/>
      <c r="K125" s="341"/>
      <c r="L125" s="341"/>
      <c r="M125" s="341"/>
      <c r="N125" s="342"/>
      <c r="O125" s="341"/>
      <c r="P125" s="341"/>
      <c r="Q125" s="343"/>
      <c r="R125" s="343"/>
      <c r="S125" s="344"/>
      <c r="T125" s="345"/>
      <c r="U125" s="346"/>
      <c r="V125" s="434"/>
    </row>
    <row r="126" spans="1:22" ht="17.25" customHeight="1">
      <c r="B126" s="64"/>
      <c r="C126" s="64"/>
      <c r="D126" s="64"/>
      <c r="E126" s="64"/>
      <c r="F126" s="64"/>
      <c r="G126" s="66"/>
      <c r="H126" s="66"/>
      <c r="I126" s="66"/>
      <c r="J126" s="66"/>
      <c r="K126" s="66"/>
      <c r="L126" s="66"/>
      <c r="M126" s="66"/>
      <c r="N126" s="66"/>
      <c r="O126" s="66"/>
      <c r="P126" s="66"/>
      <c r="Q126" s="66"/>
      <c r="R126" s="66"/>
      <c r="S126" s="66"/>
      <c r="T126" s="66"/>
      <c r="U126" s="66"/>
      <c r="V126" s="66"/>
    </row>
    <row r="127" spans="1:22" s="39" customFormat="1" ht="16.5" customHeight="1" thickBot="1">
      <c r="A127" s="430"/>
      <c r="B127" s="580" t="s">
        <v>72</v>
      </c>
      <c r="C127" s="580"/>
      <c r="D127" s="580"/>
      <c r="E127" s="580"/>
      <c r="F127" s="580"/>
      <c r="G127" s="580"/>
      <c r="H127" s="580"/>
      <c r="I127" s="580"/>
      <c r="J127" s="580"/>
      <c r="K127" s="580"/>
      <c r="L127" s="580"/>
      <c r="M127" s="580"/>
      <c r="N127" s="580"/>
      <c r="O127" s="580"/>
      <c r="P127" s="580"/>
      <c r="Q127" s="580"/>
      <c r="R127" s="580"/>
      <c r="S127" s="580"/>
      <c r="T127" s="580"/>
      <c r="U127" s="580"/>
      <c r="V127" s="439"/>
    </row>
    <row r="128" spans="1:22" s="42" customFormat="1" ht="22.5" customHeight="1">
      <c r="A128" s="143" t="s">
        <v>652</v>
      </c>
      <c r="B128" s="586" t="s">
        <v>69</v>
      </c>
      <c r="C128" s="568" t="s">
        <v>96</v>
      </c>
      <c r="D128" s="568"/>
      <c r="E128" s="568"/>
      <c r="F128" s="568"/>
      <c r="G128" s="568"/>
      <c r="H128" s="568"/>
      <c r="I128" s="568"/>
      <c r="J128" s="568"/>
      <c r="K128" s="568"/>
      <c r="L128" s="440"/>
      <c r="M128" s="440"/>
      <c r="N128" s="585" t="s">
        <v>94</v>
      </c>
      <c r="O128" s="565" t="s">
        <v>106</v>
      </c>
      <c r="P128" s="566"/>
      <c r="Q128" s="566"/>
      <c r="R128" s="560"/>
      <c r="S128" s="559" t="s">
        <v>213</v>
      </c>
      <c r="T128" s="560"/>
      <c r="U128" s="556" t="s">
        <v>6</v>
      </c>
      <c r="V128" s="441"/>
    </row>
    <row r="129" spans="1:22" s="42" customFormat="1" ht="22.5" customHeight="1">
      <c r="A129" s="143" t="s">
        <v>653</v>
      </c>
      <c r="B129" s="587"/>
      <c r="C129" s="568" t="s">
        <v>97</v>
      </c>
      <c r="D129" s="568"/>
      <c r="E129" s="589"/>
      <c r="F129" s="418">
        <v>4</v>
      </c>
      <c r="G129" s="567" t="s">
        <v>98</v>
      </c>
      <c r="H129" s="568"/>
      <c r="I129" s="573" t="s">
        <v>267</v>
      </c>
      <c r="J129" s="574"/>
      <c r="K129" s="590"/>
      <c r="L129" s="440"/>
      <c r="M129" s="410" t="s">
        <v>287</v>
      </c>
      <c r="N129" s="582"/>
      <c r="O129" s="567"/>
      <c r="P129" s="568"/>
      <c r="Q129" s="568"/>
      <c r="R129" s="569"/>
      <c r="S129" s="561"/>
      <c r="T129" s="562"/>
      <c r="U129" s="557"/>
      <c r="V129" s="441"/>
    </row>
    <row r="130" spans="1:22" s="42" customFormat="1" ht="51.75" customHeight="1" thickBot="1">
      <c r="A130" s="143" t="s">
        <v>654</v>
      </c>
      <c r="B130" s="587"/>
      <c r="C130" s="574" t="s">
        <v>95</v>
      </c>
      <c r="D130" s="575"/>
      <c r="E130" s="420" t="s">
        <v>99</v>
      </c>
      <c r="F130" s="415" t="s">
        <v>82</v>
      </c>
      <c r="G130" s="416" t="s">
        <v>81</v>
      </c>
      <c r="H130" s="419" t="s">
        <v>264</v>
      </c>
      <c r="I130" s="415" t="s">
        <v>268</v>
      </c>
      <c r="J130" s="416" t="s">
        <v>595</v>
      </c>
      <c r="K130" s="415" t="s">
        <v>101</v>
      </c>
      <c r="L130" s="440"/>
      <c r="M130" s="409" t="s">
        <v>288</v>
      </c>
      <c r="N130" s="583"/>
      <c r="O130" s="570" t="s">
        <v>107</v>
      </c>
      <c r="P130" s="571"/>
      <c r="Q130" s="572"/>
      <c r="R130" s="442">
        <v>6</v>
      </c>
      <c r="S130" s="563"/>
      <c r="T130" s="564"/>
      <c r="U130" s="558"/>
      <c r="V130" s="441"/>
    </row>
    <row r="131" spans="1:22" s="42" customFormat="1" ht="15.75" customHeight="1">
      <c r="A131" s="143" t="s">
        <v>655</v>
      </c>
      <c r="B131" s="587"/>
      <c r="C131" s="74">
        <v>1</v>
      </c>
      <c r="D131" s="133" t="s">
        <v>310</v>
      </c>
      <c r="E131" s="139">
        <v>0.4</v>
      </c>
      <c r="F131" s="443">
        <v>0</v>
      </c>
      <c r="G131" s="381">
        <v>0</v>
      </c>
      <c r="H131" s="295" t="s">
        <v>656</v>
      </c>
      <c r="I131" s="444" t="s">
        <v>24</v>
      </c>
      <c r="J131" s="445" t="s">
        <v>25</v>
      </c>
      <c r="K131" s="446" t="s">
        <v>361</v>
      </c>
      <c r="L131" s="447"/>
      <c r="M131" s="448" t="s">
        <v>25</v>
      </c>
      <c r="N131" s="581" t="s">
        <v>102</v>
      </c>
      <c r="O131" s="449"/>
      <c r="P131" s="449"/>
      <c r="Q131" s="449"/>
      <c r="R131" s="450"/>
      <c r="S131" s="559" t="s">
        <v>76</v>
      </c>
      <c r="T131" s="566"/>
      <c r="U131" s="560"/>
      <c r="V131" s="451"/>
    </row>
    <row r="132" spans="1:22" s="42" customFormat="1" ht="15.75" customHeight="1" thickBot="1">
      <c r="A132" s="143" t="s">
        <v>657</v>
      </c>
      <c r="B132" s="587"/>
      <c r="C132" s="74">
        <v>2</v>
      </c>
      <c r="D132" s="133" t="s">
        <v>311</v>
      </c>
      <c r="E132" s="139">
        <v>0.1</v>
      </c>
      <c r="F132" s="443">
        <v>1138.616</v>
      </c>
      <c r="G132" s="381">
        <v>13.1666667</v>
      </c>
      <c r="H132" s="295">
        <v>86.477164299999998</v>
      </c>
      <c r="I132" s="444" t="s">
        <v>24</v>
      </c>
      <c r="J132" s="445" t="s">
        <v>24</v>
      </c>
      <c r="K132" s="446" t="s">
        <v>361</v>
      </c>
      <c r="L132" s="447"/>
      <c r="M132" s="448" t="s">
        <v>24</v>
      </c>
      <c r="N132" s="582"/>
      <c r="O132" s="452"/>
      <c r="P132" s="451"/>
      <c r="Q132" s="452"/>
      <c r="R132" s="453"/>
      <c r="S132" s="563"/>
      <c r="T132" s="593"/>
      <c r="U132" s="564"/>
      <c r="V132" s="451"/>
    </row>
    <row r="133" spans="1:22" s="42" customFormat="1" ht="15.75" customHeight="1" thickBot="1">
      <c r="A133" s="143" t="s">
        <v>658</v>
      </c>
      <c r="B133" s="587"/>
      <c r="C133" s="74">
        <v>3</v>
      </c>
      <c r="D133" s="133" t="s">
        <v>312</v>
      </c>
      <c r="E133" s="139">
        <v>0.4</v>
      </c>
      <c r="F133" s="443">
        <v>21634.138999999999</v>
      </c>
      <c r="G133" s="381">
        <v>130.70000010000001</v>
      </c>
      <c r="H133" s="295">
        <v>165.52516439999999</v>
      </c>
      <c r="I133" s="444" t="s">
        <v>25</v>
      </c>
      <c r="J133" s="445" t="s">
        <v>25</v>
      </c>
      <c r="K133" s="446" t="s">
        <v>6</v>
      </c>
      <c r="L133" s="447"/>
      <c r="M133" s="448" t="s">
        <v>25</v>
      </c>
      <c r="N133" s="583"/>
      <c r="O133" s="454"/>
      <c r="P133" s="455"/>
      <c r="Q133" s="456"/>
      <c r="R133" s="457"/>
      <c r="S133" s="458"/>
      <c r="T133" s="458"/>
      <c r="U133" s="459"/>
      <c r="V133" s="441"/>
    </row>
    <row r="134" spans="1:22" s="42" customFormat="1" ht="15.75" customHeight="1">
      <c r="A134" s="143" t="s">
        <v>659</v>
      </c>
      <c r="B134" s="587"/>
      <c r="C134" s="74">
        <v>4</v>
      </c>
      <c r="D134" s="133" t="s">
        <v>313</v>
      </c>
      <c r="E134" s="139">
        <v>0.1</v>
      </c>
      <c r="F134" s="443">
        <v>0</v>
      </c>
      <c r="G134" s="381">
        <v>0</v>
      </c>
      <c r="H134" s="295" t="s">
        <v>656</v>
      </c>
      <c r="I134" s="444" t="s">
        <v>24</v>
      </c>
      <c r="J134" s="445" t="s">
        <v>24</v>
      </c>
      <c r="K134" s="446" t="s">
        <v>361</v>
      </c>
      <c r="L134" s="447"/>
      <c r="M134" s="448" t="s">
        <v>24</v>
      </c>
      <c r="N134" s="407" t="s">
        <v>280</v>
      </c>
      <c r="O134" s="573" t="s">
        <v>265</v>
      </c>
      <c r="P134" s="574"/>
      <c r="Q134" s="574"/>
      <c r="R134" s="575"/>
      <c r="S134" s="441"/>
      <c r="T134" s="441"/>
      <c r="U134" s="460"/>
      <c r="V134" s="441"/>
    </row>
    <row r="135" spans="1:22" s="42" customFormat="1" ht="24.75" customHeight="1">
      <c r="A135" s="143" t="s">
        <v>660</v>
      </c>
      <c r="B135" s="587"/>
      <c r="C135" s="74">
        <v>5</v>
      </c>
      <c r="D135" s="133" t="s">
        <v>361</v>
      </c>
      <c r="E135" s="139" t="s">
        <v>361</v>
      </c>
      <c r="F135" s="443" t="s">
        <v>361</v>
      </c>
      <c r="G135" s="381" t="s">
        <v>361</v>
      </c>
      <c r="H135" s="295" t="s">
        <v>361</v>
      </c>
      <c r="I135" s="444" t="s">
        <v>361</v>
      </c>
      <c r="J135" s="445" t="s">
        <v>361</v>
      </c>
      <c r="K135" s="446" t="s">
        <v>361</v>
      </c>
      <c r="L135" s="447"/>
      <c r="M135" s="448" t="s">
        <v>361</v>
      </c>
      <c r="N135" s="591">
        <v>4</v>
      </c>
      <c r="O135" s="416" t="s">
        <v>108</v>
      </c>
      <c r="P135" s="416" t="s">
        <v>601</v>
      </c>
      <c r="Q135" s="584" t="s">
        <v>259</v>
      </c>
      <c r="R135" s="584"/>
      <c r="S135" s="441"/>
      <c r="T135" s="441"/>
      <c r="U135" s="460"/>
      <c r="V135" s="441"/>
    </row>
    <row r="136" spans="1:22" s="42" customFormat="1" ht="16.5" customHeight="1" thickBot="1">
      <c r="A136" s="143" t="s">
        <v>661</v>
      </c>
      <c r="B136" s="587"/>
      <c r="C136" s="140">
        <v>6</v>
      </c>
      <c r="D136" s="141" t="s">
        <v>361</v>
      </c>
      <c r="E136" s="142" t="s">
        <v>361</v>
      </c>
      <c r="F136" s="382" t="s">
        <v>361</v>
      </c>
      <c r="G136" s="382" t="s">
        <v>361</v>
      </c>
      <c r="H136" s="295" t="s">
        <v>361</v>
      </c>
      <c r="I136" s="444" t="s">
        <v>361</v>
      </c>
      <c r="J136" s="445" t="s">
        <v>361</v>
      </c>
      <c r="K136" s="446" t="s">
        <v>361</v>
      </c>
      <c r="L136" s="447"/>
      <c r="M136" s="448" t="s">
        <v>361</v>
      </c>
      <c r="N136" s="592"/>
      <c r="O136" s="412">
        <v>3</v>
      </c>
      <c r="P136" s="478">
        <v>143.89992910000001</v>
      </c>
      <c r="Q136" s="579">
        <v>158.29069730000001</v>
      </c>
      <c r="R136" s="579"/>
      <c r="S136" s="441"/>
      <c r="T136" s="441"/>
      <c r="U136" s="460"/>
      <c r="V136" s="441"/>
    </row>
    <row r="137" spans="1:22" s="42" customFormat="1" ht="16.5" customHeight="1" thickBot="1">
      <c r="A137" s="143" t="s">
        <v>662</v>
      </c>
      <c r="B137" s="588"/>
      <c r="C137" s="577"/>
      <c r="D137" s="578"/>
      <c r="E137" s="578"/>
      <c r="F137" s="380"/>
      <c r="G137" s="379"/>
      <c r="H137" s="578" t="s">
        <v>103</v>
      </c>
      <c r="I137" s="578"/>
      <c r="J137" s="578"/>
      <c r="K137" s="461" t="s">
        <v>6</v>
      </c>
      <c r="L137" s="462"/>
      <c r="M137" s="461"/>
      <c r="N137" s="406"/>
      <c r="O137" s="408"/>
      <c r="P137" s="408"/>
      <c r="Q137" s="408"/>
      <c r="R137" s="408"/>
      <c r="S137" s="408"/>
      <c r="T137" s="413"/>
      <c r="U137" s="414"/>
      <c r="V137" s="441"/>
    </row>
    <row r="138" spans="1:22" ht="25" customHeight="1">
      <c r="V138" s="40"/>
    </row>
    <row r="139" spans="1:22" ht="25" hidden="1" customHeight="1">
      <c r="V139" s="40"/>
    </row>
    <row r="140" spans="1:22" s="51" customFormat="1" ht="23" hidden="1">
      <c r="A140" s="423">
        <v>5</v>
      </c>
      <c r="B140" s="599" t="s">
        <v>51</v>
      </c>
      <c r="C140" s="599"/>
      <c r="D140" s="599"/>
      <c r="E140" s="424">
        <v>5</v>
      </c>
      <c r="F140" s="425">
        <v>5</v>
      </c>
      <c r="G140" s="426"/>
      <c r="H140" s="426"/>
      <c r="I140" s="425"/>
      <c r="J140" s="425"/>
      <c r="K140" s="427"/>
      <c r="L140" s="427"/>
      <c r="M140" s="427"/>
      <c r="N140" s="426"/>
      <c r="O140" s="426"/>
      <c r="P140" s="428"/>
      <c r="Q140" s="428"/>
      <c r="R140" s="428"/>
      <c r="S140" s="428"/>
      <c r="T140" s="429"/>
    </row>
    <row r="141" spans="1:22" s="39" customFormat="1" ht="15.75" hidden="1" customHeight="1" thickBot="1">
      <c r="A141" s="430"/>
      <c r="B141" s="600" t="s">
        <v>57</v>
      </c>
      <c r="C141" s="421" t="s">
        <v>58</v>
      </c>
      <c r="D141" s="332" t="s">
        <v>17</v>
      </c>
      <c r="E141" s="332"/>
      <c r="F141" s="332" t="s">
        <v>59</v>
      </c>
      <c r="G141" s="333"/>
      <c r="H141" s="602" t="s">
        <v>60</v>
      </c>
      <c r="I141" s="602" t="s">
        <v>18</v>
      </c>
      <c r="J141" s="602" t="s">
        <v>61</v>
      </c>
      <c r="K141" s="602" t="s">
        <v>62</v>
      </c>
      <c r="L141" s="421"/>
      <c r="M141" s="602" t="s">
        <v>63</v>
      </c>
      <c r="N141" s="603" t="s">
        <v>64</v>
      </c>
      <c r="O141" s="602" t="s">
        <v>215</v>
      </c>
      <c r="P141" s="605" t="s">
        <v>65</v>
      </c>
      <c r="Q141" s="606"/>
      <c r="R141" s="552" t="s">
        <v>278</v>
      </c>
      <c r="S141" s="607" t="s">
        <v>279</v>
      </c>
      <c r="T141" s="594" t="s">
        <v>22</v>
      </c>
      <c r="U141" s="595"/>
      <c r="V141" s="431"/>
    </row>
    <row r="142" spans="1:22" s="39" customFormat="1" ht="100" hidden="1" customHeight="1">
      <c r="A142" s="430"/>
      <c r="B142" s="601"/>
      <c r="C142" s="416" t="s">
        <v>66</v>
      </c>
      <c r="D142" s="334" t="s">
        <v>3</v>
      </c>
      <c r="E142" s="334" t="s">
        <v>19</v>
      </c>
      <c r="F142" s="334" t="s">
        <v>67</v>
      </c>
      <c r="G142" s="335" t="s">
        <v>68</v>
      </c>
      <c r="H142" s="584"/>
      <c r="I142" s="584"/>
      <c r="J142" s="584"/>
      <c r="K142" s="584"/>
      <c r="L142" s="416"/>
      <c r="M142" s="584"/>
      <c r="N142" s="604"/>
      <c r="O142" s="584"/>
      <c r="P142" s="416" t="s">
        <v>212</v>
      </c>
      <c r="Q142" s="334" t="s">
        <v>83</v>
      </c>
      <c r="R142" s="553"/>
      <c r="S142" s="608"/>
      <c r="T142" s="596"/>
      <c r="U142" s="597"/>
      <c r="V142" s="431"/>
    </row>
    <row r="143" spans="1:22" s="39" customFormat="1" ht="13" hidden="1">
      <c r="A143" s="430"/>
      <c r="B143" s="52"/>
      <c r="C143" s="53"/>
      <c r="D143" s="53"/>
      <c r="E143" s="53"/>
      <c r="F143" s="53"/>
      <c r="G143" s="53"/>
      <c r="H143" s="53"/>
      <c r="I143" s="53"/>
      <c r="J143" s="53"/>
      <c r="K143" s="53"/>
      <c r="L143" s="53"/>
      <c r="M143" s="53"/>
      <c r="N143" s="53"/>
      <c r="O143" s="53"/>
      <c r="P143" s="53"/>
      <c r="Q143" s="53"/>
      <c r="R143" s="432"/>
      <c r="S143" s="433"/>
      <c r="T143" s="434"/>
      <c r="U143" s="54"/>
    </row>
    <row r="144" spans="1:22" s="57" customFormat="1" ht="15.75" hidden="1" customHeight="1">
      <c r="A144" s="435" t="s">
        <v>663</v>
      </c>
      <c r="B144" s="55">
        <v>1</v>
      </c>
      <c r="C144" s="347"/>
      <c r="D144" s="347"/>
      <c r="E144" s="347"/>
      <c r="F144" s="347"/>
      <c r="G144" s="348"/>
      <c r="H144" s="348"/>
      <c r="I144" s="349"/>
      <c r="J144" s="350"/>
      <c r="K144" s="389" t="s">
        <v>361</v>
      </c>
      <c r="L144" s="390">
        <v>51</v>
      </c>
      <c r="M144" s="350"/>
      <c r="N144" s="363" t="s">
        <v>361</v>
      </c>
      <c r="O144" s="353"/>
      <c r="P144" s="273" t="s">
        <v>361</v>
      </c>
      <c r="Q144" s="436" t="s">
        <v>361</v>
      </c>
      <c r="R144" s="391"/>
      <c r="S144" s="391"/>
      <c r="T144" s="554"/>
      <c r="U144" s="555"/>
      <c r="V144" s="437"/>
    </row>
    <row r="145" spans="1:22" s="57" customFormat="1" ht="15.75" hidden="1" customHeight="1">
      <c r="A145" s="435" t="s">
        <v>664</v>
      </c>
      <c r="B145" s="55">
        <v>2</v>
      </c>
      <c r="C145" s="351"/>
      <c r="D145" s="351"/>
      <c r="E145" s="351"/>
      <c r="F145" s="351"/>
      <c r="G145" s="348"/>
      <c r="H145" s="348"/>
      <c r="I145" s="349"/>
      <c r="J145" s="350"/>
      <c r="K145" s="389" t="s">
        <v>361</v>
      </c>
      <c r="L145" s="390">
        <v>52</v>
      </c>
      <c r="M145" s="350"/>
      <c r="N145" s="363" t="s">
        <v>361</v>
      </c>
      <c r="O145" s="353"/>
      <c r="P145" s="273" t="s">
        <v>361</v>
      </c>
      <c r="Q145" s="436" t="s">
        <v>361</v>
      </c>
      <c r="R145" s="391"/>
      <c r="S145" s="391"/>
      <c r="T145" s="554"/>
      <c r="U145" s="555"/>
      <c r="V145" s="437"/>
    </row>
    <row r="146" spans="1:22" s="57" customFormat="1" ht="15.75" hidden="1" customHeight="1">
      <c r="A146" s="435" t="s">
        <v>665</v>
      </c>
      <c r="B146" s="58">
        <v>3</v>
      </c>
      <c r="C146" s="347"/>
      <c r="D146" s="347"/>
      <c r="E146" s="347"/>
      <c r="F146" s="347"/>
      <c r="G146" s="348"/>
      <c r="H146" s="348"/>
      <c r="I146" s="349"/>
      <c r="J146" s="350"/>
      <c r="K146" s="389" t="s">
        <v>361</v>
      </c>
      <c r="L146" s="390">
        <v>53</v>
      </c>
      <c r="M146" s="350"/>
      <c r="N146" s="363" t="s">
        <v>361</v>
      </c>
      <c r="O146" s="353"/>
      <c r="P146" s="273" t="s">
        <v>361</v>
      </c>
      <c r="Q146" s="436" t="s">
        <v>361</v>
      </c>
      <c r="R146" s="391"/>
      <c r="S146" s="391"/>
      <c r="T146" s="554"/>
      <c r="U146" s="555"/>
      <c r="V146" s="437"/>
    </row>
    <row r="147" spans="1:22" s="57" customFormat="1" ht="15.75" hidden="1" customHeight="1">
      <c r="A147" s="435" t="s">
        <v>666</v>
      </c>
      <c r="B147" s="67">
        <v>4</v>
      </c>
      <c r="C147" s="352"/>
      <c r="D147" s="352"/>
      <c r="E147" s="352"/>
      <c r="F147" s="352"/>
      <c r="G147" s="348"/>
      <c r="H147" s="348"/>
      <c r="I147" s="349"/>
      <c r="J147" s="350"/>
      <c r="K147" s="389" t="s">
        <v>361</v>
      </c>
      <c r="L147" s="390">
        <v>54</v>
      </c>
      <c r="M147" s="350"/>
      <c r="N147" s="363" t="s">
        <v>361</v>
      </c>
      <c r="O147" s="353"/>
      <c r="P147" s="273" t="s">
        <v>361</v>
      </c>
      <c r="Q147" s="436" t="s">
        <v>361</v>
      </c>
      <c r="R147" s="391"/>
      <c r="S147" s="391"/>
      <c r="T147" s="554"/>
      <c r="U147" s="555"/>
      <c r="V147" s="437"/>
    </row>
    <row r="148" spans="1:22" s="57" customFormat="1" ht="15.75" hidden="1" customHeight="1">
      <c r="A148" s="435" t="s">
        <v>667</v>
      </c>
      <c r="B148" s="67">
        <v>5</v>
      </c>
      <c r="C148" s="352"/>
      <c r="D148" s="352"/>
      <c r="E148" s="352"/>
      <c r="F148" s="352"/>
      <c r="G148" s="348"/>
      <c r="H148" s="348"/>
      <c r="I148" s="349"/>
      <c r="J148" s="350"/>
      <c r="K148" s="389" t="s">
        <v>361</v>
      </c>
      <c r="L148" s="390">
        <v>55</v>
      </c>
      <c r="M148" s="350"/>
      <c r="N148" s="363" t="s">
        <v>361</v>
      </c>
      <c r="O148" s="353"/>
      <c r="P148" s="273" t="s">
        <v>361</v>
      </c>
      <c r="Q148" s="436" t="s">
        <v>361</v>
      </c>
      <c r="R148" s="391"/>
      <c r="S148" s="391"/>
      <c r="T148" s="554"/>
      <c r="U148" s="555"/>
      <c r="V148" s="437"/>
    </row>
    <row r="149" spans="1:22" s="57" customFormat="1" ht="15.75" hidden="1" customHeight="1">
      <c r="A149" s="435" t="s">
        <v>668</v>
      </c>
      <c r="B149" s="67">
        <v>6</v>
      </c>
      <c r="C149" s="352"/>
      <c r="D149" s="352"/>
      <c r="E149" s="352"/>
      <c r="F149" s="352"/>
      <c r="G149" s="348"/>
      <c r="H149" s="348"/>
      <c r="I149" s="349"/>
      <c r="J149" s="350"/>
      <c r="K149" s="389" t="s">
        <v>361</v>
      </c>
      <c r="L149" s="390">
        <v>56</v>
      </c>
      <c r="M149" s="350"/>
      <c r="N149" s="363" t="s">
        <v>361</v>
      </c>
      <c r="O149" s="353"/>
      <c r="P149" s="273" t="s">
        <v>361</v>
      </c>
      <c r="Q149" s="436" t="s">
        <v>361</v>
      </c>
      <c r="R149" s="391"/>
      <c r="S149" s="391"/>
      <c r="T149" s="554"/>
      <c r="U149" s="555"/>
      <c r="V149" s="437"/>
    </row>
    <row r="150" spans="1:22" s="57" customFormat="1" ht="15.75" hidden="1" customHeight="1">
      <c r="A150" s="435" t="s">
        <v>669</v>
      </c>
      <c r="B150" s="67">
        <v>7</v>
      </c>
      <c r="C150" s="352"/>
      <c r="D150" s="352"/>
      <c r="E150" s="352"/>
      <c r="F150" s="352"/>
      <c r="G150" s="348"/>
      <c r="H150" s="348"/>
      <c r="I150" s="349"/>
      <c r="J150" s="350"/>
      <c r="K150" s="389" t="s">
        <v>361</v>
      </c>
      <c r="L150" s="390">
        <v>57</v>
      </c>
      <c r="M150" s="350"/>
      <c r="N150" s="363" t="s">
        <v>361</v>
      </c>
      <c r="O150" s="353"/>
      <c r="P150" s="56" t="s">
        <v>361</v>
      </c>
      <c r="Q150" s="436" t="s">
        <v>361</v>
      </c>
      <c r="R150" s="391"/>
      <c r="S150" s="391"/>
      <c r="T150" s="554"/>
      <c r="U150" s="555"/>
      <c r="V150" s="437"/>
    </row>
    <row r="151" spans="1:22" s="57" customFormat="1" ht="15.75" hidden="1" customHeight="1">
      <c r="A151" s="435" t="s">
        <v>670</v>
      </c>
      <c r="B151" s="67">
        <v>8</v>
      </c>
      <c r="C151" s="352"/>
      <c r="D151" s="352"/>
      <c r="E151" s="352"/>
      <c r="F151" s="352"/>
      <c r="G151" s="348"/>
      <c r="H151" s="348"/>
      <c r="I151" s="349"/>
      <c r="J151" s="350"/>
      <c r="K151" s="389" t="s">
        <v>361</v>
      </c>
      <c r="L151" s="390">
        <v>58</v>
      </c>
      <c r="M151" s="350"/>
      <c r="N151" s="363" t="s">
        <v>361</v>
      </c>
      <c r="O151" s="354"/>
      <c r="P151" s="56" t="s">
        <v>361</v>
      </c>
      <c r="Q151" s="436" t="s">
        <v>361</v>
      </c>
      <c r="R151" s="391"/>
      <c r="S151" s="391"/>
      <c r="T151" s="554"/>
      <c r="U151" s="555"/>
      <c r="V151" s="437"/>
    </row>
    <row r="152" spans="1:22" s="57" customFormat="1" ht="15.75" hidden="1" customHeight="1">
      <c r="A152" s="435" t="s">
        <v>671</v>
      </c>
      <c r="B152" s="67">
        <v>9</v>
      </c>
      <c r="C152" s="352"/>
      <c r="D152" s="352"/>
      <c r="E152" s="352"/>
      <c r="F152" s="352"/>
      <c r="G152" s="348"/>
      <c r="H152" s="348"/>
      <c r="I152" s="349"/>
      <c r="J152" s="350"/>
      <c r="K152" s="389" t="s">
        <v>361</v>
      </c>
      <c r="L152" s="390">
        <v>59</v>
      </c>
      <c r="M152" s="350"/>
      <c r="N152" s="363" t="s">
        <v>361</v>
      </c>
      <c r="O152" s="354"/>
      <c r="P152" s="56" t="s">
        <v>361</v>
      </c>
      <c r="Q152" s="436" t="s">
        <v>361</v>
      </c>
      <c r="R152" s="391"/>
      <c r="S152" s="391"/>
      <c r="T152" s="554"/>
      <c r="U152" s="555"/>
      <c r="V152" s="437"/>
    </row>
    <row r="153" spans="1:22" s="57" customFormat="1" ht="15.75" hidden="1" customHeight="1">
      <c r="A153" s="435" t="s">
        <v>672</v>
      </c>
      <c r="B153" s="67">
        <v>10</v>
      </c>
      <c r="C153" s="352"/>
      <c r="D153" s="352"/>
      <c r="E153" s="352"/>
      <c r="F153" s="352"/>
      <c r="G153" s="348"/>
      <c r="H153" s="348"/>
      <c r="I153" s="349"/>
      <c r="J153" s="350"/>
      <c r="K153" s="389" t="s">
        <v>361</v>
      </c>
      <c r="L153" s="390">
        <v>60</v>
      </c>
      <c r="M153" s="350"/>
      <c r="N153" s="363" t="s">
        <v>361</v>
      </c>
      <c r="O153" s="354"/>
      <c r="P153" s="56" t="s">
        <v>361</v>
      </c>
      <c r="Q153" s="436" t="s">
        <v>361</v>
      </c>
      <c r="R153" s="391"/>
      <c r="S153" s="391"/>
      <c r="T153" s="554"/>
      <c r="U153" s="555"/>
      <c r="V153" s="437"/>
    </row>
    <row r="154" spans="1:22" s="39" customFormat="1" ht="13" hidden="1">
      <c r="A154" s="430"/>
      <c r="B154" s="59"/>
      <c r="C154" s="60"/>
      <c r="D154" s="60"/>
      <c r="E154" s="60"/>
      <c r="F154" s="60"/>
      <c r="G154" s="60"/>
      <c r="H154" s="60"/>
      <c r="I154" s="60"/>
      <c r="J154" s="60"/>
      <c r="K154" s="60"/>
      <c r="L154" s="60"/>
      <c r="M154" s="60"/>
      <c r="N154" s="318"/>
      <c r="O154" s="60"/>
      <c r="P154" s="60"/>
      <c r="Q154" s="318"/>
      <c r="R154" s="60"/>
      <c r="S154" s="60"/>
      <c r="T154" s="61"/>
      <c r="U154" s="62"/>
    </row>
    <row r="155" spans="1:22" s="39" customFormat="1" ht="17.25" hidden="1" customHeight="1">
      <c r="A155" s="438"/>
      <c r="B155" s="340"/>
      <c r="C155" s="341"/>
      <c r="D155" s="341"/>
      <c r="E155" s="341"/>
      <c r="F155" s="341"/>
      <c r="G155" s="341"/>
      <c r="H155" s="341"/>
      <c r="I155" s="341"/>
      <c r="J155" s="341"/>
      <c r="K155" s="341"/>
      <c r="L155" s="341"/>
      <c r="M155" s="341"/>
      <c r="N155" s="342"/>
      <c r="O155" s="341"/>
      <c r="P155" s="341"/>
      <c r="Q155" s="343"/>
      <c r="R155" s="343"/>
      <c r="S155" s="344"/>
      <c r="T155" s="345"/>
      <c r="U155" s="346"/>
      <c r="V155" s="434"/>
    </row>
    <row r="156" spans="1:22" ht="17.25" hidden="1" customHeight="1">
      <c r="B156" s="64"/>
      <c r="C156" s="64"/>
      <c r="D156" s="64"/>
      <c r="E156" s="64"/>
      <c r="F156" s="64"/>
      <c r="G156" s="66"/>
      <c r="H156" s="66"/>
      <c r="I156" s="66"/>
      <c r="J156" s="66"/>
      <c r="K156" s="66"/>
      <c r="L156" s="66"/>
      <c r="M156" s="66"/>
      <c r="N156" s="66"/>
      <c r="O156" s="66"/>
      <c r="P156" s="66"/>
      <c r="Q156" s="66"/>
      <c r="R156" s="66"/>
      <c r="S156" s="66"/>
      <c r="T156" s="66"/>
      <c r="U156" s="66"/>
      <c r="V156" s="66"/>
    </row>
    <row r="157" spans="1:22" s="39" customFormat="1" ht="16.5" hidden="1" customHeight="1">
      <c r="A157" s="430"/>
      <c r="B157" s="580" t="s">
        <v>72</v>
      </c>
      <c r="C157" s="580"/>
      <c r="D157" s="580"/>
      <c r="E157" s="580"/>
      <c r="F157" s="580"/>
      <c r="G157" s="580"/>
      <c r="H157" s="580"/>
      <c r="I157" s="580"/>
      <c r="J157" s="580"/>
      <c r="K157" s="580"/>
      <c r="L157" s="580"/>
      <c r="M157" s="580"/>
      <c r="N157" s="580"/>
      <c r="O157" s="580"/>
      <c r="P157" s="580"/>
      <c r="Q157" s="580"/>
      <c r="R157" s="580"/>
      <c r="S157" s="580"/>
      <c r="T157" s="580"/>
      <c r="U157" s="580"/>
      <c r="V157" s="439"/>
    </row>
    <row r="158" spans="1:22" s="42" customFormat="1" ht="22.5" hidden="1" customHeight="1">
      <c r="A158" s="143" t="s">
        <v>673</v>
      </c>
      <c r="B158" s="586" t="s">
        <v>69</v>
      </c>
      <c r="C158" s="568" t="s">
        <v>96</v>
      </c>
      <c r="D158" s="568"/>
      <c r="E158" s="568"/>
      <c r="F158" s="568"/>
      <c r="G158" s="568"/>
      <c r="H158" s="568"/>
      <c r="I158" s="568"/>
      <c r="J158" s="568"/>
      <c r="K158" s="568"/>
      <c r="L158" s="440"/>
      <c r="M158" s="440"/>
      <c r="N158" s="585" t="s">
        <v>94</v>
      </c>
      <c r="O158" s="565" t="s">
        <v>106</v>
      </c>
      <c r="P158" s="566"/>
      <c r="Q158" s="566"/>
      <c r="R158" s="560"/>
      <c r="S158" s="559" t="s">
        <v>213</v>
      </c>
      <c r="T158" s="560"/>
      <c r="U158" s="556" t="s">
        <v>214</v>
      </c>
      <c r="V158" s="441"/>
    </row>
    <row r="159" spans="1:22" s="42" customFormat="1" ht="22.5" hidden="1" customHeight="1">
      <c r="A159" s="143" t="s">
        <v>674</v>
      </c>
      <c r="B159" s="587"/>
      <c r="C159" s="568" t="s">
        <v>97</v>
      </c>
      <c r="D159" s="568"/>
      <c r="E159" s="589"/>
      <c r="F159" s="418">
        <v>1</v>
      </c>
      <c r="G159" s="567" t="s">
        <v>98</v>
      </c>
      <c r="H159" s="568"/>
      <c r="I159" s="573" t="s">
        <v>267</v>
      </c>
      <c r="J159" s="574"/>
      <c r="K159" s="590"/>
      <c r="L159" s="440"/>
      <c r="M159" s="410" t="s">
        <v>287</v>
      </c>
      <c r="N159" s="582"/>
      <c r="O159" s="567"/>
      <c r="P159" s="568"/>
      <c r="Q159" s="568"/>
      <c r="R159" s="569"/>
      <c r="S159" s="561"/>
      <c r="T159" s="562"/>
      <c r="U159" s="557"/>
      <c r="V159" s="441"/>
    </row>
    <row r="160" spans="1:22" s="42" customFormat="1" ht="51.75" hidden="1" customHeight="1">
      <c r="A160" s="143" t="s">
        <v>675</v>
      </c>
      <c r="B160" s="587"/>
      <c r="C160" s="574" t="s">
        <v>95</v>
      </c>
      <c r="D160" s="575"/>
      <c r="E160" s="420" t="s">
        <v>99</v>
      </c>
      <c r="F160" s="415" t="s">
        <v>82</v>
      </c>
      <c r="G160" s="416" t="s">
        <v>81</v>
      </c>
      <c r="H160" s="419" t="s">
        <v>264</v>
      </c>
      <c r="I160" s="415" t="s">
        <v>268</v>
      </c>
      <c r="J160" s="416" t="s">
        <v>595</v>
      </c>
      <c r="K160" s="415" t="s">
        <v>101</v>
      </c>
      <c r="L160" s="440"/>
      <c r="M160" s="409" t="s">
        <v>288</v>
      </c>
      <c r="N160" s="583"/>
      <c r="O160" s="570" t="s">
        <v>107</v>
      </c>
      <c r="P160" s="571"/>
      <c r="Q160" s="572"/>
      <c r="R160" s="442">
        <v>0</v>
      </c>
      <c r="S160" s="563"/>
      <c r="T160" s="564"/>
      <c r="U160" s="558"/>
      <c r="V160" s="441"/>
    </row>
    <row r="161" spans="1:22" s="42" customFormat="1" ht="15.75" hidden="1" customHeight="1">
      <c r="A161" s="143" t="s">
        <v>676</v>
      </c>
      <c r="B161" s="587"/>
      <c r="C161" s="74">
        <v>1</v>
      </c>
      <c r="D161" s="133" t="s">
        <v>361</v>
      </c>
      <c r="E161" s="139" t="s">
        <v>361</v>
      </c>
      <c r="F161" s="443" t="s">
        <v>361</v>
      </c>
      <c r="G161" s="381" t="s">
        <v>361</v>
      </c>
      <c r="H161" s="295" t="s">
        <v>361</v>
      </c>
      <c r="I161" s="444" t="s">
        <v>361</v>
      </c>
      <c r="J161" s="445" t="s">
        <v>361</v>
      </c>
      <c r="K161" s="446" t="s">
        <v>361</v>
      </c>
      <c r="L161" s="447"/>
      <c r="M161" s="448" t="s">
        <v>361</v>
      </c>
      <c r="N161" s="581" t="s">
        <v>102</v>
      </c>
      <c r="O161" s="449"/>
      <c r="P161" s="449"/>
      <c r="Q161" s="449"/>
      <c r="R161" s="450"/>
      <c r="S161" s="559" t="s">
        <v>76</v>
      </c>
      <c r="T161" s="566"/>
      <c r="U161" s="560"/>
      <c r="V161" s="451"/>
    </row>
    <row r="162" spans="1:22" s="42" customFormat="1" ht="15.75" hidden="1" customHeight="1">
      <c r="A162" s="143" t="s">
        <v>677</v>
      </c>
      <c r="B162" s="587"/>
      <c r="C162" s="74">
        <v>2</v>
      </c>
      <c r="D162" s="133" t="s">
        <v>361</v>
      </c>
      <c r="E162" s="139" t="s">
        <v>361</v>
      </c>
      <c r="F162" s="443" t="s">
        <v>361</v>
      </c>
      <c r="G162" s="381" t="s">
        <v>361</v>
      </c>
      <c r="H162" s="295" t="s">
        <v>361</v>
      </c>
      <c r="I162" s="444" t="s">
        <v>361</v>
      </c>
      <c r="J162" s="445" t="s">
        <v>361</v>
      </c>
      <c r="K162" s="446" t="s">
        <v>361</v>
      </c>
      <c r="L162" s="447"/>
      <c r="M162" s="448" t="s">
        <v>361</v>
      </c>
      <c r="N162" s="582"/>
      <c r="O162" s="452"/>
      <c r="P162" s="451"/>
      <c r="Q162" s="452"/>
      <c r="R162" s="453"/>
      <c r="S162" s="563"/>
      <c r="T162" s="593"/>
      <c r="U162" s="564"/>
      <c r="V162" s="451"/>
    </row>
    <row r="163" spans="1:22" s="42" customFormat="1" ht="15.75" hidden="1" customHeight="1">
      <c r="A163" s="143" t="s">
        <v>678</v>
      </c>
      <c r="B163" s="587"/>
      <c r="C163" s="74">
        <v>3</v>
      </c>
      <c r="D163" s="133" t="s">
        <v>361</v>
      </c>
      <c r="E163" s="139" t="s">
        <v>361</v>
      </c>
      <c r="F163" s="443" t="s">
        <v>361</v>
      </c>
      <c r="G163" s="381" t="s">
        <v>361</v>
      </c>
      <c r="H163" s="295" t="s">
        <v>361</v>
      </c>
      <c r="I163" s="444" t="s">
        <v>361</v>
      </c>
      <c r="J163" s="445" t="s">
        <v>361</v>
      </c>
      <c r="K163" s="446" t="s">
        <v>361</v>
      </c>
      <c r="L163" s="447"/>
      <c r="M163" s="448" t="s">
        <v>361</v>
      </c>
      <c r="N163" s="583"/>
      <c r="O163" s="454"/>
      <c r="P163" s="455"/>
      <c r="Q163" s="456"/>
      <c r="R163" s="457"/>
      <c r="S163" s="458"/>
      <c r="T163" s="458"/>
      <c r="U163" s="459"/>
      <c r="V163" s="441"/>
    </row>
    <row r="164" spans="1:22" s="42" customFormat="1" ht="15.75" hidden="1" customHeight="1">
      <c r="A164" s="143" t="s">
        <v>679</v>
      </c>
      <c r="B164" s="587"/>
      <c r="C164" s="74">
        <v>4</v>
      </c>
      <c r="D164" s="133" t="s">
        <v>361</v>
      </c>
      <c r="E164" s="139" t="s">
        <v>361</v>
      </c>
      <c r="F164" s="443" t="s">
        <v>361</v>
      </c>
      <c r="G164" s="381" t="s">
        <v>361</v>
      </c>
      <c r="H164" s="295" t="s">
        <v>361</v>
      </c>
      <c r="I164" s="444" t="s">
        <v>361</v>
      </c>
      <c r="J164" s="445" t="s">
        <v>361</v>
      </c>
      <c r="K164" s="446" t="s">
        <v>361</v>
      </c>
      <c r="L164" s="447"/>
      <c r="M164" s="448" t="s">
        <v>361</v>
      </c>
      <c r="N164" s="407" t="s">
        <v>280</v>
      </c>
      <c r="O164" s="573" t="s">
        <v>265</v>
      </c>
      <c r="P164" s="574"/>
      <c r="Q164" s="574"/>
      <c r="R164" s="575"/>
      <c r="S164" s="441"/>
      <c r="T164" s="441"/>
      <c r="U164" s="460"/>
      <c r="V164" s="441"/>
    </row>
    <row r="165" spans="1:22" s="42" customFormat="1" ht="24.75" hidden="1" customHeight="1">
      <c r="A165" s="143" t="s">
        <v>680</v>
      </c>
      <c r="B165" s="587"/>
      <c r="C165" s="74">
        <v>5</v>
      </c>
      <c r="D165" s="133" t="s">
        <v>361</v>
      </c>
      <c r="E165" s="139" t="s">
        <v>361</v>
      </c>
      <c r="F165" s="443" t="s">
        <v>361</v>
      </c>
      <c r="G165" s="381" t="s">
        <v>361</v>
      </c>
      <c r="H165" s="295" t="s">
        <v>361</v>
      </c>
      <c r="I165" s="444" t="s">
        <v>361</v>
      </c>
      <c r="J165" s="445" t="s">
        <v>361</v>
      </c>
      <c r="K165" s="446" t="s">
        <v>361</v>
      </c>
      <c r="L165" s="447"/>
      <c r="M165" s="448" t="s">
        <v>361</v>
      </c>
      <c r="N165" s="591">
        <v>5</v>
      </c>
      <c r="O165" s="416" t="s">
        <v>108</v>
      </c>
      <c r="P165" s="416" t="s">
        <v>601</v>
      </c>
      <c r="Q165" s="584" t="s">
        <v>259</v>
      </c>
      <c r="R165" s="584"/>
      <c r="S165" s="441"/>
      <c r="T165" s="441"/>
      <c r="U165" s="460"/>
      <c r="V165" s="441"/>
    </row>
    <row r="166" spans="1:22" s="42" customFormat="1" ht="16.5" hidden="1" customHeight="1">
      <c r="A166" s="143" t="s">
        <v>681</v>
      </c>
      <c r="B166" s="587"/>
      <c r="C166" s="140">
        <v>6</v>
      </c>
      <c r="D166" s="141" t="s">
        <v>361</v>
      </c>
      <c r="E166" s="142" t="s">
        <v>361</v>
      </c>
      <c r="F166" s="382" t="s">
        <v>361</v>
      </c>
      <c r="G166" s="382" t="s">
        <v>361</v>
      </c>
      <c r="H166" s="295" t="s">
        <v>361</v>
      </c>
      <c r="I166" s="444" t="s">
        <v>361</v>
      </c>
      <c r="J166" s="445" t="s">
        <v>361</v>
      </c>
      <c r="K166" s="446" t="s">
        <v>361</v>
      </c>
      <c r="L166" s="447"/>
      <c r="M166" s="448" t="s">
        <v>361</v>
      </c>
      <c r="N166" s="592"/>
      <c r="O166" s="412">
        <v>3</v>
      </c>
      <c r="P166" s="417">
        <v>97.323634799999994</v>
      </c>
      <c r="Q166" s="579">
        <v>0</v>
      </c>
      <c r="R166" s="579"/>
      <c r="S166" s="441"/>
      <c r="T166" s="441"/>
      <c r="U166" s="460"/>
      <c r="V166" s="441"/>
    </row>
    <row r="167" spans="1:22" s="42" customFormat="1" ht="16.5" hidden="1" customHeight="1">
      <c r="A167" s="143" t="s">
        <v>682</v>
      </c>
      <c r="B167" s="588"/>
      <c r="C167" s="577"/>
      <c r="D167" s="578"/>
      <c r="E167" s="578"/>
      <c r="F167" s="380"/>
      <c r="G167" s="379"/>
      <c r="H167" s="578" t="s">
        <v>103</v>
      </c>
      <c r="I167" s="578"/>
      <c r="J167" s="578"/>
      <c r="K167" s="461" t="s">
        <v>361</v>
      </c>
      <c r="L167" s="462"/>
      <c r="M167" s="461"/>
      <c r="N167" s="406"/>
      <c r="O167" s="408"/>
      <c r="P167" s="408"/>
      <c r="Q167" s="408"/>
      <c r="R167" s="408"/>
      <c r="S167" s="408"/>
      <c r="T167" s="413"/>
      <c r="U167" s="414"/>
      <c r="V167" s="441"/>
    </row>
    <row r="168" spans="1:22" ht="25" hidden="1" customHeight="1">
      <c r="V168" s="40"/>
    </row>
    <row r="169" spans="1:22" ht="25" customHeight="1">
      <c r="V169" s="40"/>
    </row>
    <row r="170" spans="1:22" s="51" customFormat="1" ht="24" thickBot="1">
      <c r="A170" s="423">
        <v>6</v>
      </c>
      <c r="B170" s="599" t="s">
        <v>51</v>
      </c>
      <c r="C170" s="599"/>
      <c r="D170" s="599"/>
      <c r="E170" s="424">
        <v>6</v>
      </c>
      <c r="F170" s="425" t="s">
        <v>294</v>
      </c>
      <c r="G170" s="426"/>
      <c r="H170" s="426"/>
      <c r="I170" s="425"/>
      <c r="J170" s="425"/>
      <c r="K170" s="427"/>
      <c r="L170" s="427"/>
      <c r="M170" s="427"/>
      <c r="N170" s="426"/>
      <c r="O170" s="426"/>
      <c r="P170" s="428"/>
      <c r="Q170" s="428"/>
      <c r="R170" s="428"/>
      <c r="S170" s="428"/>
      <c r="T170" s="429"/>
    </row>
    <row r="171" spans="1:22" s="39" customFormat="1" ht="15.75" customHeight="1">
      <c r="A171" s="430"/>
      <c r="B171" s="600" t="s">
        <v>57</v>
      </c>
      <c r="C171" s="421" t="s">
        <v>58</v>
      </c>
      <c r="D171" s="332" t="s">
        <v>17</v>
      </c>
      <c r="E171" s="332"/>
      <c r="F171" s="332" t="s">
        <v>59</v>
      </c>
      <c r="G171" s="333"/>
      <c r="H171" s="602" t="s">
        <v>60</v>
      </c>
      <c r="I171" s="602" t="s">
        <v>18</v>
      </c>
      <c r="J171" s="602" t="s">
        <v>61</v>
      </c>
      <c r="K171" s="602" t="s">
        <v>62</v>
      </c>
      <c r="L171" s="421"/>
      <c r="M171" s="602" t="s">
        <v>63</v>
      </c>
      <c r="N171" s="603" t="s">
        <v>64</v>
      </c>
      <c r="O171" s="602" t="s">
        <v>215</v>
      </c>
      <c r="P171" s="605" t="s">
        <v>65</v>
      </c>
      <c r="Q171" s="606"/>
      <c r="R171" s="552" t="s">
        <v>278</v>
      </c>
      <c r="S171" s="607" t="s">
        <v>279</v>
      </c>
      <c r="T171" s="594" t="s">
        <v>22</v>
      </c>
      <c r="U171" s="595"/>
      <c r="V171" s="431"/>
    </row>
    <row r="172" spans="1:22" s="39" customFormat="1" ht="100" customHeight="1">
      <c r="A172" s="430"/>
      <c r="B172" s="601"/>
      <c r="C172" s="416" t="s">
        <v>66</v>
      </c>
      <c r="D172" s="334" t="s">
        <v>3</v>
      </c>
      <c r="E172" s="334" t="s">
        <v>19</v>
      </c>
      <c r="F172" s="334" t="s">
        <v>67</v>
      </c>
      <c r="G172" s="335" t="s">
        <v>68</v>
      </c>
      <c r="H172" s="584"/>
      <c r="I172" s="584"/>
      <c r="J172" s="584"/>
      <c r="K172" s="584"/>
      <c r="L172" s="416"/>
      <c r="M172" s="584"/>
      <c r="N172" s="604"/>
      <c r="O172" s="584"/>
      <c r="P172" s="416" t="s">
        <v>212</v>
      </c>
      <c r="Q172" s="334" t="s">
        <v>83</v>
      </c>
      <c r="R172" s="553"/>
      <c r="S172" s="608"/>
      <c r="T172" s="596"/>
      <c r="U172" s="597"/>
      <c r="V172" s="431"/>
    </row>
    <row r="173" spans="1:22" s="39" customFormat="1" ht="13" hidden="1">
      <c r="A173" s="430"/>
      <c r="B173" s="52"/>
      <c r="C173" s="53"/>
      <c r="D173" s="53"/>
      <c r="E173" s="53"/>
      <c r="F173" s="53"/>
      <c r="G173" s="53"/>
      <c r="H173" s="53"/>
      <c r="I173" s="53"/>
      <c r="J173" s="53"/>
      <c r="K173" s="53"/>
      <c r="L173" s="53"/>
      <c r="M173" s="53"/>
      <c r="N173" s="53"/>
      <c r="O173" s="53"/>
      <c r="P173" s="53"/>
      <c r="Q173" s="53"/>
      <c r="R173" s="432"/>
      <c r="S173" s="433"/>
      <c r="T173" s="434"/>
      <c r="U173" s="54"/>
    </row>
    <row r="174" spans="1:22" s="57" customFormat="1" ht="110.5" customHeight="1">
      <c r="A174" s="435" t="s">
        <v>683</v>
      </c>
      <c r="B174" s="55">
        <v>1</v>
      </c>
      <c r="C174" s="347" t="s">
        <v>362</v>
      </c>
      <c r="D174" s="464" t="s">
        <v>392</v>
      </c>
      <c r="E174" s="347" t="s">
        <v>393</v>
      </c>
      <c r="F174" s="347" t="s">
        <v>371</v>
      </c>
      <c r="G174" s="348">
        <v>0.5</v>
      </c>
      <c r="H174" s="348" t="s">
        <v>25</v>
      </c>
      <c r="I174" s="349" t="s">
        <v>317</v>
      </c>
      <c r="J174" s="350">
        <v>38338</v>
      </c>
      <c r="K174" s="389" t="s">
        <v>361</v>
      </c>
      <c r="L174" s="390">
        <v>61</v>
      </c>
      <c r="M174" s="350">
        <v>40296</v>
      </c>
      <c r="N174" s="363">
        <v>65.3</v>
      </c>
      <c r="O174" s="353">
        <v>10895.16</v>
      </c>
      <c r="P174" s="273">
        <v>5447.58</v>
      </c>
      <c r="Q174" s="436">
        <v>5447.58</v>
      </c>
      <c r="R174" s="391" t="s">
        <v>235</v>
      </c>
      <c r="S174" s="391" t="s">
        <v>282</v>
      </c>
      <c r="T174" s="609"/>
      <c r="U174" s="610"/>
      <c r="V174" s="437"/>
    </row>
    <row r="175" spans="1:22" s="57" customFormat="1" ht="96.75" customHeight="1">
      <c r="A175" s="435" t="s">
        <v>684</v>
      </c>
      <c r="B175" s="55">
        <v>2</v>
      </c>
      <c r="C175" s="351" t="s">
        <v>377</v>
      </c>
      <c r="D175" s="351" t="s">
        <v>394</v>
      </c>
      <c r="E175" s="471" t="s">
        <v>395</v>
      </c>
      <c r="F175" s="351" t="s">
        <v>371</v>
      </c>
      <c r="G175" s="348">
        <v>0.5</v>
      </c>
      <c r="H175" s="348" t="s">
        <v>25</v>
      </c>
      <c r="I175" s="349" t="s">
        <v>316</v>
      </c>
      <c r="J175" s="350">
        <v>41206</v>
      </c>
      <c r="K175" s="389">
        <v>2.0333332999999998</v>
      </c>
      <c r="L175" s="390">
        <v>62</v>
      </c>
      <c r="M175" s="350">
        <v>41495</v>
      </c>
      <c r="N175" s="363">
        <v>7.6333333999999997</v>
      </c>
      <c r="O175" s="353">
        <v>788.88</v>
      </c>
      <c r="P175" s="273">
        <v>394.44</v>
      </c>
      <c r="Q175" s="436">
        <v>394.44</v>
      </c>
      <c r="R175" s="391" t="s">
        <v>238</v>
      </c>
      <c r="S175" s="391" t="s">
        <v>282</v>
      </c>
      <c r="T175" s="554"/>
      <c r="U175" s="555"/>
      <c r="V175" s="437"/>
    </row>
    <row r="176" spans="1:22" s="57" customFormat="1" ht="126" customHeight="1">
      <c r="A176" s="435" t="s">
        <v>685</v>
      </c>
      <c r="B176" s="58">
        <v>3</v>
      </c>
      <c r="C176" s="347" t="s">
        <v>396</v>
      </c>
      <c r="D176" s="347" t="s">
        <v>397</v>
      </c>
      <c r="E176" s="464" t="s">
        <v>398</v>
      </c>
      <c r="F176" s="347" t="s">
        <v>371</v>
      </c>
      <c r="G176" s="348">
        <v>0.9</v>
      </c>
      <c r="H176" s="465" t="s">
        <v>24</v>
      </c>
      <c r="I176" s="349" t="s">
        <v>316</v>
      </c>
      <c r="J176" s="350">
        <v>41523</v>
      </c>
      <c r="K176" s="389" t="s">
        <v>361</v>
      </c>
      <c r="L176" s="390">
        <v>63</v>
      </c>
      <c r="M176" s="350">
        <v>42094</v>
      </c>
      <c r="N176" s="363" t="s">
        <v>361</v>
      </c>
      <c r="O176" s="353">
        <v>7351.85</v>
      </c>
      <c r="P176" s="273">
        <v>6616.6650000000009</v>
      </c>
      <c r="Q176" s="436" t="s">
        <v>361</v>
      </c>
      <c r="R176" s="391" t="s">
        <v>238</v>
      </c>
      <c r="S176" s="391" t="s">
        <v>282</v>
      </c>
      <c r="T176" s="554"/>
      <c r="U176" s="555"/>
      <c r="V176" s="437"/>
    </row>
    <row r="177" spans="1:22" s="57" customFormat="1" ht="107.25" customHeight="1">
      <c r="A177" s="435" t="s">
        <v>686</v>
      </c>
      <c r="B177" s="67">
        <v>4</v>
      </c>
      <c r="C177" s="352" t="s">
        <v>377</v>
      </c>
      <c r="D177" s="352" t="s">
        <v>399</v>
      </c>
      <c r="E177" s="472" t="s">
        <v>400</v>
      </c>
      <c r="F177" s="352" t="s">
        <v>371</v>
      </c>
      <c r="G177" s="470">
        <v>0.3</v>
      </c>
      <c r="H177" s="470" t="s">
        <v>25</v>
      </c>
      <c r="I177" s="349" t="s">
        <v>314</v>
      </c>
      <c r="J177" s="350">
        <v>39134</v>
      </c>
      <c r="K177" s="389">
        <v>1.3666666999999999</v>
      </c>
      <c r="L177" s="390">
        <v>64</v>
      </c>
      <c r="M177" s="350">
        <v>39574</v>
      </c>
      <c r="N177" s="363">
        <v>13.3333333</v>
      </c>
      <c r="O177" s="353">
        <v>2474.19</v>
      </c>
      <c r="P177" s="273">
        <v>742.25699999999995</v>
      </c>
      <c r="Q177" s="436">
        <v>742.25699999999995</v>
      </c>
      <c r="R177" s="391" t="s">
        <v>238</v>
      </c>
      <c r="S177" s="391" t="s">
        <v>282</v>
      </c>
      <c r="T177" s="554"/>
      <c r="U177" s="555"/>
      <c r="V177" s="437"/>
    </row>
    <row r="178" spans="1:22" s="57" customFormat="1" ht="119.25" customHeight="1">
      <c r="A178" s="435" t="s">
        <v>687</v>
      </c>
      <c r="B178" s="67">
        <v>5</v>
      </c>
      <c r="C178" s="352" t="s">
        <v>401</v>
      </c>
      <c r="D178" s="352" t="s">
        <v>402</v>
      </c>
      <c r="E178" s="352" t="s">
        <v>403</v>
      </c>
      <c r="F178" s="352" t="s">
        <v>371</v>
      </c>
      <c r="G178" s="348">
        <v>0.5</v>
      </c>
      <c r="H178" s="348" t="s">
        <v>25</v>
      </c>
      <c r="I178" s="349" t="s">
        <v>314</v>
      </c>
      <c r="J178" s="350">
        <v>42198</v>
      </c>
      <c r="K178" s="389" t="s">
        <v>361</v>
      </c>
      <c r="L178" s="390">
        <v>65</v>
      </c>
      <c r="M178" s="350">
        <v>42429</v>
      </c>
      <c r="N178" s="363">
        <v>7.7333333</v>
      </c>
      <c r="O178" s="468">
        <v>603.02</v>
      </c>
      <c r="P178" s="273">
        <v>301.51</v>
      </c>
      <c r="Q178" s="436">
        <v>301.51</v>
      </c>
      <c r="R178" s="391" t="s">
        <v>238</v>
      </c>
      <c r="S178" s="391" t="s">
        <v>283</v>
      </c>
      <c r="T178" s="554"/>
      <c r="U178" s="555"/>
      <c r="V178" s="437"/>
    </row>
    <row r="179" spans="1:22" s="57" customFormat="1" ht="50.25" customHeight="1">
      <c r="A179" s="435" t="s">
        <v>688</v>
      </c>
      <c r="B179" s="613">
        <v>6</v>
      </c>
      <c r="C179" s="615" t="s">
        <v>404</v>
      </c>
      <c r="D179" s="617" t="s">
        <v>405</v>
      </c>
      <c r="E179" s="615" t="s">
        <v>406</v>
      </c>
      <c r="F179" s="352" t="s">
        <v>371</v>
      </c>
      <c r="G179" s="348">
        <v>0.55000000000000004</v>
      </c>
      <c r="H179" s="619" t="s">
        <v>25</v>
      </c>
      <c r="I179" s="349" t="s">
        <v>314</v>
      </c>
      <c r="J179" s="621">
        <v>41995</v>
      </c>
      <c r="K179" s="623">
        <v>2</v>
      </c>
      <c r="L179" s="390">
        <v>61</v>
      </c>
      <c r="M179" s="621">
        <v>42678</v>
      </c>
      <c r="N179" s="625">
        <v>20.8</v>
      </c>
      <c r="O179" s="353">
        <v>5761</v>
      </c>
      <c r="P179" s="273">
        <v>3168.55</v>
      </c>
      <c r="Q179" s="436">
        <v>3168.55</v>
      </c>
      <c r="R179" s="391" t="s">
        <v>236</v>
      </c>
      <c r="S179" s="391" t="s">
        <v>282</v>
      </c>
      <c r="T179" s="554"/>
      <c r="U179" s="555"/>
      <c r="V179" s="437"/>
    </row>
    <row r="180" spans="1:22" s="57" customFormat="1" ht="59.25" customHeight="1">
      <c r="A180" s="435" t="s">
        <v>689</v>
      </c>
      <c r="B180" s="614"/>
      <c r="C180" s="616"/>
      <c r="D180" s="618"/>
      <c r="E180" s="616"/>
      <c r="F180" s="352" t="s">
        <v>371</v>
      </c>
      <c r="G180" s="348">
        <v>0.45</v>
      </c>
      <c r="H180" s="620"/>
      <c r="I180" s="349" t="s">
        <v>318</v>
      </c>
      <c r="J180" s="622"/>
      <c r="K180" s="624"/>
      <c r="L180" s="390"/>
      <c r="M180" s="622"/>
      <c r="N180" s="626"/>
      <c r="O180" s="353">
        <v>5761</v>
      </c>
      <c r="P180" s="56">
        <v>2592.4500000000003</v>
      </c>
      <c r="Q180" s="436">
        <v>2592.4499999999998</v>
      </c>
      <c r="R180" s="391" t="s">
        <v>236</v>
      </c>
      <c r="S180" s="391" t="s">
        <v>282</v>
      </c>
      <c r="T180" s="611"/>
      <c r="U180" s="612"/>
      <c r="V180" s="437"/>
    </row>
    <row r="181" spans="1:22" s="57" customFormat="1" ht="15.75" customHeight="1">
      <c r="A181" s="435" t="s">
        <v>690</v>
      </c>
      <c r="B181" s="67">
        <v>7</v>
      </c>
      <c r="C181" s="352"/>
      <c r="D181" s="352"/>
      <c r="E181" s="352"/>
      <c r="F181" s="352"/>
      <c r="G181" s="348"/>
      <c r="H181" s="348"/>
      <c r="I181" s="349"/>
      <c r="J181" s="350"/>
      <c r="K181" s="389" t="s">
        <v>361</v>
      </c>
      <c r="L181" s="390">
        <v>67</v>
      </c>
      <c r="M181" s="350"/>
      <c r="N181" s="363" t="s">
        <v>361</v>
      </c>
      <c r="O181" s="354"/>
      <c r="P181" s="56" t="s">
        <v>361</v>
      </c>
      <c r="Q181" s="436" t="s">
        <v>361</v>
      </c>
      <c r="R181" s="391"/>
      <c r="S181" s="391"/>
      <c r="T181" s="554"/>
      <c r="U181" s="555"/>
      <c r="V181" s="437"/>
    </row>
    <row r="182" spans="1:22" s="57" customFormat="1" ht="15.75" customHeight="1">
      <c r="A182" s="435" t="s">
        <v>691</v>
      </c>
      <c r="B182" s="67">
        <v>8</v>
      </c>
      <c r="C182" s="352"/>
      <c r="D182" s="352"/>
      <c r="E182" s="352"/>
      <c r="F182" s="352"/>
      <c r="G182" s="348"/>
      <c r="H182" s="348"/>
      <c r="I182" s="349"/>
      <c r="J182" s="350"/>
      <c r="K182" s="389" t="s">
        <v>361</v>
      </c>
      <c r="L182" s="390">
        <v>68</v>
      </c>
      <c r="M182" s="350"/>
      <c r="N182" s="363" t="s">
        <v>361</v>
      </c>
      <c r="O182" s="354"/>
      <c r="P182" s="56" t="s">
        <v>361</v>
      </c>
      <c r="Q182" s="436" t="s">
        <v>361</v>
      </c>
      <c r="R182" s="391"/>
      <c r="S182" s="391"/>
      <c r="T182" s="554"/>
      <c r="U182" s="555"/>
      <c r="V182" s="437"/>
    </row>
    <row r="183" spans="1:22" s="57" customFormat="1" ht="15.75" customHeight="1">
      <c r="A183" s="435" t="s">
        <v>692</v>
      </c>
      <c r="B183" s="67">
        <v>9</v>
      </c>
      <c r="C183" s="352"/>
      <c r="D183" s="352"/>
      <c r="E183" s="352"/>
      <c r="F183" s="352"/>
      <c r="G183" s="348"/>
      <c r="H183" s="348"/>
      <c r="I183" s="349"/>
      <c r="J183" s="350"/>
      <c r="K183" s="389" t="s">
        <v>361</v>
      </c>
      <c r="L183" s="390">
        <v>69</v>
      </c>
      <c r="M183" s="350"/>
      <c r="N183" s="363" t="s">
        <v>361</v>
      </c>
      <c r="O183" s="354"/>
      <c r="P183" s="56" t="s">
        <v>361</v>
      </c>
      <c r="Q183" s="436" t="s">
        <v>361</v>
      </c>
      <c r="R183" s="391"/>
      <c r="S183" s="391"/>
      <c r="T183" s="554"/>
      <c r="U183" s="555"/>
      <c r="V183" s="437"/>
    </row>
    <row r="184" spans="1:22" s="39" customFormat="1" ht="13" hidden="1">
      <c r="A184" s="430"/>
      <c r="B184" s="59"/>
      <c r="C184" s="60"/>
      <c r="D184" s="60"/>
      <c r="E184" s="60"/>
      <c r="F184" s="60"/>
      <c r="G184" s="60"/>
      <c r="H184" s="60"/>
      <c r="I184" s="60"/>
      <c r="J184" s="60"/>
      <c r="K184" s="60"/>
      <c r="L184" s="60"/>
      <c r="M184" s="60"/>
      <c r="N184" s="318"/>
      <c r="O184" s="60"/>
      <c r="P184" s="60"/>
      <c r="Q184" s="318"/>
      <c r="R184" s="60"/>
      <c r="S184" s="60"/>
      <c r="T184" s="61"/>
      <c r="U184" s="62"/>
    </row>
    <row r="185" spans="1:22" s="39" customFormat="1" ht="17.25" customHeight="1" thickBot="1">
      <c r="A185" s="438"/>
      <c r="B185" s="340"/>
      <c r="C185" s="341"/>
      <c r="D185" s="341"/>
      <c r="E185" s="341"/>
      <c r="F185" s="341"/>
      <c r="G185" s="341"/>
      <c r="H185" s="341"/>
      <c r="I185" s="341"/>
      <c r="J185" s="341"/>
      <c r="K185" s="341"/>
      <c r="L185" s="341"/>
      <c r="M185" s="341"/>
      <c r="N185" s="342"/>
      <c r="O185" s="341"/>
      <c r="P185" s="341"/>
      <c r="Q185" s="343"/>
      <c r="R185" s="343"/>
      <c r="S185" s="344"/>
      <c r="T185" s="345"/>
      <c r="U185" s="346"/>
      <c r="V185" s="434"/>
    </row>
    <row r="186" spans="1:22" ht="17.25" customHeight="1">
      <c r="B186" s="64"/>
      <c r="C186" s="64"/>
      <c r="D186" s="64"/>
      <c r="E186" s="64"/>
      <c r="F186" s="64"/>
      <c r="G186" s="66"/>
      <c r="H186" s="66"/>
      <c r="I186" s="66"/>
      <c r="J186" s="66"/>
      <c r="K186" s="66"/>
      <c r="L186" s="66"/>
      <c r="M186" s="66"/>
      <c r="N186" s="66"/>
      <c r="O186" s="66"/>
      <c r="P186" s="66"/>
      <c r="Q186" s="66"/>
      <c r="R186" s="66"/>
      <c r="S186" s="66"/>
      <c r="T186" s="66"/>
      <c r="U186" s="66"/>
      <c r="V186" s="66"/>
    </row>
    <row r="187" spans="1:22" s="39" customFormat="1" ht="16.5" customHeight="1" thickBot="1">
      <c r="A187" s="430"/>
      <c r="B187" s="580" t="s">
        <v>72</v>
      </c>
      <c r="C187" s="580"/>
      <c r="D187" s="580"/>
      <c r="E187" s="580"/>
      <c r="F187" s="580"/>
      <c r="G187" s="580"/>
      <c r="H187" s="580"/>
      <c r="I187" s="580"/>
      <c r="J187" s="580"/>
      <c r="K187" s="580"/>
      <c r="L187" s="580"/>
      <c r="M187" s="580"/>
      <c r="N187" s="580"/>
      <c r="O187" s="580"/>
      <c r="P187" s="580"/>
      <c r="Q187" s="580"/>
      <c r="R187" s="580"/>
      <c r="S187" s="580"/>
      <c r="T187" s="580"/>
      <c r="U187" s="580"/>
      <c r="V187" s="439"/>
    </row>
    <row r="188" spans="1:22" s="42" customFormat="1" ht="22.5" customHeight="1">
      <c r="A188" s="143" t="s">
        <v>693</v>
      </c>
      <c r="B188" s="586" t="s">
        <v>69</v>
      </c>
      <c r="C188" s="568" t="s">
        <v>96</v>
      </c>
      <c r="D188" s="568"/>
      <c r="E188" s="568"/>
      <c r="F188" s="568"/>
      <c r="G188" s="568"/>
      <c r="H188" s="568"/>
      <c r="I188" s="568"/>
      <c r="J188" s="568"/>
      <c r="K188" s="568"/>
      <c r="L188" s="440"/>
      <c r="M188" s="440"/>
      <c r="N188" s="585" t="s">
        <v>94</v>
      </c>
      <c r="O188" s="565" t="s">
        <v>106</v>
      </c>
      <c r="P188" s="566"/>
      <c r="Q188" s="566"/>
      <c r="R188" s="560"/>
      <c r="S188" s="559" t="s">
        <v>213</v>
      </c>
      <c r="T188" s="560"/>
      <c r="U188" s="556" t="s">
        <v>6</v>
      </c>
      <c r="V188" s="441"/>
    </row>
    <row r="189" spans="1:22" s="42" customFormat="1" ht="22.5" customHeight="1">
      <c r="A189" s="143" t="s">
        <v>694</v>
      </c>
      <c r="B189" s="587"/>
      <c r="C189" s="568" t="s">
        <v>97</v>
      </c>
      <c r="D189" s="568"/>
      <c r="E189" s="589"/>
      <c r="F189" s="418">
        <v>5</v>
      </c>
      <c r="G189" s="567" t="s">
        <v>98</v>
      </c>
      <c r="H189" s="568"/>
      <c r="I189" s="573" t="s">
        <v>267</v>
      </c>
      <c r="J189" s="574"/>
      <c r="K189" s="590"/>
      <c r="L189" s="440"/>
      <c r="M189" s="410" t="s">
        <v>287</v>
      </c>
      <c r="N189" s="582"/>
      <c r="O189" s="567"/>
      <c r="P189" s="568"/>
      <c r="Q189" s="568"/>
      <c r="R189" s="569"/>
      <c r="S189" s="561"/>
      <c r="T189" s="562"/>
      <c r="U189" s="557"/>
      <c r="V189" s="441"/>
    </row>
    <row r="190" spans="1:22" s="42" customFormat="1" ht="51.75" customHeight="1" thickBot="1">
      <c r="A190" s="143" t="s">
        <v>695</v>
      </c>
      <c r="B190" s="587"/>
      <c r="C190" s="574" t="s">
        <v>95</v>
      </c>
      <c r="D190" s="575"/>
      <c r="E190" s="420" t="s">
        <v>99</v>
      </c>
      <c r="F190" s="415" t="s">
        <v>82</v>
      </c>
      <c r="G190" s="416" t="s">
        <v>81</v>
      </c>
      <c r="H190" s="419" t="s">
        <v>264</v>
      </c>
      <c r="I190" s="415" t="s">
        <v>268</v>
      </c>
      <c r="J190" s="416" t="s">
        <v>595</v>
      </c>
      <c r="K190" s="415" t="s">
        <v>101</v>
      </c>
      <c r="L190" s="440"/>
      <c r="M190" s="409" t="s">
        <v>288</v>
      </c>
      <c r="N190" s="583"/>
      <c r="O190" s="570" t="s">
        <v>107</v>
      </c>
      <c r="P190" s="571"/>
      <c r="Q190" s="572"/>
      <c r="R190" s="442">
        <v>5</v>
      </c>
      <c r="S190" s="563"/>
      <c r="T190" s="564"/>
      <c r="U190" s="558"/>
      <c r="V190" s="441"/>
    </row>
    <row r="191" spans="1:22" s="42" customFormat="1" ht="15.75" customHeight="1">
      <c r="A191" s="143" t="s">
        <v>696</v>
      </c>
      <c r="B191" s="587"/>
      <c r="C191" s="74">
        <v>1</v>
      </c>
      <c r="D191" s="133" t="s">
        <v>314</v>
      </c>
      <c r="E191" s="139">
        <v>0.25</v>
      </c>
      <c r="F191" s="443">
        <v>4212.317</v>
      </c>
      <c r="G191" s="381">
        <v>41.866666600000002</v>
      </c>
      <c r="H191" s="295">
        <v>100.61266740000001</v>
      </c>
      <c r="I191" s="444" t="s">
        <v>24</v>
      </c>
      <c r="J191" s="445" t="s">
        <v>24</v>
      </c>
      <c r="K191" s="446" t="s">
        <v>361</v>
      </c>
      <c r="L191" s="447"/>
      <c r="M191" s="448" t="s">
        <v>25</v>
      </c>
      <c r="N191" s="581" t="s">
        <v>102</v>
      </c>
      <c r="O191" s="449"/>
      <c r="P191" s="449"/>
      <c r="Q191" s="449"/>
      <c r="R191" s="450"/>
      <c r="S191" s="559" t="s">
        <v>76</v>
      </c>
      <c r="T191" s="566"/>
      <c r="U191" s="560"/>
      <c r="V191" s="451"/>
    </row>
    <row r="192" spans="1:22" s="42" customFormat="1" ht="23.25" customHeight="1" thickBot="1">
      <c r="A192" s="143" t="s">
        <v>697</v>
      </c>
      <c r="B192" s="587"/>
      <c r="C192" s="74">
        <v>2</v>
      </c>
      <c r="D192" s="133" t="s">
        <v>315</v>
      </c>
      <c r="E192" s="139">
        <v>0.125</v>
      </c>
      <c r="F192" s="443">
        <v>0</v>
      </c>
      <c r="G192" s="381">
        <v>0</v>
      </c>
      <c r="H192" s="295" t="s">
        <v>656</v>
      </c>
      <c r="I192" s="444" t="s">
        <v>24</v>
      </c>
      <c r="J192" s="445" t="s">
        <v>24</v>
      </c>
      <c r="K192" s="446" t="s">
        <v>361</v>
      </c>
      <c r="L192" s="447"/>
      <c r="M192" s="448" t="s">
        <v>24</v>
      </c>
      <c r="N192" s="582"/>
      <c r="O192" s="452"/>
      <c r="P192" s="451"/>
      <c r="Q192" s="452"/>
      <c r="R192" s="453"/>
      <c r="S192" s="563"/>
      <c r="T192" s="593"/>
      <c r="U192" s="564"/>
      <c r="V192" s="451"/>
    </row>
    <row r="193" spans="1:22" s="42" customFormat="1" ht="24" customHeight="1" thickBot="1">
      <c r="A193" s="143" t="s">
        <v>698</v>
      </c>
      <c r="B193" s="587"/>
      <c r="C193" s="74">
        <v>3</v>
      </c>
      <c r="D193" s="133" t="s">
        <v>316</v>
      </c>
      <c r="E193" s="139">
        <v>0.4</v>
      </c>
      <c r="F193" s="443">
        <v>394.44</v>
      </c>
      <c r="G193" s="381">
        <v>7.6333333999999997</v>
      </c>
      <c r="H193" s="295">
        <v>51.673361999999997</v>
      </c>
      <c r="I193" s="444" t="s">
        <v>24</v>
      </c>
      <c r="J193" s="445" t="s">
        <v>25</v>
      </c>
      <c r="K193" s="446" t="s">
        <v>361</v>
      </c>
      <c r="L193" s="447"/>
      <c r="M193" s="448" t="s">
        <v>25</v>
      </c>
      <c r="N193" s="583"/>
      <c r="O193" s="454"/>
      <c r="P193" s="455"/>
      <c r="Q193" s="456"/>
      <c r="R193" s="457"/>
      <c r="S193" s="458"/>
      <c r="T193" s="458"/>
      <c r="U193" s="459"/>
      <c r="V193" s="441"/>
    </row>
    <row r="194" spans="1:22" s="42" customFormat="1" ht="15.75" customHeight="1">
      <c r="A194" s="143" t="s">
        <v>699</v>
      </c>
      <c r="B194" s="587"/>
      <c r="C194" s="74">
        <v>4</v>
      </c>
      <c r="D194" s="133" t="s">
        <v>317</v>
      </c>
      <c r="E194" s="139">
        <v>0.125</v>
      </c>
      <c r="F194" s="443">
        <v>5447.58</v>
      </c>
      <c r="G194" s="381">
        <v>65.3</v>
      </c>
      <c r="H194" s="295">
        <v>83.423889700000004</v>
      </c>
      <c r="I194" s="444" t="s">
        <v>24</v>
      </c>
      <c r="J194" s="445" t="s">
        <v>24</v>
      </c>
      <c r="K194" s="446" t="s">
        <v>361</v>
      </c>
      <c r="L194" s="447"/>
      <c r="M194" s="448" t="s">
        <v>24</v>
      </c>
      <c r="N194" s="407" t="s">
        <v>280</v>
      </c>
      <c r="O194" s="573" t="s">
        <v>265</v>
      </c>
      <c r="P194" s="574"/>
      <c r="Q194" s="574"/>
      <c r="R194" s="575"/>
      <c r="S194" s="441"/>
      <c r="T194" s="441"/>
      <c r="U194" s="460"/>
      <c r="V194" s="441"/>
    </row>
    <row r="195" spans="1:22" s="42" customFormat="1" ht="24.75" customHeight="1">
      <c r="A195" s="143" t="s">
        <v>700</v>
      </c>
      <c r="B195" s="587"/>
      <c r="C195" s="74">
        <v>5</v>
      </c>
      <c r="D195" s="133" t="s">
        <v>318</v>
      </c>
      <c r="E195" s="139">
        <v>0.1</v>
      </c>
      <c r="F195" s="443">
        <v>2592.4499999999998</v>
      </c>
      <c r="G195" s="381">
        <v>20.8</v>
      </c>
      <c r="H195" s="295">
        <v>124.6370192</v>
      </c>
      <c r="I195" s="444" t="s">
        <v>25</v>
      </c>
      <c r="J195" s="445" t="s">
        <v>24</v>
      </c>
      <c r="K195" s="446" t="s">
        <v>32</v>
      </c>
      <c r="L195" s="447"/>
      <c r="M195" s="448" t="s">
        <v>24</v>
      </c>
      <c r="N195" s="591">
        <v>6</v>
      </c>
      <c r="O195" s="416" t="s">
        <v>108</v>
      </c>
      <c r="P195" s="416" t="s">
        <v>601</v>
      </c>
      <c r="Q195" s="584" t="s">
        <v>259</v>
      </c>
      <c r="R195" s="584"/>
      <c r="S195" s="441"/>
      <c r="T195" s="441"/>
      <c r="U195" s="460"/>
      <c r="V195" s="441"/>
    </row>
    <row r="196" spans="1:22" s="42" customFormat="1" ht="16.5" customHeight="1" thickBot="1">
      <c r="A196" s="143" t="s">
        <v>701</v>
      </c>
      <c r="B196" s="587"/>
      <c r="C196" s="140">
        <v>6</v>
      </c>
      <c r="D196" s="141" t="s">
        <v>361</v>
      </c>
      <c r="E196" s="142" t="s">
        <v>361</v>
      </c>
      <c r="F196" s="382" t="s">
        <v>361</v>
      </c>
      <c r="G196" s="382" t="s">
        <v>361</v>
      </c>
      <c r="H196" s="295" t="s">
        <v>361</v>
      </c>
      <c r="I196" s="444" t="s">
        <v>361</v>
      </c>
      <c r="J196" s="445" t="s">
        <v>361</v>
      </c>
      <c r="K196" s="446" t="s">
        <v>361</v>
      </c>
      <c r="L196" s="447"/>
      <c r="M196" s="448" t="s">
        <v>361</v>
      </c>
      <c r="N196" s="592"/>
      <c r="O196" s="412">
        <v>3</v>
      </c>
      <c r="P196" s="478">
        <v>143.89992910000001</v>
      </c>
      <c r="Q196" s="579">
        <v>110.1636498</v>
      </c>
      <c r="R196" s="579"/>
      <c r="S196" s="441"/>
      <c r="T196" s="441"/>
      <c r="U196" s="460"/>
      <c r="V196" s="441"/>
    </row>
    <row r="197" spans="1:22" s="42" customFormat="1" ht="16.5" customHeight="1" thickBot="1">
      <c r="A197" s="143" t="s">
        <v>702</v>
      </c>
      <c r="B197" s="588"/>
      <c r="C197" s="577"/>
      <c r="D197" s="578"/>
      <c r="E197" s="578"/>
      <c r="F197" s="380"/>
      <c r="G197" s="379"/>
      <c r="H197" s="578" t="s">
        <v>103</v>
      </c>
      <c r="I197" s="578"/>
      <c r="J197" s="578"/>
      <c r="K197" s="461" t="s">
        <v>32</v>
      </c>
      <c r="L197" s="462"/>
      <c r="M197" s="461"/>
      <c r="N197" s="406"/>
      <c r="O197" s="408"/>
      <c r="P197" s="408"/>
      <c r="Q197" s="408"/>
      <c r="R197" s="408"/>
      <c r="S197" s="408"/>
      <c r="T197" s="413"/>
      <c r="U197" s="414"/>
      <c r="V197" s="441"/>
    </row>
    <row r="198" spans="1:22" ht="25" customHeight="1">
      <c r="V198" s="40"/>
    </row>
    <row r="199" spans="1:22" ht="25" customHeight="1">
      <c r="V199" s="40"/>
    </row>
    <row r="200" spans="1:22" s="51" customFormat="1" ht="24" thickBot="1">
      <c r="A200" s="423">
        <v>7</v>
      </c>
      <c r="B200" s="599" t="s">
        <v>51</v>
      </c>
      <c r="C200" s="599"/>
      <c r="D200" s="599"/>
      <c r="E200" s="424">
        <v>7</v>
      </c>
      <c r="F200" s="425" t="s">
        <v>295</v>
      </c>
      <c r="G200" s="426"/>
      <c r="H200" s="426"/>
      <c r="I200" s="425"/>
      <c r="J200" s="425"/>
      <c r="K200" s="427"/>
      <c r="L200" s="427"/>
      <c r="M200" s="427"/>
      <c r="N200" s="426"/>
      <c r="O200" s="426"/>
      <c r="P200" s="428"/>
      <c r="Q200" s="428"/>
      <c r="R200" s="428"/>
      <c r="S200" s="428"/>
      <c r="T200" s="429"/>
    </row>
    <row r="201" spans="1:22" s="39" customFormat="1" ht="15.75" customHeight="1">
      <c r="A201" s="430"/>
      <c r="B201" s="600" t="s">
        <v>57</v>
      </c>
      <c r="C201" s="421" t="s">
        <v>58</v>
      </c>
      <c r="D201" s="332" t="s">
        <v>17</v>
      </c>
      <c r="E201" s="332"/>
      <c r="F201" s="332" t="s">
        <v>59</v>
      </c>
      <c r="G201" s="333"/>
      <c r="H201" s="602" t="s">
        <v>60</v>
      </c>
      <c r="I201" s="602" t="s">
        <v>18</v>
      </c>
      <c r="J201" s="602" t="s">
        <v>61</v>
      </c>
      <c r="K201" s="602" t="s">
        <v>62</v>
      </c>
      <c r="L201" s="421"/>
      <c r="M201" s="602" t="s">
        <v>63</v>
      </c>
      <c r="N201" s="603" t="s">
        <v>64</v>
      </c>
      <c r="O201" s="602" t="s">
        <v>215</v>
      </c>
      <c r="P201" s="605" t="s">
        <v>65</v>
      </c>
      <c r="Q201" s="606"/>
      <c r="R201" s="552" t="s">
        <v>278</v>
      </c>
      <c r="S201" s="607" t="s">
        <v>279</v>
      </c>
      <c r="T201" s="594" t="s">
        <v>22</v>
      </c>
      <c r="U201" s="595"/>
      <c r="V201" s="431"/>
    </row>
    <row r="202" spans="1:22" s="39" customFormat="1" ht="100" customHeight="1">
      <c r="A202" s="430"/>
      <c r="B202" s="601"/>
      <c r="C202" s="416" t="s">
        <v>66</v>
      </c>
      <c r="D202" s="334" t="s">
        <v>3</v>
      </c>
      <c r="E202" s="334" t="s">
        <v>19</v>
      </c>
      <c r="F202" s="334" t="s">
        <v>67</v>
      </c>
      <c r="G202" s="335" t="s">
        <v>68</v>
      </c>
      <c r="H202" s="584"/>
      <c r="I202" s="584"/>
      <c r="J202" s="584"/>
      <c r="K202" s="584"/>
      <c r="L202" s="416"/>
      <c r="M202" s="584"/>
      <c r="N202" s="604"/>
      <c r="O202" s="584"/>
      <c r="P202" s="416" t="s">
        <v>212</v>
      </c>
      <c r="Q202" s="334" t="s">
        <v>83</v>
      </c>
      <c r="R202" s="553"/>
      <c r="S202" s="608"/>
      <c r="T202" s="596"/>
      <c r="U202" s="597"/>
      <c r="V202" s="431"/>
    </row>
    <row r="203" spans="1:22" s="39" customFormat="1" ht="13" hidden="1">
      <c r="A203" s="430"/>
      <c r="B203" s="52"/>
      <c r="C203" s="53"/>
      <c r="D203" s="53"/>
      <c r="E203" s="53"/>
      <c r="F203" s="53"/>
      <c r="G203" s="53"/>
      <c r="H203" s="53"/>
      <c r="I203" s="53"/>
      <c r="J203" s="53"/>
      <c r="K203" s="53"/>
      <c r="L203" s="53"/>
      <c r="M203" s="53"/>
      <c r="N203" s="53"/>
      <c r="O203" s="53"/>
      <c r="P203" s="53"/>
      <c r="Q203" s="53"/>
      <c r="R203" s="432"/>
      <c r="S203" s="433"/>
      <c r="T203" s="434"/>
      <c r="U203" s="54"/>
    </row>
    <row r="204" spans="1:22" s="57" customFormat="1" ht="90.75" customHeight="1">
      <c r="A204" s="435" t="s">
        <v>703</v>
      </c>
      <c r="B204" s="55">
        <v>1</v>
      </c>
      <c r="C204" s="464" t="s">
        <v>407</v>
      </c>
      <c r="D204" s="347" t="s">
        <v>408</v>
      </c>
      <c r="E204" s="469" t="s">
        <v>409</v>
      </c>
      <c r="F204" s="347" t="s">
        <v>365</v>
      </c>
      <c r="G204" s="348">
        <v>1</v>
      </c>
      <c r="H204" s="470" t="s">
        <v>25</v>
      </c>
      <c r="I204" s="349" t="s">
        <v>322</v>
      </c>
      <c r="J204" s="350">
        <v>36323</v>
      </c>
      <c r="K204" s="389" t="s">
        <v>361</v>
      </c>
      <c r="L204" s="390">
        <v>71</v>
      </c>
      <c r="M204" s="350">
        <v>37315</v>
      </c>
      <c r="N204" s="363">
        <v>33.1</v>
      </c>
      <c r="O204" s="353">
        <v>15639.7</v>
      </c>
      <c r="P204" s="273">
        <v>15639.7</v>
      </c>
      <c r="Q204" s="436">
        <v>15639.7</v>
      </c>
      <c r="R204" s="391" t="s">
        <v>235</v>
      </c>
      <c r="S204" s="391" t="s">
        <v>282</v>
      </c>
      <c r="T204" s="554"/>
      <c r="U204" s="555"/>
      <c r="V204" s="437"/>
    </row>
    <row r="205" spans="1:22" s="57" customFormat="1" ht="103.5" customHeight="1">
      <c r="A205" s="435" t="s">
        <v>704</v>
      </c>
      <c r="B205" s="55">
        <v>2</v>
      </c>
      <c r="C205" s="473" t="s">
        <v>410</v>
      </c>
      <c r="D205" s="351" t="s">
        <v>411</v>
      </c>
      <c r="E205" s="351" t="s">
        <v>412</v>
      </c>
      <c r="F205" s="351" t="s">
        <v>365</v>
      </c>
      <c r="G205" s="348">
        <v>1</v>
      </c>
      <c r="H205" s="348" t="s">
        <v>25</v>
      </c>
      <c r="I205" s="349" t="s">
        <v>322</v>
      </c>
      <c r="J205" s="350">
        <v>37364</v>
      </c>
      <c r="K205" s="389" t="s">
        <v>361</v>
      </c>
      <c r="L205" s="390">
        <v>72</v>
      </c>
      <c r="M205" s="350">
        <v>38885</v>
      </c>
      <c r="N205" s="363">
        <v>50.733333299999998</v>
      </c>
      <c r="O205" s="353">
        <v>2428.0100000000002</v>
      </c>
      <c r="P205" s="273">
        <v>2428.0100000000002</v>
      </c>
      <c r="Q205" s="436">
        <v>2428.0100000000002</v>
      </c>
      <c r="R205" s="391" t="s">
        <v>240</v>
      </c>
      <c r="S205" s="391" t="s">
        <v>282</v>
      </c>
      <c r="T205" s="554"/>
      <c r="U205" s="555"/>
      <c r="V205" s="437"/>
    </row>
    <row r="206" spans="1:22" s="57" customFormat="1" ht="97.5" customHeight="1">
      <c r="A206" s="435" t="s">
        <v>705</v>
      </c>
      <c r="B206" s="58">
        <v>3</v>
      </c>
      <c r="C206" s="347" t="s">
        <v>413</v>
      </c>
      <c r="D206" s="347" t="s">
        <v>414</v>
      </c>
      <c r="E206" s="347" t="s">
        <v>415</v>
      </c>
      <c r="F206" s="347" t="s">
        <v>371</v>
      </c>
      <c r="G206" s="348">
        <v>0.5</v>
      </c>
      <c r="H206" s="348" t="s">
        <v>25</v>
      </c>
      <c r="I206" s="349" t="s">
        <v>321</v>
      </c>
      <c r="J206" s="350">
        <v>41687</v>
      </c>
      <c r="K206" s="389" t="s">
        <v>361</v>
      </c>
      <c r="L206" s="390">
        <v>73</v>
      </c>
      <c r="M206" s="350">
        <v>42205</v>
      </c>
      <c r="N206" s="363">
        <v>17.3</v>
      </c>
      <c r="O206" s="353">
        <v>1190.79</v>
      </c>
      <c r="P206" s="273">
        <v>595.39499999999998</v>
      </c>
      <c r="Q206" s="436">
        <v>595.39499999999998</v>
      </c>
      <c r="R206" s="391" t="s">
        <v>238</v>
      </c>
      <c r="S206" s="391" t="s">
        <v>282</v>
      </c>
      <c r="T206" s="554"/>
      <c r="U206" s="555"/>
      <c r="V206" s="437"/>
    </row>
    <row r="207" spans="1:22" s="57" customFormat="1" ht="96.75" customHeight="1">
      <c r="A207" s="435" t="s">
        <v>706</v>
      </c>
      <c r="B207" s="67">
        <v>4</v>
      </c>
      <c r="C207" s="352" t="s">
        <v>416</v>
      </c>
      <c r="D207" s="352" t="s">
        <v>417</v>
      </c>
      <c r="E207" s="352" t="s">
        <v>418</v>
      </c>
      <c r="F207" s="352" t="s">
        <v>371</v>
      </c>
      <c r="G207" s="348">
        <v>0.25</v>
      </c>
      <c r="H207" s="348" t="s">
        <v>25</v>
      </c>
      <c r="I207" s="349" t="s">
        <v>321</v>
      </c>
      <c r="J207" s="350">
        <v>41568</v>
      </c>
      <c r="K207" s="389" t="s">
        <v>361</v>
      </c>
      <c r="L207" s="390">
        <v>74</v>
      </c>
      <c r="M207" s="350">
        <v>42734</v>
      </c>
      <c r="N207" s="363">
        <v>38.9</v>
      </c>
      <c r="O207" s="353">
        <v>11240.03</v>
      </c>
      <c r="P207" s="273">
        <v>2810.0075000000002</v>
      </c>
      <c r="Q207" s="436">
        <v>2810.0075000000002</v>
      </c>
      <c r="R207" s="391" t="s">
        <v>238</v>
      </c>
      <c r="S207" s="391" t="s">
        <v>282</v>
      </c>
      <c r="T207" s="554"/>
      <c r="U207" s="555"/>
      <c r="V207" s="437"/>
    </row>
    <row r="208" spans="1:22" s="57" customFormat="1" ht="112.5" customHeight="1">
      <c r="A208" s="435" t="s">
        <v>707</v>
      </c>
      <c r="B208" s="67">
        <v>5</v>
      </c>
      <c r="C208" s="352" t="s">
        <v>362</v>
      </c>
      <c r="D208" s="352" t="s">
        <v>419</v>
      </c>
      <c r="E208" s="466" t="s">
        <v>420</v>
      </c>
      <c r="F208" s="352" t="s">
        <v>371</v>
      </c>
      <c r="G208" s="348">
        <v>0.39</v>
      </c>
      <c r="H208" s="348" t="s">
        <v>25</v>
      </c>
      <c r="I208" s="349" t="s">
        <v>323</v>
      </c>
      <c r="J208" s="350">
        <v>42403</v>
      </c>
      <c r="K208" s="389" t="s">
        <v>361</v>
      </c>
      <c r="L208" s="390">
        <v>75</v>
      </c>
      <c r="M208" s="350">
        <v>43585</v>
      </c>
      <c r="N208" s="363">
        <v>39.433333300000001</v>
      </c>
      <c r="O208" s="353">
        <v>8289.41</v>
      </c>
      <c r="P208" s="273">
        <v>3232.8699000000001</v>
      </c>
      <c r="Q208" s="436">
        <v>3232.8699000000001</v>
      </c>
      <c r="R208" s="391" t="s">
        <v>235</v>
      </c>
      <c r="S208" s="391" t="s">
        <v>283</v>
      </c>
      <c r="T208" s="554"/>
      <c r="U208" s="555"/>
      <c r="V208" s="437"/>
    </row>
    <row r="209" spans="1:22" s="57" customFormat="1" ht="59.5" customHeight="1">
      <c r="A209" s="435" t="s">
        <v>708</v>
      </c>
      <c r="B209" s="67">
        <v>6</v>
      </c>
      <c r="C209" s="352" t="s">
        <v>362</v>
      </c>
      <c r="D209" s="352" t="s">
        <v>421</v>
      </c>
      <c r="E209" s="472" t="s">
        <v>422</v>
      </c>
      <c r="F209" s="352" t="s">
        <v>371</v>
      </c>
      <c r="G209" s="348">
        <v>0.6</v>
      </c>
      <c r="H209" s="470" t="s">
        <v>25</v>
      </c>
      <c r="I209" s="349" t="s">
        <v>319</v>
      </c>
      <c r="J209" s="350">
        <v>42412</v>
      </c>
      <c r="K209" s="389" t="s">
        <v>361</v>
      </c>
      <c r="L209" s="390">
        <v>76</v>
      </c>
      <c r="M209" s="350">
        <v>43784</v>
      </c>
      <c r="N209" s="363">
        <v>45.766666700000002</v>
      </c>
      <c r="O209" s="353">
        <v>7439.48</v>
      </c>
      <c r="P209" s="273">
        <v>4463.6879999999992</v>
      </c>
      <c r="Q209" s="436">
        <v>4463.6880000000001</v>
      </c>
      <c r="R209" s="391" t="s">
        <v>235</v>
      </c>
      <c r="S209" s="391" t="s">
        <v>282</v>
      </c>
      <c r="T209" s="554"/>
      <c r="U209" s="555"/>
      <c r="V209" s="437"/>
    </row>
    <row r="210" spans="1:22" s="57" customFormat="1" ht="15.75" customHeight="1">
      <c r="A210" s="435" t="s">
        <v>709</v>
      </c>
      <c r="B210" s="67">
        <v>7</v>
      </c>
      <c r="C210" s="352"/>
      <c r="D210" s="352"/>
      <c r="E210" s="352"/>
      <c r="F210" s="352"/>
      <c r="G210" s="348"/>
      <c r="H210" s="348"/>
      <c r="I210" s="349"/>
      <c r="J210" s="350"/>
      <c r="K210" s="389" t="s">
        <v>361</v>
      </c>
      <c r="L210" s="390">
        <v>77</v>
      </c>
      <c r="M210" s="350"/>
      <c r="N210" s="363" t="s">
        <v>361</v>
      </c>
      <c r="O210" s="353"/>
      <c r="P210" s="56" t="s">
        <v>361</v>
      </c>
      <c r="Q210" s="436" t="s">
        <v>361</v>
      </c>
      <c r="R210" s="391"/>
      <c r="S210" s="391"/>
      <c r="T210" s="554"/>
      <c r="U210" s="555"/>
      <c r="V210" s="437"/>
    </row>
    <row r="211" spans="1:22" s="57" customFormat="1" ht="15.75" customHeight="1">
      <c r="A211" s="435" t="s">
        <v>710</v>
      </c>
      <c r="B211" s="67">
        <v>8</v>
      </c>
      <c r="C211" s="352"/>
      <c r="D211" s="352"/>
      <c r="E211" s="352"/>
      <c r="F211" s="352"/>
      <c r="G211" s="348"/>
      <c r="H211" s="348"/>
      <c r="I211" s="349"/>
      <c r="J211" s="350"/>
      <c r="K211" s="389" t="s">
        <v>361</v>
      </c>
      <c r="L211" s="390">
        <v>78</v>
      </c>
      <c r="M211" s="350"/>
      <c r="N211" s="363" t="s">
        <v>361</v>
      </c>
      <c r="O211" s="354"/>
      <c r="P211" s="56" t="s">
        <v>361</v>
      </c>
      <c r="Q211" s="436" t="s">
        <v>361</v>
      </c>
      <c r="R211" s="391"/>
      <c r="S211" s="391"/>
      <c r="T211" s="554"/>
      <c r="U211" s="555"/>
      <c r="V211" s="437"/>
    </row>
    <row r="212" spans="1:22" s="57" customFormat="1" ht="15.75" customHeight="1">
      <c r="A212" s="435" t="s">
        <v>711</v>
      </c>
      <c r="B212" s="67">
        <v>9</v>
      </c>
      <c r="C212" s="352"/>
      <c r="D212" s="352"/>
      <c r="E212" s="352"/>
      <c r="F212" s="352"/>
      <c r="G212" s="348"/>
      <c r="H212" s="348"/>
      <c r="I212" s="349"/>
      <c r="J212" s="350"/>
      <c r="K212" s="389" t="s">
        <v>361</v>
      </c>
      <c r="L212" s="390">
        <v>79</v>
      </c>
      <c r="M212" s="350"/>
      <c r="N212" s="363" t="s">
        <v>361</v>
      </c>
      <c r="O212" s="354"/>
      <c r="P212" s="56" t="s">
        <v>361</v>
      </c>
      <c r="Q212" s="436" t="s">
        <v>361</v>
      </c>
      <c r="R212" s="391"/>
      <c r="S212" s="391"/>
      <c r="T212" s="554"/>
      <c r="U212" s="555"/>
      <c r="V212" s="437"/>
    </row>
    <row r="213" spans="1:22" s="57" customFormat="1" ht="15.75" customHeight="1">
      <c r="A213" s="435" t="s">
        <v>712</v>
      </c>
      <c r="B213" s="67">
        <v>10</v>
      </c>
      <c r="C213" s="352"/>
      <c r="D213" s="352"/>
      <c r="E213" s="352"/>
      <c r="F213" s="352"/>
      <c r="G213" s="348"/>
      <c r="H213" s="348"/>
      <c r="I213" s="349"/>
      <c r="J213" s="350"/>
      <c r="K213" s="389" t="s">
        <v>361</v>
      </c>
      <c r="L213" s="390">
        <v>80</v>
      </c>
      <c r="M213" s="350"/>
      <c r="N213" s="363" t="s">
        <v>361</v>
      </c>
      <c r="O213" s="354"/>
      <c r="P213" s="56" t="s">
        <v>361</v>
      </c>
      <c r="Q213" s="436" t="s">
        <v>361</v>
      </c>
      <c r="R213" s="391"/>
      <c r="S213" s="391"/>
      <c r="T213" s="554"/>
      <c r="U213" s="555"/>
      <c r="V213" s="437"/>
    </row>
    <row r="214" spans="1:22" s="39" customFormat="1" ht="13" hidden="1">
      <c r="A214" s="430"/>
      <c r="B214" s="59"/>
      <c r="C214" s="60"/>
      <c r="D214" s="60"/>
      <c r="E214" s="60"/>
      <c r="F214" s="60"/>
      <c r="G214" s="60"/>
      <c r="H214" s="60"/>
      <c r="I214" s="60"/>
      <c r="J214" s="60"/>
      <c r="K214" s="60"/>
      <c r="L214" s="60"/>
      <c r="M214" s="60"/>
      <c r="N214" s="318"/>
      <c r="O214" s="60"/>
      <c r="P214" s="60"/>
      <c r="Q214" s="318"/>
      <c r="R214" s="60"/>
      <c r="S214" s="60"/>
      <c r="T214" s="61"/>
      <c r="U214" s="62"/>
    </row>
    <row r="215" spans="1:22" s="39" customFormat="1" ht="17.25" customHeight="1" thickBot="1">
      <c r="A215" s="438"/>
      <c r="B215" s="340"/>
      <c r="C215" s="341"/>
      <c r="D215" s="341"/>
      <c r="E215" s="341"/>
      <c r="F215" s="341"/>
      <c r="G215" s="341"/>
      <c r="H215" s="341"/>
      <c r="I215" s="341"/>
      <c r="J215" s="341"/>
      <c r="K215" s="341"/>
      <c r="L215" s="341"/>
      <c r="M215" s="341"/>
      <c r="N215" s="342"/>
      <c r="O215" s="341"/>
      <c r="P215" s="341"/>
      <c r="Q215" s="343"/>
      <c r="R215" s="343"/>
      <c r="S215" s="344"/>
      <c r="T215" s="345"/>
      <c r="U215" s="346"/>
      <c r="V215" s="434"/>
    </row>
    <row r="216" spans="1:22" ht="17.25" customHeight="1">
      <c r="B216" s="64"/>
      <c r="C216" s="64"/>
      <c r="D216" s="64"/>
      <c r="E216" s="64"/>
      <c r="F216" s="64"/>
      <c r="G216" s="66"/>
      <c r="H216" s="66"/>
      <c r="I216" s="66"/>
      <c r="J216" s="66"/>
      <c r="K216" s="66"/>
      <c r="L216" s="66"/>
      <c r="M216" s="66"/>
      <c r="N216" s="66"/>
      <c r="O216" s="66"/>
      <c r="P216" s="66"/>
      <c r="Q216" s="66"/>
      <c r="R216" s="66"/>
      <c r="S216" s="66"/>
      <c r="T216" s="66"/>
      <c r="U216" s="66"/>
      <c r="V216" s="66"/>
    </row>
    <row r="217" spans="1:22" s="39" customFormat="1" ht="16.5" customHeight="1" thickBot="1">
      <c r="A217" s="430"/>
      <c r="B217" s="580" t="s">
        <v>72</v>
      </c>
      <c r="C217" s="580"/>
      <c r="D217" s="580"/>
      <c r="E217" s="580"/>
      <c r="F217" s="580"/>
      <c r="G217" s="580"/>
      <c r="H217" s="580"/>
      <c r="I217" s="580"/>
      <c r="J217" s="580"/>
      <c r="K217" s="580"/>
      <c r="L217" s="580"/>
      <c r="M217" s="580"/>
      <c r="N217" s="580"/>
      <c r="O217" s="580"/>
      <c r="P217" s="580"/>
      <c r="Q217" s="580"/>
      <c r="R217" s="580"/>
      <c r="S217" s="580"/>
      <c r="T217" s="580"/>
      <c r="U217" s="580"/>
      <c r="V217" s="439"/>
    </row>
    <row r="218" spans="1:22" s="42" customFormat="1" ht="22.5" customHeight="1">
      <c r="A218" s="143" t="s">
        <v>713</v>
      </c>
      <c r="B218" s="586" t="s">
        <v>69</v>
      </c>
      <c r="C218" s="568" t="s">
        <v>96</v>
      </c>
      <c r="D218" s="568"/>
      <c r="E218" s="568"/>
      <c r="F218" s="568"/>
      <c r="G218" s="568"/>
      <c r="H218" s="568"/>
      <c r="I218" s="568"/>
      <c r="J218" s="568"/>
      <c r="K218" s="568"/>
      <c r="L218" s="440"/>
      <c r="M218" s="440"/>
      <c r="N218" s="585" t="s">
        <v>94</v>
      </c>
      <c r="O218" s="565" t="s">
        <v>106</v>
      </c>
      <c r="P218" s="566"/>
      <c r="Q218" s="566"/>
      <c r="R218" s="560"/>
      <c r="S218" s="559" t="s">
        <v>213</v>
      </c>
      <c r="T218" s="560"/>
      <c r="U218" s="556" t="s">
        <v>6</v>
      </c>
      <c r="V218" s="441"/>
    </row>
    <row r="219" spans="1:22" s="42" customFormat="1" ht="22.5" customHeight="1">
      <c r="A219" s="143" t="s">
        <v>714</v>
      </c>
      <c r="B219" s="587"/>
      <c r="C219" s="568" t="s">
        <v>97</v>
      </c>
      <c r="D219" s="568"/>
      <c r="E219" s="589"/>
      <c r="F219" s="418">
        <v>5</v>
      </c>
      <c r="G219" s="567" t="s">
        <v>98</v>
      </c>
      <c r="H219" s="568"/>
      <c r="I219" s="573" t="s">
        <v>267</v>
      </c>
      <c r="J219" s="574"/>
      <c r="K219" s="590"/>
      <c r="L219" s="440"/>
      <c r="M219" s="410" t="s">
        <v>287</v>
      </c>
      <c r="N219" s="582"/>
      <c r="O219" s="567"/>
      <c r="P219" s="568"/>
      <c r="Q219" s="568"/>
      <c r="R219" s="569"/>
      <c r="S219" s="561"/>
      <c r="T219" s="562"/>
      <c r="U219" s="557"/>
      <c r="V219" s="441"/>
    </row>
    <row r="220" spans="1:22" s="42" customFormat="1" ht="51.75" customHeight="1" thickBot="1">
      <c r="A220" s="143" t="s">
        <v>715</v>
      </c>
      <c r="B220" s="587"/>
      <c r="C220" s="574" t="s">
        <v>95</v>
      </c>
      <c r="D220" s="575"/>
      <c r="E220" s="420" t="s">
        <v>99</v>
      </c>
      <c r="F220" s="415" t="s">
        <v>82</v>
      </c>
      <c r="G220" s="416" t="s">
        <v>81</v>
      </c>
      <c r="H220" s="419" t="s">
        <v>264</v>
      </c>
      <c r="I220" s="415" t="s">
        <v>268</v>
      </c>
      <c r="J220" s="416" t="s">
        <v>595</v>
      </c>
      <c r="K220" s="415" t="s">
        <v>101</v>
      </c>
      <c r="L220" s="440"/>
      <c r="M220" s="409" t="s">
        <v>288</v>
      </c>
      <c r="N220" s="583"/>
      <c r="O220" s="570" t="s">
        <v>107</v>
      </c>
      <c r="P220" s="571"/>
      <c r="Q220" s="572"/>
      <c r="R220" s="442">
        <v>6</v>
      </c>
      <c r="S220" s="563"/>
      <c r="T220" s="564"/>
      <c r="U220" s="558"/>
      <c r="V220" s="441"/>
    </row>
    <row r="221" spans="1:22" s="42" customFormat="1" ht="15.75" customHeight="1">
      <c r="A221" s="143" t="s">
        <v>716</v>
      </c>
      <c r="B221" s="587"/>
      <c r="C221" s="74">
        <v>1</v>
      </c>
      <c r="D221" s="133" t="s">
        <v>319</v>
      </c>
      <c r="E221" s="139">
        <v>0.17</v>
      </c>
      <c r="F221" s="443">
        <v>4463.6880000000001</v>
      </c>
      <c r="G221" s="381">
        <v>45.766666700000002</v>
      </c>
      <c r="H221" s="295">
        <v>97.531420199999999</v>
      </c>
      <c r="I221" s="444" t="s">
        <v>24</v>
      </c>
      <c r="J221" s="445" t="s">
        <v>24</v>
      </c>
      <c r="K221" s="446" t="s">
        <v>361</v>
      </c>
      <c r="L221" s="447"/>
      <c r="M221" s="448" t="s">
        <v>24</v>
      </c>
      <c r="N221" s="581" t="s">
        <v>102</v>
      </c>
      <c r="O221" s="449"/>
      <c r="P221" s="449"/>
      <c r="Q221" s="449"/>
      <c r="R221" s="450"/>
      <c r="S221" s="559" t="s">
        <v>76</v>
      </c>
      <c r="T221" s="566"/>
      <c r="U221" s="560"/>
      <c r="V221" s="451"/>
    </row>
    <row r="222" spans="1:22" s="42" customFormat="1" ht="15.75" customHeight="1" thickBot="1">
      <c r="A222" s="143" t="s">
        <v>717</v>
      </c>
      <c r="B222" s="587"/>
      <c r="C222" s="74">
        <v>2</v>
      </c>
      <c r="D222" s="133" t="s">
        <v>320</v>
      </c>
      <c r="E222" s="139">
        <v>0.03</v>
      </c>
      <c r="F222" s="443">
        <v>0</v>
      </c>
      <c r="G222" s="381">
        <v>0</v>
      </c>
      <c r="H222" s="295" t="s">
        <v>656</v>
      </c>
      <c r="I222" s="444" t="s">
        <v>24</v>
      </c>
      <c r="J222" s="445" t="s">
        <v>24</v>
      </c>
      <c r="K222" s="446" t="s">
        <v>361</v>
      </c>
      <c r="L222" s="447"/>
      <c r="M222" s="448" t="s">
        <v>24</v>
      </c>
      <c r="N222" s="582"/>
      <c r="O222" s="452"/>
      <c r="P222" s="451"/>
      <c r="Q222" s="452"/>
      <c r="R222" s="453"/>
      <c r="S222" s="563"/>
      <c r="T222" s="593"/>
      <c r="U222" s="564"/>
      <c r="V222" s="451"/>
    </row>
    <row r="223" spans="1:22" s="42" customFormat="1" ht="15.75" customHeight="1" thickBot="1">
      <c r="A223" s="143" t="s">
        <v>718</v>
      </c>
      <c r="B223" s="587"/>
      <c r="C223" s="74">
        <v>3</v>
      </c>
      <c r="D223" s="133" t="s">
        <v>321</v>
      </c>
      <c r="E223" s="139">
        <v>0.2</v>
      </c>
      <c r="F223" s="443">
        <v>3405.4025000000001</v>
      </c>
      <c r="G223" s="381">
        <v>56.2</v>
      </c>
      <c r="H223" s="295">
        <v>60.594350499999997</v>
      </c>
      <c r="I223" s="444" t="s">
        <v>24</v>
      </c>
      <c r="J223" s="445" t="s">
        <v>24</v>
      </c>
      <c r="K223" s="446" t="s">
        <v>361</v>
      </c>
      <c r="L223" s="447"/>
      <c r="M223" s="448" t="s">
        <v>24</v>
      </c>
      <c r="N223" s="583"/>
      <c r="O223" s="454"/>
      <c r="P223" s="455"/>
      <c r="Q223" s="456"/>
      <c r="R223" s="457"/>
      <c r="S223" s="458"/>
      <c r="T223" s="458"/>
      <c r="U223" s="459"/>
      <c r="V223" s="441"/>
    </row>
    <row r="224" spans="1:22" s="42" customFormat="1" ht="15.75" customHeight="1">
      <c r="A224" s="143" t="s">
        <v>719</v>
      </c>
      <c r="B224" s="587"/>
      <c r="C224" s="74">
        <v>4</v>
      </c>
      <c r="D224" s="133" t="s">
        <v>322</v>
      </c>
      <c r="E224" s="139">
        <v>0.4</v>
      </c>
      <c r="F224" s="443">
        <v>18067.71</v>
      </c>
      <c r="G224" s="381">
        <v>83.833333299999993</v>
      </c>
      <c r="H224" s="295">
        <v>215.5194037</v>
      </c>
      <c r="I224" s="444" t="s">
        <v>25</v>
      </c>
      <c r="J224" s="445" t="s">
        <v>25</v>
      </c>
      <c r="K224" s="446" t="s">
        <v>6</v>
      </c>
      <c r="L224" s="447"/>
      <c r="M224" s="448" t="s">
        <v>25</v>
      </c>
      <c r="N224" s="407" t="s">
        <v>280</v>
      </c>
      <c r="O224" s="573" t="s">
        <v>265</v>
      </c>
      <c r="P224" s="574"/>
      <c r="Q224" s="574"/>
      <c r="R224" s="575"/>
      <c r="S224" s="441"/>
      <c r="T224" s="441"/>
      <c r="U224" s="460"/>
      <c r="V224" s="441"/>
    </row>
    <row r="225" spans="1:22" s="42" customFormat="1" ht="24.75" customHeight="1">
      <c r="A225" s="143" t="s">
        <v>720</v>
      </c>
      <c r="B225" s="587"/>
      <c r="C225" s="74">
        <v>5</v>
      </c>
      <c r="D225" s="133" t="s">
        <v>323</v>
      </c>
      <c r="E225" s="139">
        <v>0.2</v>
      </c>
      <c r="F225" s="443">
        <v>3232.8699000000001</v>
      </c>
      <c r="G225" s="381">
        <v>39.433333300000001</v>
      </c>
      <c r="H225" s="295">
        <v>81.983175900000006</v>
      </c>
      <c r="I225" s="444" t="s">
        <v>24</v>
      </c>
      <c r="J225" s="445" t="s">
        <v>24</v>
      </c>
      <c r="K225" s="446" t="s">
        <v>361</v>
      </c>
      <c r="L225" s="447"/>
      <c r="M225" s="448" t="s">
        <v>24</v>
      </c>
      <c r="N225" s="591">
        <v>7</v>
      </c>
      <c r="O225" s="416" t="s">
        <v>108</v>
      </c>
      <c r="P225" s="416" t="s">
        <v>601</v>
      </c>
      <c r="Q225" s="584" t="s">
        <v>259</v>
      </c>
      <c r="R225" s="584"/>
      <c r="S225" s="441"/>
      <c r="T225" s="441"/>
      <c r="U225" s="460"/>
      <c r="V225" s="441"/>
    </row>
    <row r="226" spans="1:22" s="42" customFormat="1" ht="16.5" customHeight="1" thickBot="1">
      <c r="A226" s="143" t="s">
        <v>721</v>
      </c>
      <c r="B226" s="587"/>
      <c r="C226" s="140">
        <v>6</v>
      </c>
      <c r="D226" s="141" t="s">
        <v>361</v>
      </c>
      <c r="E226" s="142" t="s">
        <v>361</v>
      </c>
      <c r="F226" s="382" t="s">
        <v>361</v>
      </c>
      <c r="G226" s="382" t="s">
        <v>361</v>
      </c>
      <c r="H226" s="295" t="s">
        <v>361</v>
      </c>
      <c r="I226" s="444" t="s">
        <v>361</v>
      </c>
      <c r="J226" s="445" t="s">
        <v>361</v>
      </c>
      <c r="K226" s="446" t="s">
        <v>361</v>
      </c>
      <c r="L226" s="447"/>
      <c r="M226" s="448" t="s">
        <v>361</v>
      </c>
      <c r="N226" s="592"/>
      <c r="O226" s="412">
        <v>3</v>
      </c>
      <c r="P226" s="478">
        <v>143.89992910000001</v>
      </c>
      <c r="Q226" s="579">
        <v>129.5086743</v>
      </c>
      <c r="R226" s="579"/>
      <c r="S226" s="441"/>
      <c r="T226" s="441"/>
      <c r="U226" s="460"/>
      <c r="V226" s="441"/>
    </row>
    <row r="227" spans="1:22" s="42" customFormat="1" ht="16.5" customHeight="1" thickBot="1">
      <c r="A227" s="143" t="s">
        <v>722</v>
      </c>
      <c r="B227" s="588"/>
      <c r="C227" s="577"/>
      <c r="D227" s="578"/>
      <c r="E227" s="578"/>
      <c r="F227" s="380"/>
      <c r="G227" s="379"/>
      <c r="H227" s="578" t="s">
        <v>103</v>
      </c>
      <c r="I227" s="578"/>
      <c r="J227" s="578"/>
      <c r="K227" s="461" t="s">
        <v>6</v>
      </c>
      <c r="L227" s="462"/>
      <c r="M227" s="461"/>
      <c r="N227" s="406"/>
      <c r="O227" s="408"/>
      <c r="P227" s="408"/>
      <c r="Q227" s="408"/>
      <c r="R227" s="408"/>
      <c r="S227" s="408"/>
      <c r="T227" s="413"/>
      <c r="U227" s="414"/>
      <c r="V227" s="441"/>
    </row>
    <row r="228" spans="1:22" ht="25" customHeight="1">
      <c r="V228" s="40"/>
    </row>
    <row r="229" spans="1:22" ht="25" customHeight="1">
      <c r="V229" s="40"/>
    </row>
    <row r="230" spans="1:22" s="51" customFormat="1" ht="24" thickBot="1">
      <c r="A230" s="423">
        <v>8</v>
      </c>
      <c r="B230" s="599" t="s">
        <v>51</v>
      </c>
      <c r="C230" s="599"/>
      <c r="D230" s="599"/>
      <c r="E230" s="424">
        <v>8</v>
      </c>
      <c r="F230" s="425" t="s">
        <v>296</v>
      </c>
      <c r="G230" s="426"/>
      <c r="H230" s="426"/>
      <c r="I230" s="425"/>
      <c r="J230" s="425"/>
      <c r="K230" s="427"/>
      <c r="L230" s="427"/>
      <c r="M230" s="427"/>
      <c r="N230" s="426"/>
      <c r="O230" s="426"/>
      <c r="P230" s="428"/>
      <c r="Q230" s="428"/>
      <c r="R230" s="428"/>
      <c r="S230" s="428"/>
      <c r="T230" s="429"/>
    </row>
    <row r="231" spans="1:22" s="39" customFormat="1" ht="15.75" customHeight="1">
      <c r="A231" s="430"/>
      <c r="B231" s="600" t="s">
        <v>57</v>
      </c>
      <c r="C231" s="421" t="s">
        <v>58</v>
      </c>
      <c r="D231" s="332" t="s">
        <v>17</v>
      </c>
      <c r="E231" s="332"/>
      <c r="F231" s="332" t="s">
        <v>59</v>
      </c>
      <c r="G231" s="333"/>
      <c r="H231" s="602" t="s">
        <v>60</v>
      </c>
      <c r="I231" s="602" t="s">
        <v>18</v>
      </c>
      <c r="J231" s="602" t="s">
        <v>61</v>
      </c>
      <c r="K231" s="602" t="s">
        <v>62</v>
      </c>
      <c r="L231" s="421"/>
      <c r="M231" s="602" t="s">
        <v>63</v>
      </c>
      <c r="N231" s="603" t="s">
        <v>64</v>
      </c>
      <c r="O231" s="602" t="s">
        <v>215</v>
      </c>
      <c r="P231" s="605" t="s">
        <v>65</v>
      </c>
      <c r="Q231" s="606"/>
      <c r="R231" s="552" t="s">
        <v>278</v>
      </c>
      <c r="S231" s="607" t="s">
        <v>279</v>
      </c>
      <c r="T231" s="594" t="s">
        <v>22</v>
      </c>
      <c r="U231" s="595"/>
      <c r="V231" s="431"/>
    </row>
    <row r="232" spans="1:22" s="39" customFormat="1" ht="100" customHeight="1">
      <c r="A232" s="430"/>
      <c r="B232" s="601"/>
      <c r="C232" s="416" t="s">
        <v>66</v>
      </c>
      <c r="D232" s="334" t="s">
        <v>3</v>
      </c>
      <c r="E232" s="334" t="s">
        <v>19</v>
      </c>
      <c r="F232" s="334" t="s">
        <v>67</v>
      </c>
      <c r="G232" s="335" t="s">
        <v>68</v>
      </c>
      <c r="H232" s="584"/>
      <c r="I232" s="584"/>
      <c r="J232" s="584"/>
      <c r="K232" s="584"/>
      <c r="L232" s="416"/>
      <c r="M232" s="584"/>
      <c r="N232" s="604"/>
      <c r="O232" s="584"/>
      <c r="P232" s="416" t="s">
        <v>212</v>
      </c>
      <c r="Q232" s="334" t="s">
        <v>83</v>
      </c>
      <c r="R232" s="553"/>
      <c r="S232" s="608"/>
      <c r="T232" s="596"/>
      <c r="U232" s="597"/>
      <c r="V232" s="431"/>
    </row>
    <row r="233" spans="1:22" s="39" customFormat="1" ht="13" hidden="1">
      <c r="A233" s="430"/>
      <c r="B233" s="52"/>
      <c r="C233" s="53"/>
      <c r="D233" s="53"/>
      <c r="E233" s="53"/>
      <c r="F233" s="53"/>
      <c r="G233" s="53"/>
      <c r="H233" s="53"/>
      <c r="I233" s="53"/>
      <c r="J233" s="53"/>
      <c r="K233" s="53"/>
      <c r="L233" s="53"/>
      <c r="M233" s="53"/>
      <c r="N233" s="53"/>
      <c r="O233" s="53"/>
      <c r="P233" s="53"/>
      <c r="Q233" s="53"/>
      <c r="R233" s="432"/>
      <c r="S233" s="433"/>
      <c r="T233" s="434"/>
      <c r="U233" s="54"/>
    </row>
    <row r="234" spans="1:22" s="57" customFormat="1" ht="103.5" customHeight="1">
      <c r="A234" s="435" t="s">
        <v>723</v>
      </c>
      <c r="B234" s="55">
        <v>1</v>
      </c>
      <c r="C234" s="347" t="s">
        <v>423</v>
      </c>
      <c r="D234" s="347" t="s">
        <v>424</v>
      </c>
      <c r="E234" s="347" t="s">
        <v>425</v>
      </c>
      <c r="F234" s="347" t="s">
        <v>371</v>
      </c>
      <c r="G234" s="348">
        <v>0.8</v>
      </c>
      <c r="H234" s="348" t="s">
        <v>25</v>
      </c>
      <c r="I234" s="349" t="s">
        <v>324</v>
      </c>
      <c r="J234" s="350">
        <v>40026</v>
      </c>
      <c r="K234" s="389" t="s">
        <v>361</v>
      </c>
      <c r="L234" s="390">
        <v>81</v>
      </c>
      <c r="M234" s="350">
        <v>41120</v>
      </c>
      <c r="N234" s="363">
        <v>36.5</v>
      </c>
      <c r="O234" s="353">
        <v>17872.252216340199</v>
      </c>
      <c r="P234" s="273">
        <v>14297.80177307216</v>
      </c>
      <c r="Q234" s="436">
        <v>14297.8017731</v>
      </c>
      <c r="R234" s="391" t="s">
        <v>235</v>
      </c>
      <c r="S234" s="391" t="s">
        <v>282</v>
      </c>
      <c r="T234" s="554"/>
      <c r="U234" s="555"/>
      <c r="V234" s="437"/>
    </row>
    <row r="235" spans="1:22" s="57" customFormat="1" ht="89.25" customHeight="1">
      <c r="A235" s="435" t="s">
        <v>724</v>
      </c>
      <c r="B235" s="55">
        <v>2</v>
      </c>
      <c r="C235" s="351" t="s">
        <v>426</v>
      </c>
      <c r="D235" s="351" t="s">
        <v>427</v>
      </c>
      <c r="E235" s="351" t="s">
        <v>428</v>
      </c>
      <c r="F235" s="351" t="s">
        <v>371</v>
      </c>
      <c r="G235" s="348">
        <v>0.5</v>
      </c>
      <c r="H235" s="348" t="s">
        <v>25</v>
      </c>
      <c r="I235" s="349" t="s">
        <v>324</v>
      </c>
      <c r="J235" s="350">
        <v>41995</v>
      </c>
      <c r="K235" s="389" t="s">
        <v>361</v>
      </c>
      <c r="L235" s="390">
        <v>82</v>
      </c>
      <c r="M235" s="350">
        <v>42353</v>
      </c>
      <c r="N235" s="363">
        <v>11.966666699999999</v>
      </c>
      <c r="O235" s="353">
        <v>1541.22</v>
      </c>
      <c r="P235" s="273">
        <v>770.61</v>
      </c>
      <c r="Q235" s="436">
        <v>770.61</v>
      </c>
      <c r="R235" s="391" t="s">
        <v>238</v>
      </c>
      <c r="S235" s="391" t="s">
        <v>283</v>
      </c>
      <c r="T235" s="554"/>
      <c r="U235" s="555"/>
      <c r="V235" s="437"/>
    </row>
    <row r="236" spans="1:22" s="57" customFormat="1" ht="97.5" customHeight="1">
      <c r="A236" s="435" t="s">
        <v>725</v>
      </c>
      <c r="B236" s="58">
        <v>3</v>
      </c>
      <c r="C236" s="347" t="s">
        <v>429</v>
      </c>
      <c r="D236" s="347" t="s">
        <v>430</v>
      </c>
      <c r="E236" s="474" t="s">
        <v>431</v>
      </c>
      <c r="F236" s="347" t="s">
        <v>371</v>
      </c>
      <c r="G236" s="348">
        <v>0.5</v>
      </c>
      <c r="H236" s="348" t="s">
        <v>25</v>
      </c>
      <c r="I236" s="349" t="s">
        <v>325</v>
      </c>
      <c r="J236" s="350">
        <v>40099</v>
      </c>
      <c r="K236" s="389" t="s">
        <v>361</v>
      </c>
      <c r="L236" s="390">
        <v>83</v>
      </c>
      <c r="M236" s="350">
        <v>40558</v>
      </c>
      <c r="N236" s="363">
        <v>15.3333333</v>
      </c>
      <c r="O236" s="353">
        <v>8515.77</v>
      </c>
      <c r="P236" s="273">
        <v>4257.8850000000002</v>
      </c>
      <c r="Q236" s="436">
        <v>4257.8850000000002</v>
      </c>
      <c r="R236" s="391" t="s">
        <v>238</v>
      </c>
      <c r="S236" s="391" t="s">
        <v>283</v>
      </c>
      <c r="T236" s="554"/>
      <c r="U236" s="555"/>
      <c r="V236" s="437"/>
    </row>
    <row r="237" spans="1:22" s="57" customFormat="1" ht="84.75" customHeight="1">
      <c r="A237" s="435" t="s">
        <v>726</v>
      </c>
      <c r="B237" s="67">
        <v>4</v>
      </c>
      <c r="C237" s="352" t="s">
        <v>432</v>
      </c>
      <c r="D237" s="352" t="s">
        <v>433</v>
      </c>
      <c r="E237" s="352" t="s">
        <v>434</v>
      </c>
      <c r="F237" s="352" t="s">
        <v>371</v>
      </c>
      <c r="G237" s="348">
        <v>0.4</v>
      </c>
      <c r="H237" s="348" t="s">
        <v>25</v>
      </c>
      <c r="I237" s="349" t="s">
        <v>325</v>
      </c>
      <c r="J237" s="350">
        <v>40051</v>
      </c>
      <c r="K237" s="389" t="s">
        <v>361</v>
      </c>
      <c r="L237" s="390">
        <v>84</v>
      </c>
      <c r="M237" s="350">
        <v>40569</v>
      </c>
      <c r="N237" s="363">
        <v>17.3</v>
      </c>
      <c r="O237" s="468">
        <v>3076.87</v>
      </c>
      <c r="P237" s="273">
        <v>1230.748</v>
      </c>
      <c r="Q237" s="436">
        <v>1230.748</v>
      </c>
      <c r="R237" s="391" t="s">
        <v>238</v>
      </c>
      <c r="S237" s="391" t="s">
        <v>283</v>
      </c>
      <c r="T237" s="554"/>
      <c r="U237" s="555"/>
      <c r="V237" s="437"/>
    </row>
    <row r="238" spans="1:22" s="57" customFormat="1" ht="101.25" customHeight="1">
      <c r="A238" s="435" t="s">
        <v>727</v>
      </c>
      <c r="B238" s="67">
        <v>5</v>
      </c>
      <c r="C238" s="352" t="s">
        <v>435</v>
      </c>
      <c r="D238" s="352" t="s">
        <v>436</v>
      </c>
      <c r="E238" s="472" t="s">
        <v>437</v>
      </c>
      <c r="F238" s="352" t="s">
        <v>365</v>
      </c>
      <c r="G238" s="348">
        <v>1</v>
      </c>
      <c r="H238" s="470" t="s">
        <v>25</v>
      </c>
      <c r="I238" s="349" t="s">
        <v>325</v>
      </c>
      <c r="J238" s="350">
        <v>35935</v>
      </c>
      <c r="K238" s="389" t="s">
        <v>361</v>
      </c>
      <c r="L238" s="390">
        <v>85</v>
      </c>
      <c r="M238" s="350">
        <v>36042</v>
      </c>
      <c r="N238" s="363">
        <v>3.6</v>
      </c>
      <c r="O238" s="353">
        <v>422.92</v>
      </c>
      <c r="P238" s="273">
        <v>422.92</v>
      </c>
      <c r="Q238" s="436">
        <v>422.92</v>
      </c>
      <c r="R238" s="391" t="s">
        <v>235</v>
      </c>
      <c r="S238" s="391" t="s">
        <v>282</v>
      </c>
      <c r="T238" s="554"/>
      <c r="U238" s="555"/>
      <c r="V238" s="437"/>
    </row>
    <row r="239" spans="1:22" s="57" customFormat="1" ht="77.25" customHeight="1">
      <c r="A239" s="435" t="s">
        <v>728</v>
      </c>
      <c r="B239" s="67">
        <v>6</v>
      </c>
      <c r="C239" s="352" t="s">
        <v>362</v>
      </c>
      <c r="D239" s="352" t="s">
        <v>438</v>
      </c>
      <c r="E239" s="352" t="s">
        <v>439</v>
      </c>
      <c r="F239" s="352" t="s">
        <v>365</v>
      </c>
      <c r="G239" s="348">
        <v>1</v>
      </c>
      <c r="H239" s="348" t="s">
        <v>25</v>
      </c>
      <c r="I239" s="349" t="s">
        <v>326</v>
      </c>
      <c r="J239" s="350">
        <v>31454</v>
      </c>
      <c r="K239" s="389" t="s">
        <v>361</v>
      </c>
      <c r="L239" s="390">
        <v>86</v>
      </c>
      <c r="M239" s="350">
        <v>36037</v>
      </c>
      <c r="N239" s="363">
        <v>152.80000000000001</v>
      </c>
      <c r="O239" s="353">
        <v>16613.68</v>
      </c>
      <c r="P239" s="273">
        <v>16613.68</v>
      </c>
      <c r="Q239" s="436">
        <v>16613.68</v>
      </c>
      <c r="R239" s="391" t="s">
        <v>235</v>
      </c>
      <c r="S239" s="391" t="s">
        <v>282</v>
      </c>
      <c r="T239" s="554"/>
      <c r="U239" s="555"/>
      <c r="V239" s="437"/>
    </row>
    <row r="240" spans="1:22" s="57" customFormat="1" ht="15.75" customHeight="1">
      <c r="A240" s="435" t="s">
        <v>729</v>
      </c>
      <c r="B240" s="67">
        <v>7</v>
      </c>
      <c r="C240" s="352"/>
      <c r="D240" s="352"/>
      <c r="E240" s="352"/>
      <c r="F240" s="352"/>
      <c r="G240" s="348"/>
      <c r="H240" s="348"/>
      <c r="I240" s="349"/>
      <c r="J240" s="350"/>
      <c r="K240" s="389" t="s">
        <v>361</v>
      </c>
      <c r="L240" s="390">
        <v>87</v>
      </c>
      <c r="M240" s="350"/>
      <c r="N240" s="363" t="s">
        <v>361</v>
      </c>
      <c r="O240" s="353"/>
      <c r="P240" s="56" t="s">
        <v>361</v>
      </c>
      <c r="Q240" s="436" t="s">
        <v>361</v>
      </c>
      <c r="R240" s="391"/>
      <c r="S240" s="391"/>
      <c r="T240" s="554"/>
      <c r="U240" s="555"/>
      <c r="V240" s="437"/>
    </row>
    <row r="241" spans="1:22" s="57" customFormat="1" ht="15.75" customHeight="1">
      <c r="A241" s="435" t="s">
        <v>730</v>
      </c>
      <c r="B241" s="67">
        <v>8</v>
      </c>
      <c r="C241" s="352"/>
      <c r="D241" s="352"/>
      <c r="E241" s="352"/>
      <c r="F241" s="352"/>
      <c r="G241" s="348"/>
      <c r="H241" s="348"/>
      <c r="I241" s="349"/>
      <c r="J241" s="350"/>
      <c r="K241" s="389" t="s">
        <v>361</v>
      </c>
      <c r="L241" s="390">
        <v>88</v>
      </c>
      <c r="M241" s="350"/>
      <c r="N241" s="363" t="s">
        <v>361</v>
      </c>
      <c r="O241" s="354"/>
      <c r="P241" s="56" t="s">
        <v>361</v>
      </c>
      <c r="Q241" s="436" t="s">
        <v>361</v>
      </c>
      <c r="R241" s="391"/>
      <c r="S241" s="391"/>
      <c r="T241" s="554"/>
      <c r="U241" s="555"/>
      <c r="V241" s="437"/>
    </row>
    <row r="242" spans="1:22" s="57" customFormat="1" ht="15.75" customHeight="1">
      <c r="A242" s="435" t="s">
        <v>731</v>
      </c>
      <c r="B242" s="67">
        <v>9</v>
      </c>
      <c r="C242" s="352"/>
      <c r="D242" s="352"/>
      <c r="E242" s="352"/>
      <c r="F242" s="352"/>
      <c r="G242" s="348"/>
      <c r="H242" s="348"/>
      <c r="I242" s="349"/>
      <c r="J242" s="350"/>
      <c r="K242" s="389" t="s">
        <v>361</v>
      </c>
      <c r="L242" s="390">
        <v>89</v>
      </c>
      <c r="M242" s="350"/>
      <c r="N242" s="363" t="s">
        <v>361</v>
      </c>
      <c r="O242" s="354"/>
      <c r="P242" s="56" t="s">
        <v>361</v>
      </c>
      <c r="Q242" s="436" t="s">
        <v>361</v>
      </c>
      <c r="R242" s="391"/>
      <c r="S242" s="391"/>
      <c r="T242" s="554"/>
      <c r="U242" s="555"/>
      <c r="V242" s="437"/>
    </row>
    <row r="243" spans="1:22" s="57" customFormat="1" ht="15.75" customHeight="1">
      <c r="A243" s="435" t="s">
        <v>732</v>
      </c>
      <c r="B243" s="67">
        <v>10</v>
      </c>
      <c r="C243" s="352"/>
      <c r="D243" s="352"/>
      <c r="E243" s="352"/>
      <c r="F243" s="352"/>
      <c r="G243" s="348"/>
      <c r="H243" s="348"/>
      <c r="I243" s="349"/>
      <c r="J243" s="350"/>
      <c r="K243" s="389" t="s">
        <v>361</v>
      </c>
      <c r="L243" s="390">
        <v>90</v>
      </c>
      <c r="M243" s="350"/>
      <c r="N243" s="363" t="s">
        <v>361</v>
      </c>
      <c r="O243" s="354"/>
      <c r="P243" s="56" t="s">
        <v>361</v>
      </c>
      <c r="Q243" s="436" t="s">
        <v>361</v>
      </c>
      <c r="R243" s="391"/>
      <c r="S243" s="391"/>
      <c r="T243" s="554"/>
      <c r="U243" s="555"/>
      <c r="V243" s="437"/>
    </row>
    <row r="244" spans="1:22" s="39" customFormat="1" ht="13" hidden="1">
      <c r="A244" s="430"/>
      <c r="B244" s="59"/>
      <c r="C244" s="60"/>
      <c r="D244" s="60"/>
      <c r="E244" s="60"/>
      <c r="F244" s="60"/>
      <c r="G244" s="60"/>
      <c r="H244" s="60"/>
      <c r="I244" s="60"/>
      <c r="J244" s="60"/>
      <c r="K244" s="60"/>
      <c r="L244" s="60"/>
      <c r="M244" s="60"/>
      <c r="N244" s="318"/>
      <c r="O244" s="60"/>
      <c r="P244" s="60"/>
      <c r="Q244" s="318"/>
      <c r="R244" s="60"/>
      <c r="S244" s="60"/>
      <c r="T244" s="61"/>
      <c r="U244" s="62"/>
    </row>
    <row r="245" spans="1:22" s="39" customFormat="1" ht="17.25" customHeight="1" thickBot="1">
      <c r="A245" s="438"/>
      <c r="B245" s="340"/>
      <c r="C245" s="341"/>
      <c r="D245" s="341"/>
      <c r="E245" s="341"/>
      <c r="F245" s="341"/>
      <c r="G245" s="341"/>
      <c r="H245" s="341"/>
      <c r="I245" s="341"/>
      <c r="J245" s="341"/>
      <c r="K245" s="341"/>
      <c r="L245" s="341"/>
      <c r="M245" s="341"/>
      <c r="N245" s="342"/>
      <c r="O245" s="341"/>
      <c r="P245" s="341"/>
      <c r="Q245" s="343"/>
      <c r="R245" s="343"/>
      <c r="S245" s="344"/>
      <c r="T245" s="345"/>
      <c r="U245" s="346"/>
      <c r="V245" s="434"/>
    </row>
    <row r="246" spans="1:22" ht="17.25" customHeight="1">
      <c r="B246" s="64"/>
      <c r="C246" s="64"/>
      <c r="D246" s="64"/>
      <c r="E246" s="64"/>
      <c r="F246" s="64"/>
      <c r="G246" s="66"/>
      <c r="H246" s="66"/>
      <c r="I246" s="66"/>
      <c r="J246" s="66"/>
      <c r="K246" s="66"/>
      <c r="L246" s="66"/>
      <c r="M246" s="66"/>
      <c r="N246" s="66"/>
      <c r="O246" s="66"/>
      <c r="P246" s="66"/>
      <c r="Q246" s="66"/>
      <c r="R246" s="66"/>
      <c r="S246" s="66"/>
      <c r="T246" s="66"/>
      <c r="U246" s="66"/>
      <c r="V246" s="66"/>
    </row>
    <row r="247" spans="1:22" s="39" customFormat="1" ht="16.5" customHeight="1" thickBot="1">
      <c r="A247" s="430"/>
      <c r="B247" s="580" t="s">
        <v>72</v>
      </c>
      <c r="C247" s="580"/>
      <c r="D247" s="580"/>
      <c r="E247" s="580"/>
      <c r="F247" s="580"/>
      <c r="G247" s="580"/>
      <c r="H247" s="580"/>
      <c r="I247" s="580"/>
      <c r="J247" s="580"/>
      <c r="K247" s="580"/>
      <c r="L247" s="580"/>
      <c r="M247" s="580"/>
      <c r="N247" s="580"/>
      <c r="O247" s="580"/>
      <c r="P247" s="580"/>
      <c r="Q247" s="580"/>
      <c r="R247" s="580"/>
      <c r="S247" s="580"/>
      <c r="T247" s="580"/>
      <c r="U247" s="580"/>
      <c r="V247" s="439"/>
    </row>
    <row r="248" spans="1:22" s="42" customFormat="1" ht="22.5" customHeight="1">
      <c r="A248" s="143" t="s">
        <v>733</v>
      </c>
      <c r="B248" s="586" t="s">
        <v>69</v>
      </c>
      <c r="C248" s="568" t="s">
        <v>96</v>
      </c>
      <c r="D248" s="568"/>
      <c r="E248" s="568"/>
      <c r="F248" s="568"/>
      <c r="G248" s="568"/>
      <c r="H248" s="568"/>
      <c r="I248" s="568"/>
      <c r="J248" s="568"/>
      <c r="K248" s="568"/>
      <c r="L248" s="440"/>
      <c r="M248" s="440"/>
      <c r="N248" s="585" t="s">
        <v>94</v>
      </c>
      <c r="O248" s="565" t="s">
        <v>106</v>
      </c>
      <c r="P248" s="566"/>
      <c r="Q248" s="566"/>
      <c r="R248" s="560"/>
      <c r="S248" s="559" t="s">
        <v>213</v>
      </c>
      <c r="T248" s="560"/>
      <c r="U248" s="556" t="s">
        <v>6</v>
      </c>
      <c r="V248" s="441"/>
    </row>
    <row r="249" spans="1:22" s="42" customFormat="1" ht="22.5" customHeight="1">
      <c r="A249" s="143" t="s">
        <v>734</v>
      </c>
      <c r="B249" s="587"/>
      <c r="C249" s="568" t="s">
        <v>97</v>
      </c>
      <c r="D249" s="568"/>
      <c r="E249" s="589"/>
      <c r="F249" s="418">
        <v>3</v>
      </c>
      <c r="G249" s="567" t="s">
        <v>98</v>
      </c>
      <c r="H249" s="568"/>
      <c r="I249" s="573" t="s">
        <v>267</v>
      </c>
      <c r="J249" s="574"/>
      <c r="K249" s="590"/>
      <c r="L249" s="440"/>
      <c r="M249" s="410" t="s">
        <v>287</v>
      </c>
      <c r="N249" s="582"/>
      <c r="O249" s="567"/>
      <c r="P249" s="568"/>
      <c r="Q249" s="568"/>
      <c r="R249" s="569"/>
      <c r="S249" s="561"/>
      <c r="T249" s="562"/>
      <c r="U249" s="557"/>
      <c r="V249" s="441"/>
    </row>
    <row r="250" spans="1:22" s="42" customFormat="1" ht="51.75" customHeight="1" thickBot="1">
      <c r="A250" s="143" t="s">
        <v>735</v>
      </c>
      <c r="B250" s="587"/>
      <c r="C250" s="574" t="s">
        <v>95</v>
      </c>
      <c r="D250" s="575"/>
      <c r="E250" s="420" t="s">
        <v>99</v>
      </c>
      <c r="F250" s="415" t="s">
        <v>82</v>
      </c>
      <c r="G250" s="416" t="s">
        <v>81</v>
      </c>
      <c r="H250" s="419" t="s">
        <v>264</v>
      </c>
      <c r="I250" s="415" t="s">
        <v>268</v>
      </c>
      <c r="J250" s="416" t="s">
        <v>595</v>
      </c>
      <c r="K250" s="415" t="s">
        <v>101</v>
      </c>
      <c r="L250" s="440"/>
      <c r="M250" s="409" t="s">
        <v>288</v>
      </c>
      <c r="N250" s="583"/>
      <c r="O250" s="570" t="s">
        <v>107</v>
      </c>
      <c r="P250" s="571"/>
      <c r="Q250" s="572"/>
      <c r="R250" s="442">
        <v>6</v>
      </c>
      <c r="S250" s="563"/>
      <c r="T250" s="564"/>
      <c r="U250" s="558"/>
      <c r="V250" s="441"/>
    </row>
    <row r="251" spans="1:22" s="42" customFormat="1" ht="15.75" customHeight="1">
      <c r="A251" s="143" t="s">
        <v>736</v>
      </c>
      <c r="B251" s="587"/>
      <c r="C251" s="74">
        <v>1</v>
      </c>
      <c r="D251" s="133" t="s">
        <v>324</v>
      </c>
      <c r="E251" s="139">
        <v>0.4</v>
      </c>
      <c r="F251" s="443">
        <v>15068.411773100001</v>
      </c>
      <c r="G251" s="381">
        <v>48.466666699999998</v>
      </c>
      <c r="H251" s="295">
        <v>310.90258110000002</v>
      </c>
      <c r="I251" s="444" t="s">
        <v>25</v>
      </c>
      <c r="J251" s="445" t="s">
        <v>25</v>
      </c>
      <c r="K251" s="446" t="s">
        <v>6</v>
      </c>
      <c r="L251" s="447"/>
      <c r="M251" s="448" t="s">
        <v>25</v>
      </c>
      <c r="N251" s="581" t="s">
        <v>102</v>
      </c>
      <c r="O251" s="449"/>
      <c r="P251" s="449"/>
      <c r="Q251" s="449"/>
      <c r="R251" s="450"/>
      <c r="S251" s="559" t="s">
        <v>76</v>
      </c>
      <c r="T251" s="566"/>
      <c r="U251" s="560"/>
      <c r="V251" s="451"/>
    </row>
    <row r="252" spans="1:22" s="42" customFormat="1" ht="15.75" customHeight="1" thickBot="1">
      <c r="A252" s="143" t="s">
        <v>737</v>
      </c>
      <c r="B252" s="587"/>
      <c r="C252" s="74">
        <v>2</v>
      </c>
      <c r="D252" s="133" t="s">
        <v>325</v>
      </c>
      <c r="E252" s="139">
        <v>0.3</v>
      </c>
      <c r="F252" s="443">
        <v>5911.5529999999999</v>
      </c>
      <c r="G252" s="381">
        <v>36.233333300000005</v>
      </c>
      <c r="H252" s="295">
        <v>163.15233689999999</v>
      </c>
      <c r="I252" s="444" t="s">
        <v>24</v>
      </c>
      <c r="J252" s="445" t="s">
        <v>24</v>
      </c>
      <c r="K252" s="446" t="s">
        <v>361</v>
      </c>
      <c r="L252" s="447"/>
      <c r="M252" s="448" t="s">
        <v>25</v>
      </c>
      <c r="N252" s="582"/>
      <c r="O252" s="452"/>
      <c r="P252" s="451"/>
      <c r="Q252" s="452"/>
      <c r="R252" s="453"/>
      <c r="S252" s="563"/>
      <c r="T252" s="593"/>
      <c r="U252" s="564"/>
      <c r="V252" s="451"/>
    </row>
    <row r="253" spans="1:22" s="42" customFormat="1" ht="15.75" customHeight="1" thickBot="1">
      <c r="A253" s="143" t="s">
        <v>738</v>
      </c>
      <c r="B253" s="587"/>
      <c r="C253" s="74">
        <v>3</v>
      </c>
      <c r="D253" s="133" t="s">
        <v>326</v>
      </c>
      <c r="E253" s="139">
        <v>0.3</v>
      </c>
      <c r="F253" s="443">
        <v>16613.68</v>
      </c>
      <c r="G253" s="381">
        <v>152.80000000000001</v>
      </c>
      <c r="H253" s="295">
        <v>108.7282723</v>
      </c>
      <c r="I253" s="444" t="s">
        <v>24</v>
      </c>
      <c r="J253" s="445" t="s">
        <v>24</v>
      </c>
      <c r="K253" s="446" t="s">
        <v>361</v>
      </c>
      <c r="L253" s="447"/>
      <c r="M253" s="448" t="s">
        <v>25</v>
      </c>
      <c r="N253" s="583"/>
      <c r="O253" s="454"/>
      <c r="P253" s="455"/>
      <c r="Q253" s="456"/>
      <c r="R253" s="457"/>
      <c r="S253" s="458"/>
      <c r="T253" s="458"/>
      <c r="U253" s="459"/>
      <c r="V253" s="441"/>
    </row>
    <row r="254" spans="1:22" s="42" customFormat="1" ht="15.75" customHeight="1">
      <c r="A254" s="143" t="s">
        <v>739</v>
      </c>
      <c r="B254" s="587"/>
      <c r="C254" s="74">
        <v>4</v>
      </c>
      <c r="D254" s="133" t="s">
        <v>361</v>
      </c>
      <c r="E254" s="139" t="s">
        <v>361</v>
      </c>
      <c r="F254" s="443" t="s">
        <v>361</v>
      </c>
      <c r="G254" s="381" t="s">
        <v>361</v>
      </c>
      <c r="H254" s="295" t="s">
        <v>361</v>
      </c>
      <c r="I254" s="444" t="s">
        <v>361</v>
      </c>
      <c r="J254" s="445" t="s">
        <v>361</v>
      </c>
      <c r="K254" s="446" t="s">
        <v>361</v>
      </c>
      <c r="L254" s="447"/>
      <c r="M254" s="448" t="s">
        <v>361</v>
      </c>
      <c r="N254" s="407" t="s">
        <v>280</v>
      </c>
      <c r="O254" s="573" t="s">
        <v>265</v>
      </c>
      <c r="P254" s="574"/>
      <c r="Q254" s="574"/>
      <c r="R254" s="575"/>
      <c r="S254" s="441"/>
      <c r="T254" s="441"/>
      <c r="U254" s="460"/>
      <c r="V254" s="441"/>
    </row>
    <row r="255" spans="1:22" s="42" customFormat="1" ht="24.75" customHeight="1">
      <c r="A255" s="143" t="s">
        <v>740</v>
      </c>
      <c r="B255" s="587"/>
      <c r="C255" s="74">
        <v>5</v>
      </c>
      <c r="D255" s="133" t="s">
        <v>361</v>
      </c>
      <c r="E255" s="139" t="s">
        <v>361</v>
      </c>
      <c r="F255" s="443" t="s">
        <v>361</v>
      </c>
      <c r="G255" s="381" t="s">
        <v>361</v>
      </c>
      <c r="H255" s="295" t="s">
        <v>361</v>
      </c>
      <c r="I255" s="444" t="s">
        <v>361</v>
      </c>
      <c r="J255" s="445" t="s">
        <v>361</v>
      </c>
      <c r="K255" s="446" t="s">
        <v>361</v>
      </c>
      <c r="L255" s="447"/>
      <c r="M255" s="448" t="s">
        <v>361</v>
      </c>
      <c r="N255" s="591">
        <v>8</v>
      </c>
      <c r="O255" s="416" t="s">
        <v>108</v>
      </c>
      <c r="P255" s="416" t="s">
        <v>601</v>
      </c>
      <c r="Q255" s="584" t="s">
        <v>259</v>
      </c>
      <c r="R255" s="584"/>
      <c r="S255" s="441"/>
      <c r="T255" s="441"/>
      <c r="U255" s="460"/>
      <c r="V255" s="441"/>
    </row>
    <row r="256" spans="1:22" s="42" customFormat="1" ht="16.5" customHeight="1" thickBot="1">
      <c r="A256" s="143" t="s">
        <v>741</v>
      </c>
      <c r="B256" s="587"/>
      <c r="C256" s="140">
        <v>6</v>
      </c>
      <c r="D256" s="141" t="s">
        <v>361</v>
      </c>
      <c r="E256" s="142" t="s">
        <v>361</v>
      </c>
      <c r="F256" s="382" t="s">
        <v>361</v>
      </c>
      <c r="G256" s="382" t="s">
        <v>361</v>
      </c>
      <c r="H256" s="295" t="s">
        <v>361</v>
      </c>
      <c r="I256" s="444" t="s">
        <v>361</v>
      </c>
      <c r="J256" s="445" t="s">
        <v>361</v>
      </c>
      <c r="K256" s="446" t="s">
        <v>361</v>
      </c>
      <c r="L256" s="447"/>
      <c r="M256" s="448" t="s">
        <v>361</v>
      </c>
      <c r="N256" s="592"/>
      <c r="O256" s="412">
        <v>3</v>
      </c>
      <c r="P256" s="478">
        <v>143.89992910000001</v>
      </c>
      <c r="Q256" s="579">
        <v>158.28903059999999</v>
      </c>
      <c r="R256" s="579"/>
      <c r="S256" s="441"/>
      <c r="T256" s="441"/>
      <c r="U256" s="460"/>
      <c r="V256" s="441"/>
    </row>
    <row r="257" spans="1:22" s="42" customFormat="1" ht="16.5" customHeight="1" thickBot="1">
      <c r="A257" s="143" t="s">
        <v>742</v>
      </c>
      <c r="B257" s="588"/>
      <c r="C257" s="577"/>
      <c r="D257" s="578"/>
      <c r="E257" s="578"/>
      <c r="F257" s="380"/>
      <c r="G257" s="379"/>
      <c r="H257" s="578" t="s">
        <v>103</v>
      </c>
      <c r="I257" s="578"/>
      <c r="J257" s="578"/>
      <c r="K257" s="461" t="s">
        <v>6</v>
      </c>
      <c r="L257" s="462"/>
      <c r="M257" s="461"/>
      <c r="N257" s="406"/>
      <c r="O257" s="408"/>
      <c r="P257" s="408"/>
      <c r="Q257" s="408"/>
      <c r="R257" s="408"/>
      <c r="S257" s="408"/>
      <c r="T257" s="413"/>
      <c r="U257" s="414"/>
      <c r="V257" s="441"/>
    </row>
    <row r="258" spans="1:22" ht="25" customHeight="1">
      <c r="V258" s="40"/>
    </row>
    <row r="259" spans="1:22" ht="25" hidden="1" customHeight="1">
      <c r="V259" s="40"/>
    </row>
    <row r="260" spans="1:22" s="51" customFormat="1" ht="23" hidden="1">
      <c r="A260" s="423">
        <v>9</v>
      </c>
      <c r="B260" s="599" t="s">
        <v>51</v>
      </c>
      <c r="C260" s="599"/>
      <c r="D260" s="599"/>
      <c r="E260" s="424">
        <v>9</v>
      </c>
      <c r="F260" s="425">
        <v>9</v>
      </c>
      <c r="G260" s="426"/>
      <c r="H260" s="426"/>
      <c r="I260" s="425"/>
      <c r="J260" s="425"/>
      <c r="K260" s="427"/>
      <c r="L260" s="427"/>
      <c r="M260" s="427"/>
      <c r="N260" s="426"/>
      <c r="O260" s="426"/>
      <c r="P260" s="428"/>
      <c r="Q260" s="428"/>
      <c r="R260" s="428"/>
      <c r="S260" s="428"/>
      <c r="T260" s="429"/>
    </row>
    <row r="261" spans="1:22" s="39" customFormat="1" ht="15.75" hidden="1" customHeight="1" thickBot="1">
      <c r="A261" s="430"/>
      <c r="B261" s="600" t="s">
        <v>57</v>
      </c>
      <c r="C261" s="421" t="s">
        <v>58</v>
      </c>
      <c r="D261" s="332" t="s">
        <v>17</v>
      </c>
      <c r="E261" s="332"/>
      <c r="F261" s="332" t="s">
        <v>59</v>
      </c>
      <c r="G261" s="333"/>
      <c r="H261" s="602" t="s">
        <v>60</v>
      </c>
      <c r="I261" s="602" t="s">
        <v>18</v>
      </c>
      <c r="J261" s="602" t="s">
        <v>61</v>
      </c>
      <c r="K261" s="602" t="s">
        <v>62</v>
      </c>
      <c r="L261" s="421"/>
      <c r="M261" s="602" t="s">
        <v>63</v>
      </c>
      <c r="N261" s="603" t="s">
        <v>64</v>
      </c>
      <c r="O261" s="602" t="s">
        <v>215</v>
      </c>
      <c r="P261" s="605" t="s">
        <v>65</v>
      </c>
      <c r="Q261" s="606"/>
      <c r="R261" s="552" t="s">
        <v>278</v>
      </c>
      <c r="S261" s="607" t="s">
        <v>279</v>
      </c>
      <c r="T261" s="594" t="s">
        <v>22</v>
      </c>
      <c r="U261" s="595"/>
      <c r="V261" s="431"/>
    </row>
    <row r="262" spans="1:22" s="39" customFormat="1" ht="100" hidden="1" customHeight="1">
      <c r="A262" s="430"/>
      <c r="B262" s="601"/>
      <c r="C262" s="416" t="s">
        <v>66</v>
      </c>
      <c r="D262" s="334" t="s">
        <v>3</v>
      </c>
      <c r="E262" s="334" t="s">
        <v>19</v>
      </c>
      <c r="F262" s="334" t="s">
        <v>67</v>
      </c>
      <c r="G262" s="335" t="s">
        <v>68</v>
      </c>
      <c r="H262" s="584"/>
      <c r="I262" s="584"/>
      <c r="J262" s="584"/>
      <c r="K262" s="584"/>
      <c r="L262" s="416"/>
      <c r="M262" s="584"/>
      <c r="N262" s="604"/>
      <c r="O262" s="584"/>
      <c r="P262" s="416" t="s">
        <v>212</v>
      </c>
      <c r="Q262" s="334" t="s">
        <v>83</v>
      </c>
      <c r="R262" s="553"/>
      <c r="S262" s="608"/>
      <c r="T262" s="596"/>
      <c r="U262" s="597"/>
      <c r="V262" s="431"/>
    </row>
    <row r="263" spans="1:22" s="39" customFormat="1" ht="13" hidden="1">
      <c r="A263" s="430"/>
      <c r="B263" s="52"/>
      <c r="C263" s="53"/>
      <c r="D263" s="53"/>
      <c r="E263" s="53"/>
      <c r="F263" s="53"/>
      <c r="G263" s="53"/>
      <c r="H263" s="53"/>
      <c r="I263" s="53"/>
      <c r="J263" s="53"/>
      <c r="K263" s="53"/>
      <c r="L263" s="53"/>
      <c r="M263" s="53"/>
      <c r="N263" s="53"/>
      <c r="O263" s="53"/>
      <c r="P263" s="53"/>
      <c r="Q263" s="53"/>
      <c r="R263" s="432"/>
      <c r="S263" s="433"/>
      <c r="T263" s="434"/>
      <c r="U263" s="54"/>
    </row>
    <row r="264" spans="1:22" s="57" customFormat="1" ht="15.75" hidden="1" customHeight="1">
      <c r="A264" s="435" t="s">
        <v>743</v>
      </c>
      <c r="B264" s="55">
        <v>1</v>
      </c>
      <c r="C264" s="347"/>
      <c r="D264" s="347"/>
      <c r="E264" s="347"/>
      <c r="F264" s="347"/>
      <c r="G264" s="348"/>
      <c r="H264" s="348"/>
      <c r="I264" s="349"/>
      <c r="J264" s="350"/>
      <c r="K264" s="389" t="s">
        <v>361</v>
      </c>
      <c r="L264" s="390">
        <v>91</v>
      </c>
      <c r="M264" s="350"/>
      <c r="N264" s="363" t="s">
        <v>361</v>
      </c>
      <c r="O264" s="353"/>
      <c r="P264" s="273" t="s">
        <v>361</v>
      </c>
      <c r="Q264" s="436" t="s">
        <v>361</v>
      </c>
      <c r="R264" s="391"/>
      <c r="S264" s="391"/>
      <c r="T264" s="554"/>
      <c r="U264" s="555"/>
      <c r="V264" s="437"/>
    </row>
    <row r="265" spans="1:22" s="57" customFormat="1" ht="15.75" hidden="1" customHeight="1">
      <c r="A265" s="435" t="s">
        <v>744</v>
      </c>
      <c r="B265" s="55">
        <v>2</v>
      </c>
      <c r="C265" s="351"/>
      <c r="D265" s="351"/>
      <c r="E265" s="351"/>
      <c r="F265" s="351"/>
      <c r="G265" s="348"/>
      <c r="H265" s="348"/>
      <c r="I265" s="349"/>
      <c r="J265" s="350"/>
      <c r="K265" s="389" t="s">
        <v>361</v>
      </c>
      <c r="L265" s="390">
        <v>92</v>
      </c>
      <c r="M265" s="350"/>
      <c r="N265" s="363" t="s">
        <v>361</v>
      </c>
      <c r="O265" s="353"/>
      <c r="P265" s="273" t="s">
        <v>361</v>
      </c>
      <c r="Q265" s="436" t="s">
        <v>361</v>
      </c>
      <c r="R265" s="391"/>
      <c r="S265" s="391"/>
      <c r="T265" s="554"/>
      <c r="U265" s="555"/>
      <c r="V265" s="437"/>
    </row>
    <row r="266" spans="1:22" s="57" customFormat="1" ht="15.75" hidden="1" customHeight="1">
      <c r="A266" s="435" t="s">
        <v>745</v>
      </c>
      <c r="B266" s="58">
        <v>3</v>
      </c>
      <c r="C266" s="347"/>
      <c r="D266" s="347"/>
      <c r="E266" s="347"/>
      <c r="F266" s="347"/>
      <c r="G266" s="348"/>
      <c r="H266" s="348"/>
      <c r="I266" s="349"/>
      <c r="J266" s="350"/>
      <c r="K266" s="389" t="s">
        <v>361</v>
      </c>
      <c r="L266" s="390">
        <v>93</v>
      </c>
      <c r="M266" s="350"/>
      <c r="N266" s="363" t="s">
        <v>361</v>
      </c>
      <c r="O266" s="353"/>
      <c r="P266" s="273" t="s">
        <v>361</v>
      </c>
      <c r="Q266" s="436" t="s">
        <v>361</v>
      </c>
      <c r="R266" s="391"/>
      <c r="S266" s="391"/>
      <c r="T266" s="554"/>
      <c r="U266" s="555"/>
      <c r="V266" s="437"/>
    </row>
    <row r="267" spans="1:22" s="57" customFormat="1" ht="15.75" hidden="1" customHeight="1">
      <c r="A267" s="435" t="s">
        <v>746</v>
      </c>
      <c r="B267" s="67">
        <v>4</v>
      </c>
      <c r="C267" s="352"/>
      <c r="D267" s="352"/>
      <c r="E267" s="352"/>
      <c r="F267" s="352"/>
      <c r="G267" s="348"/>
      <c r="H267" s="348"/>
      <c r="I267" s="349"/>
      <c r="J267" s="350"/>
      <c r="K267" s="389" t="s">
        <v>361</v>
      </c>
      <c r="L267" s="390">
        <v>94</v>
      </c>
      <c r="M267" s="350"/>
      <c r="N267" s="363" t="s">
        <v>361</v>
      </c>
      <c r="O267" s="353"/>
      <c r="P267" s="273" t="s">
        <v>361</v>
      </c>
      <c r="Q267" s="436" t="s">
        <v>361</v>
      </c>
      <c r="R267" s="391"/>
      <c r="S267" s="391"/>
      <c r="T267" s="554"/>
      <c r="U267" s="555"/>
      <c r="V267" s="437"/>
    </row>
    <row r="268" spans="1:22" s="57" customFormat="1" ht="15.75" hidden="1" customHeight="1">
      <c r="A268" s="435" t="s">
        <v>747</v>
      </c>
      <c r="B268" s="67">
        <v>5</v>
      </c>
      <c r="C268" s="352"/>
      <c r="D268" s="352"/>
      <c r="E268" s="352"/>
      <c r="F268" s="352"/>
      <c r="G268" s="348"/>
      <c r="H268" s="348"/>
      <c r="I268" s="349"/>
      <c r="J268" s="350"/>
      <c r="K268" s="389" t="s">
        <v>361</v>
      </c>
      <c r="L268" s="390">
        <v>95</v>
      </c>
      <c r="M268" s="350"/>
      <c r="N268" s="363" t="s">
        <v>361</v>
      </c>
      <c r="O268" s="353"/>
      <c r="P268" s="273" t="s">
        <v>361</v>
      </c>
      <c r="Q268" s="436" t="s">
        <v>361</v>
      </c>
      <c r="R268" s="391"/>
      <c r="S268" s="391"/>
      <c r="T268" s="554"/>
      <c r="U268" s="555"/>
      <c r="V268" s="437"/>
    </row>
    <row r="269" spans="1:22" s="57" customFormat="1" ht="15.75" hidden="1" customHeight="1">
      <c r="A269" s="435" t="s">
        <v>748</v>
      </c>
      <c r="B269" s="67">
        <v>6</v>
      </c>
      <c r="C269" s="352"/>
      <c r="D269" s="352"/>
      <c r="E269" s="352"/>
      <c r="F269" s="352"/>
      <c r="G269" s="348"/>
      <c r="H269" s="348"/>
      <c r="I269" s="349"/>
      <c r="J269" s="350"/>
      <c r="K269" s="389" t="s">
        <v>361</v>
      </c>
      <c r="L269" s="390">
        <v>96</v>
      </c>
      <c r="M269" s="350"/>
      <c r="N269" s="363" t="s">
        <v>361</v>
      </c>
      <c r="O269" s="353"/>
      <c r="P269" s="273" t="s">
        <v>361</v>
      </c>
      <c r="Q269" s="436" t="s">
        <v>361</v>
      </c>
      <c r="R269" s="391"/>
      <c r="S269" s="391"/>
      <c r="T269" s="554"/>
      <c r="U269" s="555"/>
      <c r="V269" s="437"/>
    </row>
    <row r="270" spans="1:22" s="57" customFormat="1" ht="15.75" hidden="1" customHeight="1">
      <c r="A270" s="435" t="s">
        <v>749</v>
      </c>
      <c r="B270" s="67">
        <v>7</v>
      </c>
      <c r="C270" s="352"/>
      <c r="D270" s="352"/>
      <c r="E270" s="352"/>
      <c r="F270" s="352"/>
      <c r="G270" s="348"/>
      <c r="H270" s="348"/>
      <c r="I270" s="349"/>
      <c r="J270" s="350"/>
      <c r="K270" s="389" t="s">
        <v>361</v>
      </c>
      <c r="L270" s="390">
        <v>97</v>
      </c>
      <c r="M270" s="350"/>
      <c r="N270" s="363" t="s">
        <v>361</v>
      </c>
      <c r="O270" s="353"/>
      <c r="P270" s="56" t="s">
        <v>361</v>
      </c>
      <c r="Q270" s="436" t="s">
        <v>361</v>
      </c>
      <c r="R270" s="391"/>
      <c r="S270" s="391"/>
      <c r="T270" s="554"/>
      <c r="U270" s="555"/>
      <c r="V270" s="437"/>
    </row>
    <row r="271" spans="1:22" s="57" customFormat="1" ht="15.75" hidden="1" customHeight="1">
      <c r="A271" s="435" t="s">
        <v>750</v>
      </c>
      <c r="B271" s="67">
        <v>8</v>
      </c>
      <c r="C271" s="352"/>
      <c r="D271" s="352"/>
      <c r="E271" s="352"/>
      <c r="F271" s="352"/>
      <c r="G271" s="348"/>
      <c r="H271" s="348"/>
      <c r="I271" s="349"/>
      <c r="J271" s="350"/>
      <c r="K271" s="389" t="s">
        <v>361</v>
      </c>
      <c r="L271" s="390">
        <v>98</v>
      </c>
      <c r="M271" s="350"/>
      <c r="N271" s="363" t="s">
        <v>361</v>
      </c>
      <c r="O271" s="354"/>
      <c r="P271" s="56" t="s">
        <v>361</v>
      </c>
      <c r="Q271" s="436" t="s">
        <v>361</v>
      </c>
      <c r="R271" s="391"/>
      <c r="S271" s="391"/>
      <c r="T271" s="554"/>
      <c r="U271" s="555"/>
      <c r="V271" s="437"/>
    </row>
    <row r="272" spans="1:22" s="57" customFormat="1" ht="15.75" hidden="1" customHeight="1">
      <c r="A272" s="435" t="s">
        <v>751</v>
      </c>
      <c r="B272" s="67">
        <v>9</v>
      </c>
      <c r="C272" s="352"/>
      <c r="D272" s="352"/>
      <c r="E272" s="352"/>
      <c r="F272" s="352"/>
      <c r="G272" s="348"/>
      <c r="H272" s="348"/>
      <c r="I272" s="349"/>
      <c r="J272" s="350"/>
      <c r="K272" s="389" t="s">
        <v>361</v>
      </c>
      <c r="L272" s="390">
        <v>99</v>
      </c>
      <c r="M272" s="350"/>
      <c r="N272" s="363" t="s">
        <v>361</v>
      </c>
      <c r="O272" s="354"/>
      <c r="P272" s="56" t="s">
        <v>361</v>
      </c>
      <c r="Q272" s="436" t="s">
        <v>361</v>
      </c>
      <c r="R272" s="391"/>
      <c r="S272" s="391"/>
      <c r="T272" s="554"/>
      <c r="U272" s="555"/>
      <c r="V272" s="437"/>
    </row>
    <row r="273" spans="1:22" s="57" customFormat="1" ht="15.75" hidden="1" customHeight="1">
      <c r="A273" s="435" t="s">
        <v>752</v>
      </c>
      <c r="B273" s="67">
        <v>10</v>
      </c>
      <c r="C273" s="352"/>
      <c r="D273" s="352"/>
      <c r="E273" s="352"/>
      <c r="F273" s="352"/>
      <c r="G273" s="348"/>
      <c r="H273" s="348"/>
      <c r="I273" s="349"/>
      <c r="J273" s="350"/>
      <c r="K273" s="389" t="s">
        <v>361</v>
      </c>
      <c r="L273" s="390">
        <v>100</v>
      </c>
      <c r="M273" s="350"/>
      <c r="N273" s="363" t="s">
        <v>361</v>
      </c>
      <c r="O273" s="354"/>
      <c r="P273" s="56" t="s">
        <v>361</v>
      </c>
      <c r="Q273" s="436" t="s">
        <v>361</v>
      </c>
      <c r="R273" s="391"/>
      <c r="S273" s="391"/>
      <c r="T273" s="554"/>
      <c r="U273" s="555"/>
      <c r="V273" s="437"/>
    </row>
    <row r="274" spans="1:22" s="39" customFormat="1" ht="13" hidden="1">
      <c r="A274" s="430"/>
      <c r="B274" s="59"/>
      <c r="C274" s="60"/>
      <c r="D274" s="60"/>
      <c r="E274" s="60"/>
      <c r="F274" s="60"/>
      <c r="G274" s="60"/>
      <c r="H274" s="60"/>
      <c r="I274" s="60"/>
      <c r="J274" s="60"/>
      <c r="K274" s="60"/>
      <c r="L274" s="60"/>
      <c r="M274" s="60"/>
      <c r="N274" s="318"/>
      <c r="O274" s="60"/>
      <c r="P274" s="60"/>
      <c r="Q274" s="318"/>
      <c r="R274" s="60"/>
      <c r="S274" s="60"/>
      <c r="T274" s="61"/>
      <c r="U274" s="62"/>
    </row>
    <row r="275" spans="1:22" s="39" customFormat="1" ht="17.25" hidden="1" customHeight="1">
      <c r="A275" s="438"/>
      <c r="B275" s="340"/>
      <c r="C275" s="341"/>
      <c r="D275" s="341"/>
      <c r="E275" s="341"/>
      <c r="F275" s="341"/>
      <c r="G275" s="341"/>
      <c r="H275" s="341"/>
      <c r="I275" s="341"/>
      <c r="J275" s="341"/>
      <c r="K275" s="341"/>
      <c r="L275" s="341"/>
      <c r="M275" s="341"/>
      <c r="N275" s="342"/>
      <c r="O275" s="341"/>
      <c r="P275" s="341"/>
      <c r="Q275" s="343"/>
      <c r="R275" s="343"/>
      <c r="S275" s="344"/>
      <c r="T275" s="345"/>
      <c r="U275" s="346"/>
      <c r="V275" s="434"/>
    </row>
    <row r="276" spans="1:22" ht="17.25" hidden="1" customHeight="1">
      <c r="B276" s="64"/>
      <c r="C276" s="64"/>
      <c r="D276" s="64"/>
      <c r="E276" s="64"/>
      <c r="F276" s="64"/>
      <c r="G276" s="66"/>
      <c r="H276" s="66"/>
      <c r="I276" s="66"/>
      <c r="J276" s="66"/>
      <c r="K276" s="66"/>
      <c r="L276" s="66"/>
      <c r="M276" s="66"/>
      <c r="N276" s="66"/>
      <c r="O276" s="66"/>
      <c r="P276" s="66"/>
      <c r="Q276" s="66"/>
      <c r="R276" s="66"/>
      <c r="S276" s="66"/>
      <c r="T276" s="66"/>
      <c r="U276" s="66"/>
      <c r="V276" s="66"/>
    </row>
    <row r="277" spans="1:22" s="39" customFormat="1" ht="16.5" hidden="1" customHeight="1">
      <c r="A277" s="430"/>
      <c r="B277" s="580" t="s">
        <v>72</v>
      </c>
      <c r="C277" s="580"/>
      <c r="D277" s="580"/>
      <c r="E277" s="580"/>
      <c r="F277" s="580"/>
      <c r="G277" s="580"/>
      <c r="H277" s="580"/>
      <c r="I277" s="580"/>
      <c r="J277" s="580"/>
      <c r="K277" s="580"/>
      <c r="L277" s="580"/>
      <c r="M277" s="580"/>
      <c r="N277" s="580"/>
      <c r="O277" s="580"/>
      <c r="P277" s="580"/>
      <c r="Q277" s="580"/>
      <c r="R277" s="580"/>
      <c r="S277" s="580"/>
      <c r="T277" s="580"/>
      <c r="U277" s="580"/>
      <c r="V277" s="439"/>
    </row>
    <row r="278" spans="1:22" s="42" customFormat="1" ht="22.5" hidden="1" customHeight="1">
      <c r="A278" s="143" t="s">
        <v>753</v>
      </c>
      <c r="B278" s="586" t="s">
        <v>69</v>
      </c>
      <c r="C278" s="568" t="s">
        <v>96</v>
      </c>
      <c r="D278" s="568"/>
      <c r="E278" s="568"/>
      <c r="F278" s="568"/>
      <c r="G278" s="568"/>
      <c r="H278" s="568"/>
      <c r="I278" s="568"/>
      <c r="J278" s="568"/>
      <c r="K278" s="568"/>
      <c r="L278" s="440"/>
      <c r="M278" s="440"/>
      <c r="N278" s="585" t="s">
        <v>94</v>
      </c>
      <c r="O278" s="565" t="s">
        <v>106</v>
      </c>
      <c r="P278" s="566"/>
      <c r="Q278" s="566"/>
      <c r="R278" s="560"/>
      <c r="S278" s="559" t="s">
        <v>213</v>
      </c>
      <c r="T278" s="560"/>
      <c r="U278" s="556" t="s">
        <v>214</v>
      </c>
      <c r="V278" s="441"/>
    </row>
    <row r="279" spans="1:22" s="42" customFormat="1" ht="22.5" hidden="1" customHeight="1">
      <c r="A279" s="143" t="s">
        <v>754</v>
      </c>
      <c r="B279" s="587"/>
      <c r="C279" s="568" t="s">
        <v>97</v>
      </c>
      <c r="D279" s="568"/>
      <c r="E279" s="589"/>
      <c r="F279" s="418">
        <v>1</v>
      </c>
      <c r="G279" s="567" t="s">
        <v>98</v>
      </c>
      <c r="H279" s="568"/>
      <c r="I279" s="573" t="s">
        <v>267</v>
      </c>
      <c r="J279" s="574"/>
      <c r="K279" s="590"/>
      <c r="L279" s="440"/>
      <c r="M279" s="410" t="s">
        <v>287</v>
      </c>
      <c r="N279" s="582"/>
      <c r="O279" s="567"/>
      <c r="P279" s="568"/>
      <c r="Q279" s="568"/>
      <c r="R279" s="569"/>
      <c r="S279" s="561"/>
      <c r="T279" s="562"/>
      <c r="U279" s="557"/>
      <c r="V279" s="441"/>
    </row>
    <row r="280" spans="1:22" s="42" customFormat="1" ht="51.75" hidden="1" customHeight="1">
      <c r="A280" s="143" t="s">
        <v>755</v>
      </c>
      <c r="B280" s="587"/>
      <c r="C280" s="574" t="s">
        <v>95</v>
      </c>
      <c r="D280" s="575"/>
      <c r="E280" s="420" t="s">
        <v>99</v>
      </c>
      <c r="F280" s="415" t="s">
        <v>82</v>
      </c>
      <c r="G280" s="416" t="s">
        <v>81</v>
      </c>
      <c r="H280" s="419" t="s">
        <v>264</v>
      </c>
      <c r="I280" s="415" t="s">
        <v>268</v>
      </c>
      <c r="J280" s="416" t="s">
        <v>595</v>
      </c>
      <c r="K280" s="415" t="s">
        <v>101</v>
      </c>
      <c r="L280" s="440"/>
      <c r="M280" s="409" t="s">
        <v>288</v>
      </c>
      <c r="N280" s="583"/>
      <c r="O280" s="570" t="s">
        <v>107</v>
      </c>
      <c r="P280" s="571"/>
      <c r="Q280" s="572"/>
      <c r="R280" s="442">
        <v>0</v>
      </c>
      <c r="S280" s="563"/>
      <c r="T280" s="564"/>
      <c r="U280" s="558"/>
      <c r="V280" s="441"/>
    </row>
    <row r="281" spans="1:22" s="42" customFormat="1" ht="15.75" hidden="1" customHeight="1">
      <c r="A281" s="143" t="s">
        <v>756</v>
      </c>
      <c r="B281" s="587"/>
      <c r="C281" s="74">
        <v>1</v>
      </c>
      <c r="D281" s="133" t="s">
        <v>361</v>
      </c>
      <c r="E281" s="139" t="s">
        <v>361</v>
      </c>
      <c r="F281" s="443" t="s">
        <v>361</v>
      </c>
      <c r="G281" s="381" t="s">
        <v>361</v>
      </c>
      <c r="H281" s="295" t="s">
        <v>361</v>
      </c>
      <c r="I281" s="444" t="s">
        <v>361</v>
      </c>
      <c r="J281" s="445" t="s">
        <v>361</v>
      </c>
      <c r="K281" s="446" t="s">
        <v>361</v>
      </c>
      <c r="L281" s="447"/>
      <c r="M281" s="448" t="s">
        <v>361</v>
      </c>
      <c r="N281" s="581" t="s">
        <v>102</v>
      </c>
      <c r="O281" s="449"/>
      <c r="P281" s="449"/>
      <c r="Q281" s="449"/>
      <c r="R281" s="450"/>
      <c r="S281" s="559" t="s">
        <v>76</v>
      </c>
      <c r="T281" s="566"/>
      <c r="U281" s="560"/>
      <c r="V281" s="451"/>
    </row>
    <row r="282" spans="1:22" s="42" customFormat="1" ht="15.75" hidden="1" customHeight="1">
      <c r="A282" s="143" t="s">
        <v>757</v>
      </c>
      <c r="B282" s="587"/>
      <c r="C282" s="74">
        <v>2</v>
      </c>
      <c r="D282" s="133" t="s">
        <v>361</v>
      </c>
      <c r="E282" s="139" t="s">
        <v>361</v>
      </c>
      <c r="F282" s="443" t="s">
        <v>361</v>
      </c>
      <c r="G282" s="381" t="s">
        <v>361</v>
      </c>
      <c r="H282" s="295" t="s">
        <v>361</v>
      </c>
      <c r="I282" s="444" t="s">
        <v>361</v>
      </c>
      <c r="J282" s="445" t="s">
        <v>361</v>
      </c>
      <c r="K282" s="446" t="s">
        <v>361</v>
      </c>
      <c r="L282" s="447"/>
      <c r="M282" s="448" t="s">
        <v>361</v>
      </c>
      <c r="N282" s="582"/>
      <c r="O282" s="452"/>
      <c r="P282" s="451"/>
      <c r="Q282" s="452"/>
      <c r="R282" s="453"/>
      <c r="S282" s="563"/>
      <c r="T282" s="593"/>
      <c r="U282" s="564"/>
      <c r="V282" s="451"/>
    </row>
    <row r="283" spans="1:22" s="42" customFormat="1" ht="15.75" hidden="1" customHeight="1">
      <c r="A283" s="143" t="s">
        <v>758</v>
      </c>
      <c r="B283" s="587"/>
      <c r="C283" s="74">
        <v>3</v>
      </c>
      <c r="D283" s="133" t="s">
        <v>361</v>
      </c>
      <c r="E283" s="139" t="s">
        <v>361</v>
      </c>
      <c r="F283" s="443" t="s">
        <v>361</v>
      </c>
      <c r="G283" s="381" t="s">
        <v>361</v>
      </c>
      <c r="H283" s="295" t="s">
        <v>361</v>
      </c>
      <c r="I283" s="444" t="s">
        <v>361</v>
      </c>
      <c r="J283" s="445" t="s">
        <v>361</v>
      </c>
      <c r="K283" s="446" t="s">
        <v>361</v>
      </c>
      <c r="L283" s="447"/>
      <c r="M283" s="448" t="s">
        <v>361</v>
      </c>
      <c r="N283" s="583"/>
      <c r="O283" s="454"/>
      <c r="P283" s="455"/>
      <c r="Q283" s="456"/>
      <c r="R283" s="457"/>
      <c r="S283" s="458"/>
      <c r="T283" s="458"/>
      <c r="U283" s="459"/>
      <c r="V283" s="441"/>
    </row>
    <row r="284" spans="1:22" s="42" customFormat="1" ht="15.75" hidden="1" customHeight="1">
      <c r="A284" s="143" t="s">
        <v>759</v>
      </c>
      <c r="B284" s="587"/>
      <c r="C284" s="74">
        <v>4</v>
      </c>
      <c r="D284" s="133" t="s">
        <v>361</v>
      </c>
      <c r="E284" s="139" t="s">
        <v>361</v>
      </c>
      <c r="F284" s="443" t="s">
        <v>361</v>
      </c>
      <c r="G284" s="381" t="s">
        <v>361</v>
      </c>
      <c r="H284" s="295" t="s">
        <v>361</v>
      </c>
      <c r="I284" s="444" t="s">
        <v>361</v>
      </c>
      <c r="J284" s="445" t="s">
        <v>361</v>
      </c>
      <c r="K284" s="446" t="s">
        <v>361</v>
      </c>
      <c r="L284" s="447"/>
      <c r="M284" s="448" t="s">
        <v>361</v>
      </c>
      <c r="N284" s="407" t="s">
        <v>280</v>
      </c>
      <c r="O284" s="573" t="s">
        <v>265</v>
      </c>
      <c r="P284" s="574"/>
      <c r="Q284" s="574"/>
      <c r="R284" s="575"/>
      <c r="S284" s="441"/>
      <c r="T284" s="441"/>
      <c r="U284" s="460"/>
      <c r="V284" s="441"/>
    </row>
    <row r="285" spans="1:22" s="42" customFormat="1" ht="24.75" hidden="1" customHeight="1">
      <c r="A285" s="143" t="s">
        <v>760</v>
      </c>
      <c r="B285" s="587"/>
      <c r="C285" s="74">
        <v>5</v>
      </c>
      <c r="D285" s="133" t="s">
        <v>361</v>
      </c>
      <c r="E285" s="139" t="s">
        <v>361</v>
      </c>
      <c r="F285" s="443" t="s">
        <v>361</v>
      </c>
      <c r="G285" s="381" t="s">
        <v>361</v>
      </c>
      <c r="H285" s="295" t="s">
        <v>361</v>
      </c>
      <c r="I285" s="444" t="s">
        <v>361</v>
      </c>
      <c r="J285" s="445" t="s">
        <v>361</v>
      </c>
      <c r="K285" s="446" t="s">
        <v>361</v>
      </c>
      <c r="L285" s="447"/>
      <c r="M285" s="448" t="s">
        <v>361</v>
      </c>
      <c r="N285" s="591">
        <v>9</v>
      </c>
      <c r="O285" s="416" t="s">
        <v>108</v>
      </c>
      <c r="P285" s="416" t="s">
        <v>601</v>
      </c>
      <c r="Q285" s="584" t="s">
        <v>259</v>
      </c>
      <c r="R285" s="584"/>
      <c r="S285" s="441"/>
      <c r="T285" s="441"/>
      <c r="U285" s="460"/>
      <c r="V285" s="441"/>
    </row>
    <row r="286" spans="1:22" s="42" customFormat="1" ht="16.5" hidden="1" customHeight="1">
      <c r="A286" s="143" t="s">
        <v>761</v>
      </c>
      <c r="B286" s="587"/>
      <c r="C286" s="140">
        <v>6</v>
      </c>
      <c r="D286" s="141" t="s">
        <v>361</v>
      </c>
      <c r="E286" s="142" t="s">
        <v>361</v>
      </c>
      <c r="F286" s="382" t="s">
        <v>361</v>
      </c>
      <c r="G286" s="382" t="s">
        <v>361</v>
      </c>
      <c r="H286" s="295" t="s">
        <v>361</v>
      </c>
      <c r="I286" s="444" t="s">
        <v>361</v>
      </c>
      <c r="J286" s="445" t="s">
        <v>361</v>
      </c>
      <c r="K286" s="446" t="s">
        <v>361</v>
      </c>
      <c r="L286" s="447"/>
      <c r="M286" s="448" t="s">
        <v>361</v>
      </c>
      <c r="N286" s="592"/>
      <c r="O286" s="412">
        <v>3</v>
      </c>
      <c r="P286" s="417">
        <v>97.323634799999994</v>
      </c>
      <c r="Q286" s="579">
        <v>0</v>
      </c>
      <c r="R286" s="579"/>
      <c r="S286" s="441"/>
      <c r="T286" s="441"/>
      <c r="U286" s="460"/>
      <c r="V286" s="441"/>
    </row>
    <row r="287" spans="1:22" s="42" customFormat="1" ht="16.5" hidden="1" customHeight="1">
      <c r="A287" s="143" t="s">
        <v>762</v>
      </c>
      <c r="B287" s="588"/>
      <c r="C287" s="577"/>
      <c r="D287" s="578"/>
      <c r="E287" s="578"/>
      <c r="F287" s="380"/>
      <c r="G287" s="379"/>
      <c r="H287" s="578" t="s">
        <v>103</v>
      </c>
      <c r="I287" s="578"/>
      <c r="J287" s="578"/>
      <c r="K287" s="461" t="s">
        <v>361</v>
      </c>
      <c r="L287" s="462"/>
      <c r="M287" s="461"/>
      <c r="N287" s="406"/>
      <c r="O287" s="408"/>
      <c r="P287" s="408"/>
      <c r="Q287" s="408"/>
      <c r="R287" s="408"/>
      <c r="S287" s="408"/>
      <c r="T287" s="413"/>
      <c r="U287" s="414"/>
      <c r="V287" s="441"/>
    </row>
    <row r="288" spans="1:22" ht="25" hidden="1" customHeight="1">
      <c r="V288" s="40"/>
    </row>
    <row r="289" spans="1:22" ht="25" customHeight="1">
      <c r="V289" s="40"/>
    </row>
    <row r="290" spans="1:22" s="51" customFormat="1" ht="24" thickBot="1">
      <c r="A290" s="423">
        <v>10</v>
      </c>
      <c r="B290" s="599" t="s">
        <v>51</v>
      </c>
      <c r="C290" s="599"/>
      <c r="D290" s="599"/>
      <c r="E290" s="424">
        <v>10</v>
      </c>
      <c r="F290" s="425" t="s">
        <v>297</v>
      </c>
      <c r="G290" s="426"/>
      <c r="H290" s="426"/>
      <c r="I290" s="425"/>
      <c r="J290" s="425"/>
      <c r="K290" s="427"/>
      <c r="L290" s="427"/>
      <c r="M290" s="427"/>
      <c r="N290" s="426"/>
      <c r="O290" s="426"/>
      <c r="P290" s="428"/>
      <c r="Q290" s="428"/>
      <c r="R290" s="428"/>
      <c r="S290" s="428"/>
      <c r="T290" s="429"/>
    </row>
    <row r="291" spans="1:22" s="39" customFormat="1" ht="15.75" customHeight="1">
      <c r="A291" s="430"/>
      <c r="B291" s="600" t="s">
        <v>57</v>
      </c>
      <c r="C291" s="421" t="s">
        <v>58</v>
      </c>
      <c r="D291" s="332" t="s">
        <v>17</v>
      </c>
      <c r="E291" s="332"/>
      <c r="F291" s="332" t="s">
        <v>59</v>
      </c>
      <c r="G291" s="333"/>
      <c r="H291" s="602" t="s">
        <v>60</v>
      </c>
      <c r="I291" s="602" t="s">
        <v>18</v>
      </c>
      <c r="J291" s="602" t="s">
        <v>61</v>
      </c>
      <c r="K291" s="602" t="s">
        <v>62</v>
      </c>
      <c r="L291" s="421"/>
      <c r="M291" s="602" t="s">
        <v>63</v>
      </c>
      <c r="N291" s="603" t="s">
        <v>64</v>
      </c>
      <c r="O291" s="602" t="s">
        <v>215</v>
      </c>
      <c r="P291" s="605" t="s">
        <v>65</v>
      </c>
      <c r="Q291" s="606"/>
      <c r="R291" s="552" t="s">
        <v>278</v>
      </c>
      <c r="S291" s="607" t="s">
        <v>279</v>
      </c>
      <c r="T291" s="594" t="s">
        <v>22</v>
      </c>
      <c r="U291" s="595"/>
      <c r="V291" s="431"/>
    </row>
    <row r="292" spans="1:22" s="39" customFormat="1" ht="100" customHeight="1">
      <c r="A292" s="430"/>
      <c r="B292" s="601"/>
      <c r="C292" s="416" t="s">
        <v>66</v>
      </c>
      <c r="D292" s="334" t="s">
        <v>3</v>
      </c>
      <c r="E292" s="334" t="s">
        <v>19</v>
      </c>
      <c r="F292" s="334" t="s">
        <v>67</v>
      </c>
      <c r="G292" s="335" t="s">
        <v>68</v>
      </c>
      <c r="H292" s="584"/>
      <c r="I292" s="584"/>
      <c r="J292" s="584"/>
      <c r="K292" s="584"/>
      <c r="L292" s="416"/>
      <c r="M292" s="584"/>
      <c r="N292" s="604"/>
      <c r="O292" s="584"/>
      <c r="P292" s="416" t="s">
        <v>212</v>
      </c>
      <c r="Q292" s="334" t="s">
        <v>83</v>
      </c>
      <c r="R292" s="553"/>
      <c r="S292" s="608"/>
      <c r="T292" s="596"/>
      <c r="U292" s="597"/>
      <c r="V292" s="431"/>
    </row>
    <row r="293" spans="1:22" s="39" customFormat="1" ht="13" hidden="1">
      <c r="A293" s="430"/>
      <c r="B293" s="52"/>
      <c r="C293" s="53"/>
      <c r="D293" s="53"/>
      <c r="E293" s="53"/>
      <c r="F293" s="53"/>
      <c r="G293" s="53"/>
      <c r="H293" s="53"/>
      <c r="I293" s="53"/>
      <c r="J293" s="53"/>
      <c r="K293" s="53"/>
      <c r="L293" s="53"/>
      <c r="M293" s="53"/>
      <c r="N293" s="53"/>
      <c r="O293" s="53"/>
      <c r="P293" s="53"/>
      <c r="Q293" s="53"/>
      <c r="R293" s="432"/>
      <c r="S293" s="433"/>
      <c r="T293" s="434"/>
      <c r="U293" s="54"/>
    </row>
    <row r="294" spans="1:22" s="57" customFormat="1" ht="69.75" customHeight="1">
      <c r="A294" s="435" t="s">
        <v>763</v>
      </c>
      <c r="B294" s="55">
        <v>1</v>
      </c>
      <c r="C294" s="347" t="s">
        <v>377</v>
      </c>
      <c r="D294" s="347" t="s">
        <v>440</v>
      </c>
      <c r="E294" s="347" t="s">
        <v>441</v>
      </c>
      <c r="F294" s="347" t="s">
        <v>365</v>
      </c>
      <c r="G294" s="348">
        <v>1</v>
      </c>
      <c r="H294" s="348" t="s">
        <v>25</v>
      </c>
      <c r="I294" s="349" t="s">
        <v>327</v>
      </c>
      <c r="J294" s="350">
        <v>37964</v>
      </c>
      <c r="K294" s="389" t="s">
        <v>361</v>
      </c>
      <c r="L294" s="390">
        <v>101</v>
      </c>
      <c r="M294" s="350">
        <v>38572</v>
      </c>
      <c r="N294" s="363">
        <v>20.3</v>
      </c>
      <c r="O294" s="353">
        <v>3127.11</v>
      </c>
      <c r="P294" s="273">
        <v>3127.11</v>
      </c>
      <c r="Q294" s="436">
        <v>3127.11</v>
      </c>
      <c r="R294" s="391" t="s">
        <v>238</v>
      </c>
      <c r="S294" s="391" t="s">
        <v>283</v>
      </c>
      <c r="T294" s="554"/>
      <c r="U294" s="555"/>
      <c r="V294" s="437"/>
    </row>
    <row r="295" spans="1:22" s="57" customFormat="1" ht="118.5" customHeight="1">
      <c r="A295" s="435" t="s">
        <v>764</v>
      </c>
      <c r="B295" s="55">
        <v>2</v>
      </c>
      <c r="C295" s="351" t="s">
        <v>362</v>
      </c>
      <c r="D295" s="351" t="s">
        <v>442</v>
      </c>
      <c r="E295" s="479" t="s">
        <v>443</v>
      </c>
      <c r="F295" s="351" t="s">
        <v>365</v>
      </c>
      <c r="G295" s="348">
        <v>1</v>
      </c>
      <c r="H295" s="348" t="s">
        <v>25</v>
      </c>
      <c r="I295" s="349" t="s">
        <v>327</v>
      </c>
      <c r="J295" s="350">
        <v>41519</v>
      </c>
      <c r="K295" s="389" t="s">
        <v>361</v>
      </c>
      <c r="L295" s="390">
        <v>102</v>
      </c>
      <c r="M295" s="350">
        <v>41989</v>
      </c>
      <c r="N295" s="363">
        <v>15.7</v>
      </c>
      <c r="O295" s="353">
        <v>2337.66</v>
      </c>
      <c r="P295" s="273">
        <v>2337.66</v>
      </c>
      <c r="Q295" s="436">
        <v>2337.66</v>
      </c>
      <c r="R295" s="391" t="s">
        <v>235</v>
      </c>
      <c r="S295" s="391" t="s">
        <v>282</v>
      </c>
      <c r="T295" s="554"/>
      <c r="U295" s="555"/>
      <c r="V295" s="437"/>
    </row>
    <row r="296" spans="1:22" s="57" customFormat="1" ht="60" customHeight="1">
      <c r="A296" s="435" t="s">
        <v>765</v>
      </c>
      <c r="B296" s="58">
        <v>3</v>
      </c>
      <c r="C296" s="464" t="s">
        <v>444</v>
      </c>
      <c r="D296" s="347" t="s">
        <v>445</v>
      </c>
      <c r="E296" s="347" t="s">
        <v>446</v>
      </c>
      <c r="F296" s="347" t="s">
        <v>365</v>
      </c>
      <c r="G296" s="348">
        <v>1</v>
      </c>
      <c r="H296" s="348" t="s">
        <v>25</v>
      </c>
      <c r="I296" s="349" t="s">
        <v>328</v>
      </c>
      <c r="J296" s="350">
        <v>37032</v>
      </c>
      <c r="K296" s="389" t="s">
        <v>361</v>
      </c>
      <c r="L296" s="390">
        <v>103</v>
      </c>
      <c r="M296" s="350">
        <v>37572</v>
      </c>
      <c r="N296" s="363">
        <v>18.033333299999999</v>
      </c>
      <c r="O296" s="353">
        <v>4819.26</v>
      </c>
      <c r="P296" s="273">
        <v>4819.26</v>
      </c>
      <c r="Q296" s="436">
        <v>4819.26</v>
      </c>
      <c r="R296" s="391" t="s">
        <v>236</v>
      </c>
      <c r="S296" s="391" t="s">
        <v>282</v>
      </c>
      <c r="T296" s="554"/>
      <c r="U296" s="555"/>
      <c r="V296" s="437"/>
    </row>
    <row r="297" spans="1:22" s="57" customFormat="1" ht="78.75" customHeight="1">
      <c r="A297" s="435" t="s">
        <v>766</v>
      </c>
      <c r="B297" s="67">
        <v>4</v>
      </c>
      <c r="C297" s="467" t="s">
        <v>444</v>
      </c>
      <c r="D297" s="352" t="s">
        <v>447</v>
      </c>
      <c r="E297" s="352" t="s">
        <v>448</v>
      </c>
      <c r="F297" s="352" t="s">
        <v>365</v>
      </c>
      <c r="G297" s="348">
        <v>1</v>
      </c>
      <c r="H297" s="348" t="s">
        <v>25</v>
      </c>
      <c r="I297" s="349" t="s">
        <v>328</v>
      </c>
      <c r="J297" s="350">
        <v>40237</v>
      </c>
      <c r="K297" s="389" t="s">
        <v>361</v>
      </c>
      <c r="L297" s="390">
        <v>104</v>
      </c>
      <c r="M297" s="350">
        <v>40509</v>
      </c>
      <c r="N297" s="363">
        <v>9.1</v>
      </c>
      <c r="O297" s="353">
        <v>2881.12</v>
      </c>
      <c r="P297" s="273">
        <v>2881.12</v>
      </c>
      <c r="Q297" s="436">
        <v>2881.12</v>
      </c>
      <c r="R297" s="391" t="s">
        <v>236</v>
      </c>
      <c r="S297" s="391" t="s">
        <v>282</v>
      </c>
      <c r="T297" s="554"/>
      <c r="U297" s="555"/>
      <c r="V297" s="437"/>
    </row>
    <row r="298" spans="1:22" s="57" customFormat="1" ht="74.25" customHeight="1">
      <c r="A298" s="435" t="s">
        <v>767</v>
      </c>
      <c r="B298" s="67">
        <v>5</v>
      </c>
      <c r="C298" s="467" t="s">
        <v>449</v>
      </c>
      <c r="D298" s="352" t="s">
        <v>450</v>
      </c>
      <c r="E298" s="352" t="s">
        <v>451</v>
      </c>
      <c r="F298" s="352" t="s">
        <v>365</v>
      </c>
      <c r="G298" s="348">
        <v>1</v>
      </c>
      <c r="H298" s="348" t="s">
        <v>25</v>
      </c>
      <c r="I298" s="349" t="s">
        <v>328</v>
      </c>
      <c r="J298" s="350">
        <v>39973</v>
      </c>
      <c r="K298" s="389" t="s">
        <v>361</v>
      </c>
      <c r="L298" s="390">
        <v>105</v>
      </c>
      <c r="M298" s="350">
        <v>40640</v>
      </c>
      <c r="N298" s="363">
        <v>22.266666699999998</v>
      </c>
      <c r="O298" s="353">
        <v>676.37</v>
      </c>
      <c r="P298" s="273">
        <v>676.37</v>
      </c>
      <c r="Q298" s="436">
        <v>676.37</v>
      </c>
      <c r="R298" s="391" t="s">
        <v>238</v>
      </c>
      <c r="S298" s="391" t="s">
        <v>282</v>
      </c>
      <c r="T298" s="554"/>
      <c r="U298" s="555"/>
      <c r="V298" s="437"/>
    </row>
    <row r="299" spans="1:22" s="57" customFormat="1" ht="63" customHeight="1">
      <c r="A299" s="435" t="s">
        <v>768</v>
      </c>
      <c r="B299" s="67">
        <v>6</v>
      </c>
      <c r="C299" s="467" t="s">
        <v>452</v>
      </c>
      <c r="D299" s="352" t="s">
        <v>453</v>
      </c>
      <c r="E299" s="352" t="s">
        <v>454</v>
      </c>
      <c r="F299" s="352" t="s">
        <v>365</v>
      </c>
      <c r="G299" s="348">
        <v>1</v>
      </c>
      <c r="H299" s="348" t="s">
        <v>25</v>
      </c>
      <c r="I299" s="349" t="s">
        <v>328</v>
      </c>
      <c r="J299" s="350">
        <v>36348</v>
      </c>
      <c r="K299" s="389" t="s">
        <v>361</v>
      </c>
      <c r="L299" s="390">
        <v>106</v>
      </c>
      <c r="M299" s="350">
        <v>36431</v>
      </c>
      <c r="N299" s="363">
        <v>2.8</v>
      </c>
      <c r="O299" s="353">
        <v>119.69</v>
      </c>
      <c r="P299" s="273">
        <v>119.69</v>
      </c>
      <c r="Q299" s="436">
        <v>119.69</v>
      </c>
      <c r="R299" s="391" t="s">
        <v>238</v>
      </c>
      <c r="S299" s="391" t="s">
        <v>282</v>
      </c>
      <c r="T299" s="554"/>
      <c r="U299" s="555"/>
      <c r="V299" s="437"/>
    </row>
    <row r="300" spans="1:22" s="57" customFormat="1" ht="15.75" customHeight="1">
      <c r="A300" s="435" t="s">
        <v>769</v>
      </c>
      <c r="B300" s="67">
        <v>7</v>
      </c>
      <c r="C300" s="352"/>
      <c r="D300" s="352"/>
      <c r="E300" s="352"/>
      <c r="F300" s="352"/>
      <c r="G300" s="348"/>
      <c r="H300" s="348"/>
      <c r="I300" s="349"/>
      <c r="J300" s="350"/>
      <c r="K300" s="389" t="s">
        <v>361</v>
      </c>
      <c r="L300" s="390">
        <v>107</v>
      </c>
      <c r="M300" s="350"/>
      <c r="N300" s="363" t="s">
        <v>361</v>
      </c>
      <c r="O300" s="353"/>
      <c r="P300" s="56" t="s">
        <v>361</v>
      </c>
      <c r="Q300" s="436" t="s">
        <v>361</v>
      </c>
      <c r="R300" s="391"/>
      <c r="S300" s="391"/>
      <c r="T300" s="554"/>
      <c r="U300" s="555"/>
      <c r="V300" s="437"/>
    </row>
    <row r="301" spans="1:22" s="57" customFormat="1" ht="15.75" customHeight="1">
      <c r="A301" s="435" t="s">
        <v>770</v>
      </c>
      <c r="B301" s="67">
        <v>8</v>
      </c>
      <c r="C301" s="352"/>
      <c r="D301" s="352"/>
      <c r="E301" s="352"/>
      <c r="F301" s="352"/>
      <c r="G301" s="348"/>
      <c r="H301" s="348"/>
      <c r="I301" s="349"/>
      <c r="J301" s="350"/>
      <c r="K301" s="389" t="s">
        <v>361</v>
      </c>
      <c r="L301" s="390">
        <v>108</v>
      </c>
      <c r="M301" s="350"/>
      <c r="N301" s="363" t="s">
        <v>361</v>
      </c>
      <c r="O301" s="354"/>
      <c r="P301" s="56" t="s">
        <v>361</v>
      </c>
      <c r="Q301" s="436" t="s">
        <v>361</v>
      </c>
      <c r="R301" s="391"/>
      <c r="S301" s="391"/>
      <c r="T301" s="554"/>
      <c r="U301" s="555"/>
      <c r="V301" s="437"/>
    </row>
    <row r="302" spans="1:22" s="57" customFormat="1" ht="15.75" customHeight="1">
      <c r="A302" s="435" t="s">
        <v>771</v>
      </c>
      <c r="B302" s="67">
        <v>9</v>
      </c>
      <c r="C302" s="352"/>
      <c r="D302" s="352"/>
      <c r="E302" s="352"/>
      <c r="F302" s="352"/>
      <c r="G302" s="348"/>
      <c r="H302" s="348"/>
      <c r="I302" s="349"/>
      <c r="J302" s="350"/>
      <c r="K302" s="389" t="s">
        <v>361</v>
      </c>
      <c r="L302" s="390">
        <v>109</v>
      </c>
      <c r="M302" s="350"/>
      <c r="N302" s="363" t="s">
        <v>361</v>
      </c>
      <c r="O302" s="354"/>
      <c r="P302" s="56" t="s">
        <v>361</v>
      </c>
      <c r="Q302" s="436" t="s">
        <v>361</v>
      </c>
      <c r="R302" s="391"/>
      <c r="S302" s="391"/>
      <c r="T302" s="554"/>
      <c r="U302" s="555"/>
      <c r="V302" s="437"/>
    </row>
    <row r="303" spans="1:22" s="57" customFormat="1" ht="15.75" customHeight="1">
      <c r="A303" s="435" t="s">
        <v>772</v>
      </c>
      <c r="B303" s="67">
        <v>10</v>
      </c>
      <c r="C303" s="352"/>
      <c r="D303" s="352"/>
      <c r="E303" s="352"/>
      <c r="F303" s="352"/>
      <c r="G303" s="348"/>
      <c r="H303" s="348"/>
      <c r="I303" s="349"/>
      <c r="J303" s="350"/>
      <c r="K303" s="389" t="s">
        <v>361</v>
      </c>
      <c r="L303" s="390">
        <v>110</v>
      </c>
      <c r="M303" s="350"/>
      <c r="N303" s="363" t="s">
        <v>361</v>
      </c>
      <c r="O303" s="354"/>
      <c r="P303" s="56" t="s">
        <v>361</v>
      </c>
      <c r="Q303" s="436" t="s">
        <v>361</v>
      </c>
      <c r="R303" s="391"/>
      <c r="S303" s="391"/>
      <c r="T303" s="554"/>
      <c r="U303" s="555"/>
      <c r="V303" s="437"/>
    </row>
    <row r="304" spans="1:22" s="39" customFormat="1" ht="13" hidden="1">
      <c r="A304" s="430"/>
      <c r="B304" s="59"/>
      <c r="C304" s="60"/>
      <c r="D304" s="60"/>
      <c r="E304" s="60"/>
      <c r="F304" s="60"/>
      <c r="G304" s="60"/>
      <c r="H304" s="60"/>
      <c r="I304" s="60"/>
      <c r="J304" s="60"/>
      <c r="K304" s="60"/>
      <c r="L304" s="60"/>
      <c r="M304" s="60"/>
      <c r="N304" s="318"/>
      <c r="O304" s="60"/>
      <c r="P304" s="60"/>
      <c r="Q304" s="318"/>
      <c r="R304" s="60"/>
      <c r="S304" s="60"/>
      <c r="T304" s="61"/>
      <c r="U304" s="62"/>
    </row>
    <row r="305" spans="1:22" s="39" customFormat="1" ht="17.25" customHeight="1" thickBot="1">
      <c r="A305" s="438"/>
      <c r="B305" s="340"/>
      <c r="C305" s="341"/>
      <c r="D305" s="341"/>
      <c r="E305" s="341"/>
      <c r="F305" s="341"/>
      <c r="G305" s="341"/>
      <c r="H305" s="341"/>
      <c r="I305" s="341"/>
      <c r="J305" s="341"/>
      <c r="K305" s="341"/>
      <c r="L305" s="341"/>
      <c r="M305" s="341"/>
      <c r="N305" s="342"/>
      <c r="O305" s="341"/>
      <c r="P305" s="341"/>
      <c r="Q305" s="343"/>
      <c r="R305" s="343"/>
      <c r="S305" s="344"/>
      <c r="T305" s="345"/>
      <c r="U305" s="346"/>
      <c r="V305" s="434"/>
    </row>
    <row r="306" spans="1:22" ht="17.25" customHeight="1">
      <c r="B306" s="64"/>
      <c r="C306" s="64"/>
      <c r="D306" s="64"/>
      <c r="E306" s="64"/>
      <c r="F306" s="64"/>
      <c r="G306" s="66"/>
      <c r="H306" s="66"/>
      <c r="I306" s="66"/>
      <c r="J306" s="66"/>
      <c r="K306" s="66"/>
      <c r="L306" s="66"/>
      <c r="M306" s="66"/>
      <c r="N306" s="66"/>
      <c r="O306" s="66"/>
      <c r="P306" s="66"/>
      <c r="Q306" s="66"/>
      <c r="R306" s="66"/>
      <c r="S306" s="66"/>
      <c r="T306" s="66"/>
      <c r="U306" s="66"/>
      <c r="V306" s="66"/>
    </row>
    <row r="307" spans="1:22" s="39" customFormat="1" ht="16.5" customHeight="1" thickBot="1">
      <c r="A307" s="430"/>
      <c r="B307" s="580" t="s">
        <v>72</v>
      </c>
      <c r="C307" s="580"/>
      <c r="D307" s="580"/>
      <c r="E307" s="580"/>
      <c r="F307" s="580"/>
      <c r="G307" s="580"/>
      <c r="H307" s="580"/>
      <c r="I307" s="580"/>
      <c r="J307" s="580"/>
      <c r="K307" s="580"/>
      <c r="L307" s="580"/>
      <c r="M307" s="580"/>
      <c r="N307" s="580"/>
      <c r="O307" s="580"/>
      <c r="P307" s="580"/>
      <c r="Q307" s="580"/>
      <c r="R307" s="580"/>
      <c r="S307" s="580"/>
      <c r="T307" s="580"/>
      <c r="U307" s="580"/>
      <c r="V307" s="439"/>
    </row>
    <row r="308" spans="1:22" s="42" customFormat="1" ht="22.5" customHeight="1">
      <c r="A308" s="143" t="s">
        <v>773</v>
      </c>
      <c r="B308" s="586" t="s">
        <v>69</v>
      </c>
      <c r="C308" s="568" t="s">
        <v>96</v>
      </c>
      <c r="D308" s="568"/>
      <c r="E308" s="568"/>
      <c r="F308" s="568"/>
      <c r="G308" s="568"/>
      <c r="H308" s="568"/>
      <c r="I308" s="568"/>
      <c r="J308" s="568"/>
      <c r="K308" s="568"/>
      <c r="L308" s="440"/>
      <c r="M308" s="440"/>
      <c r="N308" s="585" t="s">
        <v>94</v>
      </c>
      <c r="O308" s="565" t="s">
        <v>106</v>
      </c>
      <c r="P308" s="566"/>
      <c r="Q308" s="566"/>
      <c r="R308" s="560"/>
      <c r="S308" s="559" t="s">
        <v>213</v>
      </c>
      <c r="T308" s="560"/>
      <c r="U308" s="556" t="s">
        <v>6</v>
      </c>
      <c r="V308" s="441"/>
    </row>
    <row r="309" spans="1:22" s="42" customFormat="1" ht="22.5" customHeight="1">
      <c r="A309" s="143" t="s">
        <v>774</v>
      </c>
      <c r="B309" s="587"/>
      <c r="C309" s="568" t="s">
        <v>97</v>
      </c>
      <c r="D309" s="568"/>
      <c r="E309" s="589"/>
      <c r="F309" s="418">
        <v>3</v>
      </c>
      <c r="G309" s="567" t="s">
        <v>98</v>
      </c>
      <c r="H309" s="568"/>
      <c r="I309" s="573" t="s">
        <v>267</v>
      </c>
      <c r="J309" s="574"/>
      <c r="K309" s="590"/>
      <c r="L309" s="440"/>
      <c r="M309" s="410" t="s">
        <v>287</v>
      </c>
      <c r="N309" s="582"/>
      <c r="O309" s="567"/>
      <c r="P309" s="568"/>
      <c r="Q309" s="568"/>
      <c r="R309" s="569"/>
      <c r="S309" s="561"/>
      <c r="T309" s="562"/>
      <c r="U309" s="557"/>
      <c r="V309" s="441"/>
    </row>
    <row r="310" spans="1:22" s="42" customFormat="1" ht="51.75" customHeight="1" thickBot="1">
      <c r="A310" s="143" t="s">
        <v>775</v>
      </c>
      <c r="B310" s="587"/>
      <c r="C310" s="574" t="s">
        <v>95</v>
      </c>
      <c r="D310" s="575"/>
      <c r="E310" s="420" t="s">
        <v>99</v>
      </c>
      <c r="F310" s="415" t="s">
        <v>82</v>
      </c>
      <c r="G310" s="416" t="s">
        <v>81</v>
      </c>
      <c r="H310" s="419" t="s">
        <v>264</v>
      </c>
      <c r="I310" s="415" t="s">
        <v>268</v>
      </c>
      <c r="J310" s="416" t="s">
        <v>595</v>
      </c>
      <c r="K310" s="415" t="s">
        <v>101</v>
      </c>
      <c r="L310" s="440"/>
      <c r="M310" s="409" t="s">
        <v>288</v>
      </c>
      <c r="N310" s="583"/>
      <c r="O310" s="570" t="s">
        <v>107</v>
      </c>
      <c r="P310" s="571"/>
      <c r="Q310" s="572"/>
      <c r="R310" s="442">
        <v>6</v>
      </c>
      <c r="S310" s="563"/>
      <c r="T310" s="564"/>
      <c r="U310" s="558"/>
      <c r="V310" s="441"/>
    </row>
    <row r="311" spans="1:22" s="42" customFormat="1" ht="15.75" customHeight="1">
      <c r="A311" s="143" t="s">
        <v>776</v>
      </c>
      <c r="B311" s="587"/>
      <c r="C311" s="74">
        <v>1</v>
      </c>
      <c r="D311" s="133" t="s">
        <v>327</v>
      </c>
      <c r="E311" s="139">
        <v>0.4</v>
      </c>
      <c r="F311" s="443">
        <v>5464.77</v>
      </c>
      <c r="G311" s="381">
        <v>36</v>
      </c>
      <c r="H311" s="295">
        <v>151.7991667</v>
      </c>
      <c r="I311" s="444" t="s">
        <v>24</v>
      </c>
      <c r="J311" s="445" t="s">
        <v>25</v>
      </c>
      <c r="K311" s="446" t="s">
        <v>361</v>
      </c>
      <c r="L311" s="447"/>
      <c r="M311" s="448" t="s">
        <v>25</v>
      </c>
      <c r="N311" s="581" t="s">
        <v>102</v>
      </c>
      <c r="O311" s="449"/>
      <c r="P311" s="449"/>
      <c r="Q311" s="449"/>
      <c r="R311" s="450"/>
      <c r="S311" s="559" t="s">
        <v>76</v>
      </c>
      <c r="T311" s="566"/>
      <c r="U311" s="560"/>
      <c r="V311" s="451"/>
    </row>
    <row r="312" spans="1:22" s="42" customFormat="1" ht="15.75" customHeight="1" thickBot="1">
      <c r="A312" s="143" t="s">
        <v>777</v>
      </c>
      <c r="B312" s="587"/>
      <c r="C312" s="74">
        <v>2</v>
      </c>
      <c r="D312" s="133" t="s">
        <v>328</v>
      </c>
      <c r="E312" s="139">
        <v>0.4</v>
      </c>
      <c r="F312" s="443">
        <v>8496.44</v>
      </c>
      <c r="G312" s="381">
        <v>52.199999999999989</v>
      </c>
      <c r="H312" s="295">
        <v>162.7670498</v>
      </c>
      <c r="I312" s="444" t="s">
        <v>25</v>
      </c>
      <c r="J312" s="445" t="s">
        <v>25</v>
      </c>
      <c r="K312" s="446" t="s">
        <v>6</v>
      </c>
      <c r="L312" s="447"/>
      <c r="M312" s="448" t="s">
        <v>25</v>
      </c>
      <c r="N312" s="582"/>
      <c r="O312" s="452"/>
      <c r="P312" s="451"/>
      <c r="Q312" s="452"/>
      <c r="R312" s="453"/>
      <c r="S312" s="563"/>
      <c r="T312" s="593"/>
      <c r="U312" s="564"/>
      <c r="V312" s="451"/>
    </row>
    <row r="313" spans="1:22" s="42" customFormat="1" ht="15.75" customHeight="1" thickBot="1">
      <c r="A313" s="143" t="s">
        <v>778</v>
      </c>
      <c r="B313" s="587"/>
      <c r="C313" s="74">
        <v>3</v>
      </c>
      <c r="D313" s="133" t="s">
        <v>329</v>
      </c>
      <c r="E313" s="139">
        <v>0.2</v>
      </c>
      <c r="F313" s="443">
        <v>0</v>
      </c>
      <c r="G313" s="381">
        <v>0</v>
      </c>
      <c r="H313" s="295" t="s">
        <v>656</v>
      </c>
      <c r="I313" s="444" t="s">
        <v>24</v>
      </c>
      <c r="J313" s="445" t="s">
        <v>24</v>
      </c>
      <c r="K313" s="446" t="s">
        <v>361</v>
      </c>
      <c r="L313" s="447"/>
      <c r="M313" s="448" t="s">
        <v>24</v>
      </c>
      <c r="N313" s="583"/>
      <c r="O313" s="454"/>
      <c r="P313" s="455"/>
      <c r="Q313" s="456"/>
      <c r="R313" s="457"/>
      <c r="S313" s="458"/>
      <c r="T313" s="458"/>
      <c r="U313" s="459"/>
      <c r="V313" s="441"/>
    </row>
    <row r="314" spans="1:22" s="42" customFormat="1" ht="15.75" customHeight="1">
      <c r="A314" s="143" t="s">
        <v>779</v>
      </c>
      <c r="B314" s="587"/>
      <c r="C314" s="74">
        <v>4</v>
      </c>
      <c r="D314" s="133" t="s">
        <v>361</v>
      </c>
      <c r="E314" s="139" t="s">
        <v>361</v>
      </c>
      <c r="F314" s="443" t="s">
        <v>361</v>
      </c>
      <c r="G314" s="381" t="s">
        <v>361</v>
      </c>
      <c r="H314" s="295" t="s">
        <v>361</v>
      </c>
      <c r="I314" s="444" t="s">
        <v>361</v>
      </c>
      <c r="J314" s="445" t="s">
        <v>361</v>
      </c>
      <c r="K314" s="446" t="s">
        <v>361</v>
      </c>
      <c r="L314" s="447"/>
      <c r="M314" s="448" t="s">
        <v>361</v>
      </c>
      <c r="N314" s="407" t="s">
        <v>280</v>
      </c>
      <c r="O314" s="573" t="s">
        <v>265</v>
      </c>
      <c r="P314" s="574"/>
      <c r="Q314" s="574"/>
      <c r="R314" s="575"/>
      <c r="S314" s="441"/>
      <c r="T314" s="441"/>
      <c r="U314" s="460"/>
      <c r="V314" s="441"/>
    </row>
    <row r="315" spans="1:22" s="42" customFormat="1" ht="24.75" customHeight="1">
      <c r="A315" s="143" t="s">
        <v>780</v>
      </c>
      <c r="B315" s="587"/>
      <c r="C315" s="74">
        <v>5</v>
      </c>
      <c r="D315" s="133" t="s">
        <v>361</v>
      </c>
      <c r="E315" s="139" t="s">
        <v>361</v>
      </c>
      <c r="F315" s="443" t="s">
        <v>361</v>
      </c>
      <c r="G315" s="381" t="s">
        <v>361</v>
      </c>
      <c r="H315" s="295" t="s">
        <v>361</v>
      </c>
      <c r="I315" s="444" t="s">
        <v>361</v>
      </c>
      <c r="J315" s="445" t="s">
        <v>361</v>
      </c>
      <c r="K315" s="446" t="s">
        <v>361</v>
      </c>
      <c r="L315" s="447"/>
      <c r="M315" s="448" t="s">
        <v>361</v>
      </c>
      <c r="N315" s="591">
        <v>10</v>
      </c>
      <c r="O315" s="416" t="s">
        <v>108</v>
      </c>
      <c r="P315" s="416" t="s">
        <v>601</v>
      </c>
      <c r="Q315" s="584" t="s">
        <v>259</v>
      </c>
      <c r="R315" s="584"/>
      <c r="S315" s="441"/>
      <c r="T315" s="441"/>
      <c r="U315" s="460"/>
      <c r="V315" s="441"/>
    </row>
    <row r="316" spans="1:22" s="42" customFormat="1" ht="16.5" customHeight="1" thickBot="1">
      <c r="A316" s="143" t="s">
        <v>781</v>
      </c>
      <c r="B316" s="587"/>
      <c r="C316" s="140">
        <v>6</v>
      </c>
      <c r="D316" s="141" t="s">
        <v>361</v>
      </c>
      <c r="E316" s="142" t="s">
        <v>361</v>
      </c>
      <c r="F316" s="382" t="s">
        <v>361</v>
      </c>
      <c r="G316" s="382" t="s">
        <v>361</v>
      </c>
      <c r="H316" s="295" t="s">
        <v>361</v>
      </c>
      <c r="I316" s="444" t="s">
        <v>361</v>
      </c>
      <c r="J316" s="445" t="s">
        <v>361</v>
      </c>
      <c r="K316" s="446" t="s">
        <v>361</v>
      </c>
      <c r="L316" s="447"/>
      <c r="M316" s="448" t="s">
        <v>361</v>
      </c>
      <c r="N316" s="592"/>
      <c r="O316" s="412">
        <v>3</v>
      </c>
      <c r="P316" s="478">
        <v>143.89992910000001</v>
      </c>
      <c r="Q316" s="579">
        <v>158.2903628</v>
      </c>
      <c r="R316" s="579"/>
      <c r="S316" s="441"/>
      <c r="T316" s="441"/>
      <c r="U316" s="460"/>
      <c r="V316" s="441"/>
    </row>
    <row r="317" spans="1:22" s="42" customFormat="1" ht="16.5" customHeight="1" thickBot="1">
      <c r="A317" s="143" t="s">
        <v>782</v>
      </c>
      <c r="B317" s="588"/>
      <c r="C317" s="577"/>
      <c r="D317" s="578"/>
      <c r="E317" s="578"/>
      <c r="F317" s="380"/>
      <c r="G317" s="379"/>
      <c r="H317" s="578" t="s">
        <v>103</v>
      </c>
      <c r="I317" s="578"/>
      <c r="J317" s="578"/>
      <c r="K317" s="461" t="s">
        <v>6</v>
      </c>
      <c r="L317" s="462"/>
      <c r="M317" s="461"/>
      <c r="N317" s="406"/>
      <c r="O317" s="408"/>
      <c r="P317" s="408"/>
      <c r="Q317" s="408"/>
      <c r="R317" s="408"/>
      <c r="S317" s="408"/>
      <c r="T317" s="413"/>
      <c r="U317" s="414"/>
      <c r="V317" s="441"/>
    </row>
    <row r="318" spans="1:22" ht="25" customHeight="1">
      <c r="V318" s="40"/>
    </row>
    <row r="319" spans="1:22" ht="25" customHeight="1">
      <c r="V319" s="40"/>
    </row>
    <row r="320" spans="1:22" s="51" customFormat="1" ht="24" thickBot="1">
      <c r="A320" s="423">
        <v>11</v>
      </c>
      <c r="B320" s="599" t="s">
        <v>51</v>
      </c>
      <c r="C320" s="599"/>
      <c r="D320" s="599"/>
      <c r="E320" s="424">
        <v>11</v>
      </c>
      <c r="F320" s="425" t="s">
        <v>298</v>
      </c>
      <c r="G320" s="426"/>
      <c r="H320" s="426"/>
      <c r="I320" s="425"/>
      <c r="J320" s="425"/>
      <c r="K320" s="427"/>
      <c r="L320" s="427"/>
      <c r="M320" s="427"/>
      <c r="N320" s="426"/>
      <c r="O320" s="426"/>
      <c r="P320" s="428"/>
      <c r="Q320" s="428"/>
      <c r="R320" s="428"/>
      <c r="S320" s="428"/>
      <c r="T320" s="429"/>
    </row>
    <row r="321" spans="1:22" s="39" customFormat="1" ht="15.75" customHeight="1">
      <c r="A321" s="430"/>
      <c r="B321" s="600" t="s">
        <v>57</v>
      </c>
      <c r="C321" s="421" t="s">
        <v>58</v>
      </c>
      <c r="D321" s="332" t="s">
        <v>17</v>
      </c>
      <c r="E321" s="332"/>
      <c r="F321" s="332" t="s">
        <v>59</v>
      </c>
      <c r="G321" s="333"/>
      <c r="H321" s="602" t="s">
        <v>60</v>
      </c>
      <c r="I321" s="602" t="s">
        <v>18</v>
      </c>
      <c r="J321" s="602" t="s">
        <v>61</v>
      </c>
      <c r="K321" s="602" t="s">
        <v>62</v>
      </c>
      <c r="L321" s="421"/>
      <c r="M321" s="602" t="s">
        <v>63</v>
      </c>
      <c r="N321" s="603" t="s">
        <v>64</v>
      </c>
      <c r="O321" s="602" t="s">
        <v>215</v>
      </c>
      <c r="P321" s="605" t="s">
        <v>65</v>
      </c>
      <c r="Q321" s="606"/>
      <c r="R321" s="552" t="s">
        <v>278</v>
      </c>
      <c r="S321" s="607" t="s">
        <v>279</v>
      </c>
      <c r="T321" s="594" t="s">
        <v>22</v>
      </c>
      <c r="U321" s="595"/>
      <c r="V321" s="431"/>
    </row>
    <row r="322" spans="1:22" s="39" customFormat="1" ht="100" customHeight="1">
      <c r="A322" s="430"/>
      <c r="B322" s="601"/>
      <c r="C322" s="416" t="s">
        <v>66</v>
      </c>
      <c r="D322" s="334" t="s">
        <v>3</v>
      </c>
      <c r="E322" s="334" t="s">
        <v>19</v>
      </c>
      <c r="F322" s="334" t="s">
        <v>67</v>
      </c>
      <c r="G322" s="335" t="s">
        <v>68</v>
      </c>
      <c r="H322" s="584"/>
      <c r="I322" s="584"/>
      <c r="J322" s="584"/>
      <c r="K322" s="584"/>
      <c r="L322" s="416"/>
      <c r="M322" s="584"/>
      <c r="N322" s="604"/>
      <c r="O322" s="584"/>
      <c r="P322" s="416" t="s">
        <v>212</v>
      </c>
      <c r="Q322" s="334" t="s">
        <v>83</v>
      </c>
      <c r="R322" s="553"/>
      <c r="S322" s="608"/>
      <c r="T322" s="596"/>
      <c r="U322" s="597"/>
      <c r="V322" s="431"/>
    </row>
    <row r="323" spans="1:22" s="39" customFormat="1" ht="13" hidden="1">
      <c r="A323" s="430"/>
      <c r="B323" s="52"/>
      <c r="C323" s="53"/>
      <c r="D323" s="53"/>
      <c r="E323" s="53"/>
      <c r="F323" s="53"/>
      <c r="G323" s="53"/>
      <c r="H323" s="53"/>
      <c r="I323" s="53"/>
      <c r="J323" s="53"/>
      <c r="K323" s="53"/>
      <c r="L323" s="53"/>
      <c r="M323" s="53"/>
      <c r="N323" s="53"/>
      <c r="O323" s="53"/>
      <c r="P323" s="53"/>
      <c r="Q323" s="53"/>
      <c r="R323" s="432"/>
      <c r="S323" s="433"/>
      <c r="T323" s="434"/>
      <c r="U323" s="54"/>
    </row>
    <row r="324" spans="1:22" s="57" customFormat="1" ht="80.25" customHeight="1">
      <c r="A324" s="435" t="s">
        <v>783</v>
      </c>
      <c r="B324" s="55">
        <v>1</v>
      </c>
      <c r="C324" s="347" t="s">
        <v>362</v>
      </c>
      <c r="D324" s="347" t="s">
        <v>455</v>
      </c>
      <c r="E324" s="347" t="s">
        <v>456</v>
      </c>
      <c r="F324" s="347" t="s">
        <v>371</v>
      </c>
      <c r="G324" s="348">
        <v>0.5</v>
      </c>
      <c r="H324" s="348" t="s">
        <v>25</v>
      </c>
      <c r="I324" s="349" t="s">
        <v>330</v>
      </c>
      <c r="J324" s="350">
        <v>36185</v>
      </c>
      <c r="K324" s="389" t="s">
        <v>361</v>
      </c>
      <c r="L324" s="390">
        <v>111</v>
      </c>
      <c r="M324" s="350">
        <v>36891</v>
      </c>
      <c r="N324" s="363">
        <v>23.566666699999999</v>
      </c>
      <c r="O324" s="353">
        <v>4721.6099999999997</v>
      </c>
      <c r="P324" s="273">
        <v>2360.8049999999998</v>
      </c>
      <c r="Q324" s="436">
        <v>2360.8049999999998</v>
      </c>
      <c r="R324" s="391" t="s">
        <v>235</v>
      </c>
      <c r="S324" s="391" t="s">
        <v>282</v>
      </c>
      <c r="T324" s="554"/>
      <c r="U324" s="555"/>
      <c r="V324" s="437"/>
    </row>
    <row r="325" spans="1:22" s="57" customFormat="1" ht="122.25" customHeight="1">
      <c r="A325" s="435" t="s">
        <v>784</v>
      </c>
      <c r="B325" s="55">
        <v>2</v>
      </c>
      <c r="C325" s="351" t="s">
        <v>362</v>
      </c>
      <c r="D325" s="351" t="s">
        <v>457</v>
      </c>
      <c r="E325" s="463" t="s">
        <v>458</v>
      </c>
      <c r="F325" s="351" t="s">
        <v>371</v>
      </c>
      <c r="G325" s="348">
        <v>0.5</v>
      </c>
      <c r="H325" s="348" t="s">
        <v>25</v>
      </c>
      <c r="I325" s="349" t="s">
        <v>330</v>
      </c>
      <c r="J325" s="350">
        <v>41130</v>
      </c>
      <c r="K325" s="389" t="s">
        <v>361</v>
      </c>
      <c r="L325" s="390">
        <v>112</v>
      </c>
      <c r="M325" s="350">
        <v>42366</v>
      </c>
      <c r="N325" s="363">
        <v>41.233333299999998</v>
      </c>
      <c r="O325" s="353">
        <v>7576.86</v>
      </c>
      <c r="P325" s="273">
        <v>3788.43</v>
      </c>
      <c r="Q325" s="436">
        <v>3788.43</v>
      </c>
      <c r="R325" s="391" t="s">
        <v>235</v>
      </c>
      <c r="S325" s="391" t="s">
        <v>282</v>
      </c>
      <c r="T325" s="554"/>
      <c r="U325" s="555"/>
      <c r="V325" s="437"/>
    </row>
    <row r="326" spans="1:22" s="57" customFormat="1" ht="101.25" customHeight="1">
      <c r="A326" s="435" t="s">
        <v>785</v>
      </c>
      <c r="B326" s="58">
        <v>3</v>
      </c>
      <c r="C326" s="347" t="s">
        <v>362</v>
      </c>
      <c r="D326" s="347" t="s">
        <v>459</v>
      </c>
      <c r="E326" s="474" t="s">
        <v>460</v>
      </c>
      <c r="F326" s="347" t="s">
        <v>371</v>
      </c>
      <c r="G326" s="348">
        <v>0.5</v>
      </c>
      <c r="H326" s="348" t="s">
        <v>25</v>
      </c>
      <c r="I326" s="349" t="s">
        <v>330</v>
      </c>
      <c r="J326" s="350">
        <v>41151</v>
      </c>
      <c r="K326" s="389" t="s">
        <v>361</v>
      </c>
      <c r="L326" s="390">
        <v>113</v>
      </c>
      <c r="M326" s="350">
        <v>43266</v>
      </c>
      <c r="N326" s="363">
        <v>70.533333299999995</v>
      </c>
      <c r="O326" s="353">
        <v>11594.14</v>
      </c>
      <c r="P326" s="273">
        <v>5797.07</v>
      </c>
      <c r="Q326" s="436">
        <v>5797.07</v>
      </c>
      <c r="R326" s="391" t="s">
        <v>235</v>
      </c>
      <c r="S326" s="391" t="s">
        <v>283</v>
      </c>
      <c r="T326" s="554"/>
      <c r="U326" s="555"/>
      <c r="V326" s="437"/>
    </row>
    <row r="327" spans="1:22" s="57" customFormat="1" ht="103.5" customHeight="1">
      <c r="A327" s="435" t="s">
        <v>786</v>
      </c>
      <c r="B327" s="67">
        <v>4</v>
      </c>
      <c r="C327" s="352" t="s">
        <v>362</v>
      </c>
      <c r="D327" s="352" t="s">
        <v>461</v>
      </c>
      <c r="E327" s="466" t="s">
        <v>462</v>
      </c>
      <c r="F327" s="352" t="s">
        <v>371</v>
      </c>
      <c r="G327" s="348">
        <v>0.4</v>
      </c>
      <c r="H327" s="348" t="s">
        <v>25</v>
      </c>
      <c r="I327" s="349" t="s">
        <v>330</v>
      </c>
      <c r="J327" s="350">
        <v>42403</v>
      </c>
      <c r="K327" s="389" t="s">
        <v>361</v>
      </c>
      <c r="L327" s="390">
        <v>114</v>
      </c>
      <c r="M327" s="350">
        <v>43436</v>
      </c>
      <c r="N327" s="363">
        <v>34.466666699999998</v>
      </c>
      <c r="O327" s="353">
        <v>7264.04</v>
      </c>
      <c r="P327" s="273">
        <v>2905.616</v>
      </c>
      <c r="Q327" s="436">
        <v>2905.616</v>
      </c>
      <c r="R327" s="391" t="s">
        <v>235</v>
      </c>
      <c r="S327" s="391" t="s">
        <v>283</v>
      </c>
      <c r="T327" s="554"/>
      <c r="U327" s="555"/>
      <c r="V327" s="437"/>
    </row>
    <row r="328" spans="1:22" s="57" customFormat="1" ht="87" customHeight="1">
      <c r="A328" s="435" t="s">
        <v>787</v>
      </c>
      <c r="B328" s="67">
        <v>5</v>
      </c>
      <c r="C328" s="467" t="s">
        <v>463</v>
      </c>
      <c r="D328" s="352" t="s">
        <v>464</v>
      </c>
      <c r="E328" s="352" t="s">
        <v>465</v>
      </c>
      <c r="F328" s="352" t="s">
        <v>365</v>
      </c>
      <c r="G328" s="348">
        <v>1</v>
      </c>
      <c r="H328" s="348" t="s">
        <v>25</v>
      </c>
      <c r="I328" s="475" t="s">
        <v>331</v>
      </c>
      <c r="J328" s="350">
        <v>37285</v>
      </c>
      <c r="K328" s="389" t="s">
        <v>361</v>
      </c>
      <c r="L328" s="390">
        <v>115</v>
      </c>
      <c r="M328" s="350">
        <v>38107</v>
      </c>
      <c r="N328" s="363">
        <v>27.433333300000001</v>
      </c>
      <c r="O328" s="353">
        <v>11700.91</v>
      </c>
      <c r="P328" s="273">
        <v>11700.91</v>
      </c>
      <c r="Q328" s="436">
        <v>11700.91</v>
      </c>
      <c r="R328" s="391" t="s">
        <v>235</v>
      </c>
      <c r="S328" s="391" t="s">
        <v>282</v>
      </c>
      <c r="T328" s="554"/>
      <c r="U328" s="555"/>
      <c r="V328" s="437"/>
    </row>
    <row r="329" spans="1:22" s="57" customFormat="1" ht="57.75" customHeight="1">
      <c r="A329" s="435" t="s">
        <v>788</v>
      </c>
      <c r="B329" s="67">
        <v>6</v>
      </c>
      <c r="C329" s="467" t="s">
        <v>466</v>
      </c>
      <c r="D329" s="352" t="s">
        <v>467</v>
      </c>
      <c r="E329" s="352" t="s">
        <v>468</v>
      </c>
      <c r="F329" s="352" t="s">
        <v>365</v>
      </c>
      <c r="G329" s="348">
        <v>1</v>
      </c>
      <c r="H329" s="348" t="s">
        <v>25</v>
      </c>
      <c r="I329" s="475" t="s">
        <v>331</v>
      </c>
      <c r="J329" s="350">
        <v>38678</v>
      </c>
      <c r="K329" s="389" t="s">
        <v>361</v>
      </c>
      <c r="L329" s="390">
        <v>116</v>
      </c>
      <c r="M329" s="350">
        <v>39866</v>
      </c>
      <c r="N329" s="363">
        <v>39.633333299999997</v>
      </c>
      <c r="O329" s="353">
        <v>7532.32</v>
      </c>
      <c r="P329" s="273">
        <v>7532.32</v>
      </c>
      <c r="Q329" s="436">
        <v>7532.32</v>
      </c>
      <c r="R329" s="391" t="s">
        <v>235</v>
      </c>
      <c r="S329" s="391" t="s">
        <v>282</v>
      </c>
      <c r="T329" s="554"/>
      <c r="U329" s="555"/>
      <c r="V329" s="437"/>
    </row>
    <row r="330" spans="1:22" s="57" customFormat="1" ht="15.75" customHeight="1">
      <c r="A330" s="435" t="s">
        <v>789</v>
      </c>
      <c r="B330" s="67">
        <v>7</v>
      </c>
      <c r="C330" s="352"/>
      <c r="D330" s="352"/>
      <c r="E330" s="352"/>
      <c r="F330" s="352"/>
      <c r="G330" s="348"/>
      <c r="H330" s="348"/>
      <c r="I330" s="349"/>
      <c r="J330" s="350"/>
      <c r="K330" s="389" t="s">
        <v>361</v>
      </c>
      <c r="L330" s="390">
        <v>117</v>
      </c>
      <c r="M330" s="350"/>
      <c r="N330" s="363" t="s">
        <v>361</v>
      </c>
      <c r="O330" s="353"/>
      <c r="P330" s="56" t="s">
        <v>361</v>
      </c>
      <c r="Q330" s="436" t="s">
        <v>361</v>
      </c>
      <c r="R330" s="391"/>
      <c r="S330" s="391"/>
      <c r="T330" s="554"/>
      <c r="U330" s="555"/>
      <c r="V330" s="437"/>
    </row>
    <row r="331" spans="1:22" s="57" customFormat="1" ht="15.75" customHeight="1">
      <c r="A331" s="435" t="s">
        <v>790</v>
      </c>
      <c r="B331" s="67">
        <v>8</v>
      </c>
      <c r="C331" s="352"/>
      <c r="D331" s="352"/>
      <c r="E331" s="352"/>
      <c r="F331" s="352"/>
      <c r="G331" s="348"/>
      <c r="H331" s="348"/>
      <c r="I331" s="349"/>
      <c r="J331" s="350"/>
      <c r="K331" s="389" t="s">
        <v>361</v>
      </c>
      <c r="L331" s="390">
        <v>118</v>
      </c>
      <c r="M331" s="350"/>
      <c r="N331" s="363" t="s">
        <v>361</v>
      </c>
      <c r="O331" s="354"/>
      <c r="P331" s="56" t="s">
        <v>361</v>
      </c>
      <c r="Q331" s="436" t="s">
        <v>361</v>
      </c>
      <c r="R331" s="391"/>
      <c r="S331" s="391"/>
      <c r="T331" s="554"/>
      <c r="U331" s="555"/>
      <c r="V331" s="437"/>
    </row>
    <row r="332" spans="1:22" s="57" customFormat="1" ht="15.75" customHeight="1">
      <c r="A332" s="435" t="s">
        <v>791</v>
      </c>
      <c r="B332" s="67">
        <v>9</v>
      </c>
      <c r="C332" s="352"/>
      <c r="D332" s="352"/>
      <c r="E332" s="352"/>
      <c r="F332" s="352"/>
      <c r="G332" s="348"/>
      <c r="H332" s="348"/>
      <c r="I332" s="349"/>
      <c r="J332" s="350"/>
      <c r="K332" s="389" t="s">
        <v>361</v>
      </c>
      <c r="L332" s="390">
        <v>119</v>
      </c>
      <c r="M332" s="350"/>
      <c r="N332" s="363" t="s">
        <v>361</v>
      </c>
      <c r="O332" s="354"/>
      <c r="P332" s="56" t="s">
        <v>361</v>
      </c>
      <c r="Q332" s="436" t="s">
        <v>361</v>
      </c>
      <c r="R332" s="391"/>
      <c r="S332" s="391"/>
      <c r="T332" s="554"/>
      <c r="U332" s="555"/>
      <c r="V332" s="437"/>
    </row>
    <row r="333" spans="1:22" s="57" customFormat="1" ht="15.75" customHeight="1">
      <c r="A333" s="435" t="s">
        <v>792</v>
      </c>
      <c r="B333" s="67">
        <v>10</v>
      </c>
      <c r="C333" s="352"/>
      <c r="D333" s="352"/>
      <c r="E333" s="352"/>
      <c r="F333" s="352"/>
      <c r="G333" s="348"/>
      <c r="H333" s="348"/>
      <c r="I333" s="349"/>
      <c r="J333" s="350"/>
      <c r="K333" s="389" t="s">
        <v>361</v>
      </c>
      <c r="L333" s="390">
        <v>120</v>
      </c>
      <c r="M333" s="350"/>
      <c r="N333" s="363" t="s">
        <v>361</v>
      </c>
      <c r="O333" s="354"/>
      <c r="P333" s="56" t="s">
        <v>361</v>
      </c>
      <c r="Q333" s="436" t="s">
        <v>361</v>
      </c>
      <c r="R333" s="391"/>
      <c r="S333" s="391"/>
      <c r="T333" s="554"/>
      <c r="U333" s="555"/>
      <c r="V333" s="437"/>
    </row>
    <row r="334" spans="1:22" s="39" customFormat="1" ht="13" hidden="1">
      <c r="A334" s="430"/>
      <c r="B334" s="59"/>
      <c r="C334" s="60"/>
      <c r="D334" s="60"/>
      <c r="E334" s="60"/>
      <c r="F334" s="60"/>
      <c r="G334" s="60"/>
      <c r="H334" s="60"/>
      <c r="I334" s="60"/>
      <c r="J334" s="60"/>
      <c r="K334" s="60"/>
      <c r="L334" s="60"/>
      <c r="M334" s="60"/>
      <c r="N334" s="318"/>
      <c r="O334" s="60"/>
      <c r="P334" s="60"/>
      <c r="Q334" s="318"/>
      <c r="R334" s="60"/>
      <c r="S334" s="60"/>
      <c r="T334" s="61"/>
      <c r="U334" s="62"/>
    </row>
    <row r="335" spans="1:22" s="39" customFormat="1" ht="17.25" customHeight="1" thickBot="1">
      <c r="A335" s="438"/>
      <c r="B335" s="340"/>
      <c r="C335" s="341"/>
      <c r="D335" s="341"/>
      <c r="E335" s="341"/>
      <c r="F335" s="341"/>
      <c r="G335" s="341"/>
      <c r="H335" s="341"/>
      <c r="I335" s="341"/>
      <c r="J335" s="341"/>
      <c r="K335" s="341"/>
      <c r="L335" s="341"/>
      <c r="M335" s="341"/>
      <c r="N335" s="342"/>
      <c r="O335" s="341"/>
      <c r="P335" s="341"/>
      <c r="Q335" s="343"/>
      <c r="R335" s="343"/>
      <c r="S335" s="344"/>
      <c r="T335" s="345"/>
      <c r="U335" s="346"/>
      <c r="V335" s="434"/>
    </row>
    <row r="336" spans="1:22" ht="17.25" customHeight="1">
      <c r="B336" s="64"/>
      <c r="C336" s="64"/>
      <c r="D336" s="64"/>
      <c r="E336" s="64"/>
      <c r="F336" s="64"/>
      <c r="G336" s="66"/>
      <c r="H336" s="66"/>
      <c r="I336" s="66"/>
      <c r="J336" s="66"/>
      <c r="K336" s="66"/>
      <c r="L336" s="66"/>
      <c r="M336" s="66"/>
      <c r="N336" s="66"/>
      <c r="O336" s="66"/>
      <c r="P336" s="66"/>
      <c r="Q336" s="66"/>
      <c r="R336" s="66"/>
      <c r="S336" s="66"/>
      <c r="T336" s="66"/>
      <c r="U336" s="66"/>
      <c r="V336" s="66"/>
    </row>
    <row r="337" spans="1:22" s="39" customFormat="1" ht="16.5" customHeight="1" thickBot="1">
      <c r="A337" s="430"/>
      <c r="B337" s="580" t="s">
        <v>72</v>
      </c>
      <c r="C337" s="580"/>
      <c r="D337" s="580"/>
      <c r="E337" s="580"/>
      <c r="F337" s="580"/>
      <c r="G337" s="580"/>
      <c r="H337" s="580"/>
      <c r="I337" s="580"/>
      <c r="J337" s="580"/>
      <c r="K337" s="580"/>
      <c r="L337" s="580"/>
      <c r="M337" s="580"/>
      <c r="N337" s="580"/>
      <c r="O337" s="580"/>
      <c r="P337" s="580"/>
      <c r="Q337" s="580"/>
      <c r="R337" s="580"/>
      <c r="S337" s="580"/>
      <c r="T337" s="580"/>
      <c r="U337" s="580"/>
      <c r="V337" s="439"/>
    </row>
    <row r="338" spans="1:22" s="42" customFormat="1" ht="22.5" customHeight="1">
      <c r="A338" s="143" t="s">
        <v>793</v>
      </c>
      <c r="B338" s="586" t="s">
        <v>69</v>
      </c>
      <c r="C338" s="568" t="s">
        <v>96</v>
      </c>
      <c r="D338" s="568"/>
      <c r="E338" s="568"/>
      <c r="F338" s="568"/>
      <c r="G338" s="568"/>
      <c r="H338" s="568"/>
      <c r="I338" s="568"/>
      <c r="J338" s="568"/>
      <c r="K338" s="568"/>
      <c r="L338" s="440"/>
      <c r="M338" s="440"/>
      <c r="N338" s="585" t="s">
        <v>94</v>
      </c>
      <c r="O338" s="565" t="s">
        <v>106</v>
      </c>
      <c r="P338" s="566"/>
      <c r="Q338" s="566"/>
      <c r="R338" s="560"/>
      <c r="S338" s="559" t="s">
        <v>213</v>
      </c>
      <c r="T338" s="560"/>
      <c r="U338" s="556" t="s">
        <v>6</v>
      </c>
      <c r="V338" s="441"/>
    </row>
    <row r="339" spans="1:22" s="42" customFormat="1" ht="22.5" customHeight="1">
      <c r="A339" s="143" t="s">
        <v>794</v>
      </c>
      <c r="B339" s="587"/>
      <c r="C339" s="568" t="s">
        <v>97</v>
      </c>
      <c r="D339" s="568"/>
      <c r="E339" s="589"/>
      <c r="F339" s="418">
        <v>4</v>
      </c>
      <c r="G339" s="567" t="s">
        <v>98</v>
      </c>
      <c r="H339" s="568"/>
      <c r="I339" s="573" t="s">
        <v>267</v>
      </c>
      <c r="J339" s="574"/>
      <c r="K339" s="590"/>
      <c r="L339" s="440"/>
      <c r="M339" s="410" t="s">
        <v>287</v>
      </c>
      <c r="N339" s="582"/>
      <c r="O339" s="567"/>
      <c r="P339" s="568"/>
      <c r="Q339" s="568"/>
      <c r="R339" s="569"/>
      <c r="S339" s="561"/>
      <c r="T339" s="562"/>
      <c r="U339" s="557"/>
      <c r="V339" s="441"/>
    </row>
    <row r="340" spans="1:22" s="42" customFormat="1" ht="51.75" customHeight="1" thickBot="1">
      <c r="A340" s="143" t="s">
        <v>795</v>
      </c>
      <c r="B340" s="587"/>
      <c r="C340" s="574" t="s">
        <v>95</v>
      </c>
      <c r="D340" s="575"/>
      <c r="E340" s="420" t="s">
        <v>99</v>
      </c>
      <c r="F340" s="415" t="s">
        <v>82</v>
      </c>
      <c r="G340" s="416" t="s">
        <v>81</v>
      </c>
      <c r="H340" s="419" t="s">
        <v>264</v>
      </c>
      <c r="I340" s="415" t="s">
        <v>268</v>
      </c>
      <c r="J340" s="416" t="s">
        <v>595</v>
      </c>
      <c r="K340" s="415" t="s">
        <v>101</v>
      </c>
      <c r="L340" s="440"/>
      <c r="M340" s="409" t="s">
        <v>288</v>
      </c>
      <c r="N340" s="583"/>
      <c r="O340" s="570" t="s">
        <v>107</v>
      </c>
      <c r="P340" s="571"/>
      <c r="Q340" s="572"/>
      <c r="R340" s="442">
        <v>6</v>
      </c>
      <c r="S340" s="563"/>
      <c r="T340" s="564"/>
      <c r="U340" s="558"/>
      <c r="V340" s="441"/>
    </row>
    <row r="341" spans="1:22" s="42" customFormat="1" ht="15.75" customHeight="1">
      <c r="A341" s="143" t="s">
        <v>796</v>
      </c>
      <c r="B341" s="587"/>
      <c r="C341" s="74">
        <v>1</v>
      </c>
      <c r="D341" s="133" t="s">
        <v>330</v>
      </c>
      <c r="E341" s="139">
        <v>0.4</v>
      </c>
      <c r="F341" s="443">
        <v>14851.921</v>
      </c>
      <c r="G341" s="381">
        <v>169.79999999999998</v>
      </c>
      <c r="H341" s="295">
        <v>87.467143699999994</v>
      </c>
      <c r="I341" s="444" t="s">
        <v>24</v>
      </c>
      <c r="J341" s="445" t="s">
        <v>25</v>
      </c>
      <c r="K341" s="446" t="s">
        <v>361</v>
      </c>
      <c r="L341" s="447"/>
      <c r="M341" s="448" t="s">
        <v>25</v>
      </c>
      <c r="N341" s="581" t="s">
        <v>102</v>
      </c>
      <c r="O341" s="449"/>
      <c r="P341" s="449"/>
      <c r="Q341" s="449"/>
      <c r="R341" s="450"/>
      <c r="S341" s="559" t="s">
        <v>76</v>
      </c>
      <c r="T341" s="566"/>
      <c r="U341" s="560"/>
      <c r="V341" s="451"/>
    </row>
    <row r="342" spans="1:22" s="42" customFormat="1" ht="15.75" customHeight="1" thickBot="1">
      <c r="A342" s="143" t="s">
        <v>797</v>
      </c>
      <c r="B342" s="587"/>
      <c r="C342" s="74">
        <v>2</v>
      </c>
      <c r="D342" s="133" t="s">
        <v>331</v>
      </c>
      <c r="E342" s="139">
        <v>0.4</v>
      </c>
      <c r="F342" s="443">
        <v>19233.23</v>
      </c>
      <c r="G342" s="381">
        <v>67.066666599999991</v>
      </c>
      <c r="H342" s="295">
        <v>286.77778360000002</v>
      </c>
      <c r="I342" s="444" t="s">
        <v>25</v>
      </c>
      <c r="J342" s="445" t="s">
        <v>25</v>
      </c>
      <c r="K342" s="446" t="s">
        <v>6</v>
      </c>
      <c r="L342" s="447"/>
      <c r="M342" s="448" t="s">
        <v>25</v>
      </c>
      <c r="N342" s="582"/>
      <c r="O342" s="452"/>
      <c r="P342" s="451"/>
      <c r="Q342" s="452"/>
      <c r="R342" s="453"/>
      <c r="S342" s="563"/>
      <c r="T342" s="593"/>
      <c r="U342" s="564"/>
      <c r="V342" s="451"/>
    </row>
    <row r="343" spans="1:22" s="42" customFormat="1" ht="15.75" customHeight="1" thickBot="1">
      <c r="A343" s="143" t="s">
        <v>798</v>
      </c>
      <c r="B343" s="587"/>
      <c r="C343" s="74">
        <v>3</v>
      </c>
      <c r="D343" s="133" t="s">
        <v>332</v>
      </c>
      <c r="E343" s="139">
        <v>0.1</v>
      </c>
      <c r="F343" s="443">
        <v>0</v>
      </c>
      <c r="G343" s="381">
        <v>0</v>
      </c>
      <c r="H343" s="295" t="s">
        <v>656</v>
      </c>
      <c r="I343" s="444" t="s">
        <v>24</v>
      </c>
      <c r="J343" s="445" t="s">
        <v>24</v>
      </c>
      <c r="K343" s="446" t="s">
        <v>361</v>
      </c>
      <c r="L343" s="447"/>
      <c r="M343" s="448" t="s">
        <v>24</v>
      </c>
      <c r="N343" s="583"/>
      <c r="O343" s="454"/>
      <c r="P343" s="455"/>
      <c r="Q343" s="456"/>
      <c r="R343" s="457"/>
      <c r="S343" s="458"/>
      <c r="T343" s="458"/>
      <c r="U343" s="459"/>
      <c r="V343" s="441"/>
    </row>
    <row r="344" spans="1:22" s="42" customFormat="1" ht="25.5" customHeight="1">
      <c r="A344" s="143" t="s">
        <v>799</v>
      </c>
      <c r="B344" s="587"/>
      <c r="C344" s="74">
        <v>4</v>
      </c>
      <c r="D344" s="133" t="s">
        <v>333</v>
      </c>
      <c r="E344" s="139">
        <v>0.1</v>
      </c>
      <c r="F344" s="443">
        <v>0</v>
      </c>
      <c r="G344" s="381">
        <v>0</v>
      </c>
      <c r="H344" s="295" t="s">
        <v>656</v>
      </c>
      <c r="I344" s="444" t="s">
        <v>24</v>
      </c>
      <c r="J344" s="445" t="s">
        <v>24</v>
      </c>
      <c r="K344" s="446" t="s">
        <v>361</v>
      </c>
      <c r="L344" s="447"/>
      <c r="M344" s="448" t="s">
        <v>24</v>
      </c>
      <c r="N344" s="407" t="s">
        <v>280</v>
      </c>
      <c r="O344" s="573" t="s">
        <v>265</v>
      </c>
      <c r="P344" s="574"/>
      <c r="Q344" s="574"/>
      <c r="R344" s="575"/>
      <c r="S344" s="441"/>
      <c r="T344" s="441"/>
      <c r="U344" s="460"/>
      <c r="V344" s="441"/>
    </row>
    <row r="345" spans="1:22" s="42" customFormat="1" ht="24.75" customHeight="1">
      <c r="A345" s="143" t="s">
        <v>800</v>
      </c>
      <c r="B345" s="587"/>
      <c r="C345" s="74">
        <v>5</v>
      </c>
      <c r="D345" s="133" t="s">
        <v>361</v>
      </c>
      <c r="E345" s="139" t="s">
        <v>361</v>
      </c>
      <c r="F345" s="443" t="s">
        <v>361</v>
      </c>
      <c r="G345" s="381" t="s">
        <v>361</v>
      </c>
      <c r="H345" s="295" t="s">
        <v>361</v>
      </c>
      <c r="I345" s="444" t="s">
        <v>361</v>
      </c>
      <c r="J345" s="445" t="s">
        <v>361</v>
      </c>
      <c r="K345" s="446" t="s">
        <v>361</v>
      </c>
      <c r="L345" s="447"/>
      <c r="M345" s="448" t="s">
        <v>361</v>
      </c>
      <c r="N345" s="591">
        <v>11</v>
      </c>
      <c r="O345" s="416" t="s">
        <v>108</v>
      </c>
      <c r="P345" s="416" t="s">
        <v>601</v>
      </c>
      <c r="Q345" s="584" t="s">
        <v>259</v>
      </c>
      <c r="R345" s="584"/>
      <c r="S345" s="441"/>
      <c r="T345" s="441"/>
      <c r="U345" s="460"/>
      <c r="V345" s="441"/>
    </row>
    <row r="346" spans="1:22" s="42" customFormat="1" ht="16.5" customHeight="1" thickBot="1">
      <c r="A346" s="143" t="s">
        <v>801</v>
      </c>
      <c r="B346" s="587"/>
      <c r="C346" s="140">
        <v>6</v>
      </c>
      <c r="D346" s="141" t="s">
        <v>361</v>
      </c>
      <c r="E346" s="142" t="s">
        <v>361</v>
      </c>
      <c r="F346" s="382" t="s">
        <v>361</v>
      </c>
      <c r="G346" s="382" t="s">
        <v>361</v>
      </c>
      <c r="H346" s="295" t="s">
        <v>361</v>
      </c>
      <c r="I346" s="444" t="s">
        <v>361</v>
      </c>
      <c r="J346" s="445" t="s">
        <v>361</v>
      </c>
      <c r="K346" s="446" t="s">
        <v>361</v>
      </c>
      <c r="L346" s="447"/>
      <c r="M346" s="448" t="s">
        <v>361</v>
      </c>
      <c r="N346" s="592"/>
      <c r="O346" s="412">
        <v>3</v>
      </c>
      <c r="P346" s="478">
        <v>143.89992910000001</v>
      </c>
      <c r="Q346" s="579">
        <v>143.9001591</v>
      </c>
      <c r="R346" s="579"/>
      <c r="S346" s="441"/>
      <c r="T346" s="441"/>
      <c r="U346" s="460"/>
      <c r="V346" s="441"/>
    </row>
    <row r="347" spans="1:22" s="42" customFormat="1" ht="16.5" customHeight="1" thickBot="1">
      <c r="A347" s="143" t="s">
        <v>802</v>
      </c>
      <c r="B347" s="588"/>
      <c r="C347" s="577"/>
      <c r="D347" s="578"/>
      <c r="E347" s="578"/>
      <c r="F347" s="380"/>
      <c r="G347" s="379"/>
      <c r="H347" s="578" t="s">
        <v>103</v>
      </c>
      <c r="I347" s="578"/>
      <c r="J347" s="578"/>
      <c r="K347" s="461" t="s">
        <v>6</v>
      </c>
      <c r="L347" s="462"/>
      <c r="M347" s="461"/>
      <c r="N347" s="406"/>
      <c r="O347" s="408"/>
      <c r="P347" s="408"/>
      <c r="Q347" s="408"/>
      <c r="R347" s="408"/>
      <c r="S347" s="408"/>
      <c r="T347" s="413"/>
      <c r="U347" s="414"/>
      <c r="V347" s="441"/>
    </row>
    <row r="348" spans="1:22" ht="25" customHeight="1">
      <c r="V348" s="40"/>
    </row>
    <row r="349" spans="1:22" ht="25" hidden="1" customHeight="1">
      <c r="V349" s="40"/>
    </row>
    <row r="350" spans="1:22" s="51" customFormat="1" ht="23" hidden="1">
      <c r="A350" s="423">
        <v>12</v>
      </c>
      <c r="B350" s="599" t="s">
        <v>51</v>
      </c>
      <c r="C350" s="599"/>
      <c r="D350" s="599"/>
      <c r="E350" s="424">
        <v>12</v>
      </c>
      <c r="F350" s="425">
        <v>12</v>
      </c>
      <c r="G350" s="426"/>
      <c r="H350" s="426"/>
      <c r="I350" s="425"/>
      <c r="J350" s="425"/>
      <c r="K350" s="427"/>
      <c r="L350" s="427"/>
      <c r="M350" s="427"/>
      <c r="N350" s="426"/>
      <c r="O350" s="426"/>
      <c r="P350" s="428"/>
      <c r="Q350" s="428"/>
      <c r="R350" s="428"/>
      <c r="S350" s="428"/>
      <c r="T350" s="429"/>
    </row>
    <row r="351" spans="1:22" s="39" customFormat="1" ht="15.75" hidden="1" customHeight="1" thickBot="1">
      <c r="A351" s="430"/>
      <c r="B351" s="600" t="s">
        <v>57</v>
      </c>
      <c r="C351" s="421" t="s">
        <v>58</v>
      </c>
      <c r="D351" s="332" t="s">
        <v>17</v>
      </c>
      <c r="E351" s="332"/>
      <c r="F351" s="332" t="s">
        <v>59</v>
      </c>
      <c r="G351" s="333"/>
      <c r="H351" s="602" t="s">
        <v>60</v>
      </c>
      <c r="I351" s="602" t="s">
        <v>18</v>
      </c>
      <c r="J351" s="602" t="s">
        <v>61</v>
      </c>
      <c r="K351" s="602" t="s">
        <v>62</v>
      </c>
      <c r="L351" s="421"/>
      <c r="M351" s="602" t="s">
        <v>63</v>
      </c>
      <c r="N351" s="603" t="s">
        <v>64</v>
      </c>
      <c r="O351" s="602" t="s">
        <v>215</v>
      </c>
      <c r="P351" s="605" t="s">
        <v>65</v>
      </c>
      <c r="Q351" s="606"/>
      <c r="R351" s="552" t="s">
        <v>278</v>
      </c>
      <c r="S351" s="607" t="s">
        <v>279</v>
      </c>
      <c r="T351" s="594" t="s">
        <v>22</v>
      </c>
      <c r="U351" s="595"/>
      <c r="V351" s="431"/>
    </row>
    <row r="352" spans="1:22" s="39" customFormat="1" ht="100" hidden="1" customHeight="1" thickBot="1">
      <c r="A352" s="430"/>
      <c r="B352" s="601"/>
      <c r="C352" s="416" t="s">
        <v>66</v>
      </c>
      <c r="D352" s="334" t="s">
        <v>3</v>
      </c>
      <c r="E352" s="334" t="s">
        <v>19</v>
      </c>
      <c r="F352" s="334" t="s">
        <v>67</v>
      </c>
      <c r="G352" s="335" t="s">
        <v>68</v>
      </c>
      <c r="H352" s="584"/>
      <c r="I352" s="584"/>
      <c r="J352" s="584"/>
      <c r="K352" s="584"/>
      <c r="L352" s="416"/>
      <c r="M352" s="584"/>
      <c r="N352" s="604"/>
      <c r="O352" s="584"/>
      <c r="P352" s="416" t="s">
        <v>212</v>
      </c>
      <c r="Q352" s="334" t="s">
        <v>83</v>
      </c>
      <c r="R352" s="553"/>
      <c r="S352" s="608"/>
      <c r="T352" s="596"/>
      <c r="U352" s="597"/>
      <c r="V352" s="431"/>
    </row>
    <row r="353" spans="1:22" s="39" customFormat="1" ht="13" hidden="1">
      <c r="A353" s="430"/>
      <c r="B353" s="52"/>
      <c r="C353" s="53"/>
      <c r="D353" s="53"/>
      <c r="E353" s="53"/>
      <c r="F353" s="53"/>
      <c r="G353" s="53"/>
      <c r="H353" s="53"/>
      <c r="I353" s="53"/>
      <c r="J353" s="53"/>
      <c r="K353" s="53"/>
      <c r="L353" s="53"/>
      <c r="M353" s="53"/>
      <c r="N353" s="53"/>
      <c r="O353" s="53"/>
      <c r="P353" s="53"/>
      <c r="Q353" s="53"/>
      <c r="R353" s="432"/>
      <c r="S353" s="433"/>
      <c r="T353" s="434"/>
      <c r="U353" s="54"/>
    </row>
    <row r="354" spans="1:22" s="57" customFormat="1" ht="15.75" hidden="1" customHeight="1">
      <c r="A354" s="435" t="s">
        <v>803</v>
      </c>
      <c r="B354" s="55">
        <v>1</v>
      </c>
      <c r="C354" s="347"/>
      <c r="D354" s="347"/>
      <c r="E354" s="347"/>
      <c r="F354" s="347"/>
      <c r="G354" s="348"/>
      <c r="H354" s="348"/>
      <c r="I354" s="349"/>
      <c r="J354" s="350"/>
      <c r="K354" s="389" t="s">
        <v>361</v>
      </c>
      <c r="L354" s="390">
        <v>121</v>
      </c>
      <c r="M354" s="350"/>
      <c r="N354" s="363" t="s">
        <v>361</v>
      </c>
      <c r="O354" s="353"/>
      <c r="P354" s="273" t="s">
        <v>361</v>
      </c>
      <c r="Q354" s="436" t="s">
        <v>361</v>
      </c>
      <c r="R354" s="391"/>
      <c r="S354" s="391"/>
      <c r="T354" s="554"/>
      <c r="U354" s="555"/>
      <c r="V354" s="437"/>
    </row>
    <row r="355" spans="1:22" s="57" customFormat="1" ht="15.75" hidden="1" customHeight="1" thickBot="1">
      <c r="A355" s="435" t="s">
        <v>804</v>
      </c>
      <c r="B355" s="55">
        <v>2</v>
      </c>
      <c r="C355" s="351"/>
      <c r="D355" s="351"/>
      <c r="E355" s="351"/>
      <c r="F355" s="351"/>
      <c r="G355" s="348"/>
      <c r="H355" s="348"/>
      <c r="I355" s="349"/>
      <c r="J355" s="350"/>
      <c r="K355" s="389" t="s">
        <v>361</v>
      </c>
      <c r="L355" s="390">
        <v>122</v>
      </c>
      <c r="M355" s="350"/>
      <c r="N355" s="363" t="s">
        <v>361</v>
      </c>
      <c r="O355" s="353"/>
      <c r="P355" s="273" t="s">
        <v>361</v>
      </c>
      <c r="Q355" s="436" t="s">
        <v>361</v>
      </c>
      <c r="R355" s="391"/>
      <c r="S355" s="391"/>
      <c r="T355" s="554"/>
      <c r="U355" s="555"/>
      <c r="V355" s="437"/>
    </row>
    <row r="356" spans="1:22" s="57" customFormat="1" ht="15.75" hidden="1" customHeight="1" thickBot="1">
      <c r="A356" s="435" t="s">
        <v>805</v>
      </c>
      <c r="B356" s="58">
        <v>3</v>
      </c>
      <c r="C356" s="347"/>
      <c r="D356" s="347"/>
      <c r="E356" s="347"/>
      <c r="F356" s="347"/>
      <c r="G356" s="348"/>
      <c r="H356" s="348"/>
      <c r="I356" s="349"/>
      <c r="J356" s="350"/>
      <c r="K356" s="389" t="s">
        <v>361</v>
      </c>
      <c r="L356" s="390">
        <v>123</v>
      </c>
      <c r="M356" s="350"/>
      <c r="N356" s="363" t="s">
        <v>361</v>
      </c>
      <c r="O356" s="353"/>
      <c r="P356" s="273" t="s">
        <v>361</v>
      </c>
      <c r="Q356" s="436" t="s">
        <v>361</v>
      </c>
      <c r="R356" s="391"/>
      <c r="S356" s="391"/>
      <c r="T356" s="554"/>
      <c r="U356" s="555"/>
      <c r="V356" s="437"/>
    </row>
    <row r="357" spans="1:22" s="57" customFormat="1" ht="15.75" hidden="1" customHeight="1" thickBot="1">
      <c r="A357" s="435" t="s">
        <v>806</v>
      </c>
      <c r="B357" s="67">
        <v>4</v>
      </c>
      <c r="C357" s="352"/>
      <c r="D357" s="352"/>
      <c r="E357" s="352"/>
      <c r="F357" s="352"/>
      <c r="G357" s="348"/>
      <c r="H357" s="348"/>
      <c r="I357" s="349"/>
      <c r="J357" s="350"/>
      <c r="K357" s="389" t="s">
        <v>361</v>
      </c>
      <c r="L357" s="390">
        <v>124</v>
      </c>
      <c r="M357" s="350"/>
      <c r="N357" s="363" t="s">
        <v>361</v>
      </c>
      <c r="O357" s="353"/>
      <c r="P357" s="273" t="s">
        <v>361</v>
      </c>
      <c r="Q357" s="436" t="s">
        <v>361</v>
      </c>
      <c r="R357" s="391"/>
      <c r="S357" s="391"/>
      <c r="T357" s="554"/>
      <c r="U357" s="555"/>
      <c r="V357" s="437"/>
    </row>
    <row r="358" spans="1:22" s="57" customFormat="1" ht="15.75" hidden="1" customHeight="1" thickBot="1">
      <c r="A358" s="435" t="s">
        <v>807</v>
      </c>
      <c r="B358" s="67">
        <v>5</v>
      </c>
      <c r="C358" s="352"/>
      <c r="D358" s="352"/>
      <c r="E358" s="352"/>
      <c r="F358" s="352"/>
      <c r="G358" s="348"/>
      <c r="H358" s="348"/>
      <c r="I358" s="349"/>
      <c r="J358" s="350"/>
      <c r="K358" s="389" t="s">
        <v>361</v>
      </c>
      <c r="L358" s="390">
        <v>125</v>
      </c>
      <c r="M358" s="350"/>
      <c r="N358" s="363" t="s">
        <v>361</v>
      </c>
      <c r="O358" s="353"/>
      <c r="P358" s="273" t="s">
        <v>361</v>
      </c>
      <c r="Q358" s="436" t="s">
        <v>361</v>
      </c>
      <c r="R358" s="391"/>
      <c r="S358" s="391"/>
      <c r="T358" s="554"/>
      <c r="U358" s="555"/>
      <c r="V358" s="437"/>
    </row>
    <row r="359" spans="1:22" s="57" customFormat="1" ht="15.75" hidden="1" customHeight="1" thickBot="1">
      <c r="A359" s="435" t="s">
        <v>808</v>
      </c>
      <c r="B359" s="67">
        <v>6</v>
      </c>
      <c r="C359" s="352"/>
      <c r="D359" s="352"/>
      <c r="E359" s="352"/>
      <c r="F359" s="352"/>
      <c r="G359" s="348"/>
      <c r="H359" s="348"/>
      <c r="I359" s="349"/>
      <c r="J359" s="350"/>
      <c r="K359" s="389" t="s">
        <v>361</v>
      </c>
      <c r="L359" s="390">
        <v>126</v>
      </c>
      <c r="M359" s="350"/>
      <c r="N359" s="363" t="s">
        <v>361</v>
      </c>
      <c r="O359" s="353"/>
      <c r="P359" s="273" t="s">
        <v>361</v>
      </c>
      <c r="Q359" s="436" t="s">
        <v>361</v>
      </c>
      <c r="R359" s="391"/>
      <c r="S359" s="391"/>
      <c r="T359" s="554"/>
      <c r="U359" s="555"/>
      <c r="V359" s="437"/>
    </row>
    <row r="360" spans="1:22" s="57" customFormat="1" ht="15.75" hidden="1" customHeight="1" thickBot="1">
      <c r="A360" s="435" t="s">
        <v>809</v>
      </c>
      <c r="B360" s="67">
        <v>7</v>
      </c>
      <c r="C360" s="352"/>
      <c r="D360" s="352"/>
      <c r="E360" s="352"/>
      <c r="F360" s="352"/>
      <c r="G360" s="348"/>
      <c r="H360" s="348"/>
      <c r="I360" s="349"/>
      <c r="J360" s="350"/>
      <c r="K360" s="389" t="s">
        <v>361</v>
      </c>
      <c r="L360" s="390">
        <v>127</v>
      </c>
      <c r="M360" s="350"/>
      <c r="N360" s="363" t="s">
        <v>361</v>
      </c>
      <c r="O360" s="353"/>
      <c r="P360" s="56" t="s">
        <v>361</v>
      </c>
      <c r="Q360" s="436" t="s">
        <v>361</v>
      </c>
      <c r="R360" s="391"/>
      <c r="S360" s="391"/>
      <c r="T360" s="554"/>
      <c r="U360" s="555"/>
      <c r="V360" s="437"/>
    </row>
    <row r="361" spans="1:22" s="57" customFormat="1" ht="15.75" hidden="1" customHeight="1" thickBot="1">
      <c r="A361" s="435" t="s">
        <v>810</v>
      </c>
      <c r="B361" s="67">
        <v>8</v>
      </c>
      <c r="C361" s="352"/>
      <c r="D361" s="352"/>
      <c r="E361" s="352"/>
      <c r="F361" s="352"/>
      <c r="G361" s="348"/>
      <c r="H361" s="348"/>
      <c r="I361" s="349"/>
      <c r="J361" s="350"/>
      <c r="K361" s="389" t="s">
        <v>361</v>
      </c>
      <c r="L361" s="390">
        <v>128</v>
      </c>
      <c r="M361" s="350"/>
      <c r="N361" s="363" t="s">
        <v>361</v>
      </c>
      <c r="O361" s="354"/>
      <c r="P361" s="56" t="s">
        <v>361</v>
      </c>
      <c r="Q361" s="436" t="s">
        <v>361</v>
      </c>
      <c r="R361" s="391"/>
      <c r="S361" s="391"/>
      <c r="T361" s="554"/>
      <c r="U361" s="555"/>
      <c r="V361" s="437"/>
    </row>
    <row r="362" spans="1:22" s="57" customFormat="1" ht="15.75" hidden="1" customHeight="1" thickBot="1">
      <c r="A362" s="435" t="s">
        <v>811</v>
      </c>
      <c r="B362" s="67">
        <v>9</v>
      </c>
      <c r="C362" s="352"/>
      <c r="D362" s="352"/>
      <c r="E362" s="352"/>
      <c r="F362" s="352"/>
      <c r="G362" s="348"/>
      <c r="H362" s="348"/>
      <c r="I362" s="349"/>
      <c r="J362" s="350"/>
      <c r="K362" s="389" t="s">
        <v>361</v>
      </c>
      <c r="L362" s="390">
        <v>129</v>
      </c>
      <c r="M362" s="350"/>
      <c r="N362" s="363" t="s">
        <v>361</v>
      </c>
      <c r="O362" s="354"/>
      <c r="P362" s="56" t="s">
        <v>361</v>
      </c>
      <c r="Q362" s="436" t="s">
        <v>361</v>
      </c>
      <c r="R362" s="391"/>
      <c r="S362" s="391"/>
      <c r="T362" s="554"/>
      <c r="U362" s="555"/>
      <c r="V362" s="437"/>
    </row>
    <row r="363" spans="1:22" s="57" customFormat="1" ht="15.75" hidden="1" customHeight="1" thickBot="1">
      <c r="A363" s="435" t="s">
        <v>812</v>
      </c>
      <c r="B363" s="67">
        <v>10</v>
      </c>
      <c r="C363" s="352"/>
      <c r="D363" s="352"/>
      <c r="E363" s="352"/>
      <c r="F363" s="352"/>
      <c r="G363" s="348"/>
      <c r="H363" s="348"/>
      <c r="I363" s="349"/>
      <c r="J363" s="350"/>
      <c r="K363" s="389" t="s">
        <v>361</v>
      </c>
      <c r="L363" s="390">
        <v>130</v>
      </c>
      <c r="M363" s="350"/>
      <c r="N363" s="363" t="s">
        <v>361</v>
      </c>
      <c r="O363" s="354"/>
      <c r="P363" s="56" t="s">
        <v>361</v>
      </c>
      <c r="Q363" s="436" t="s">
        <v>361</v>
      </c>
      <c r="R363" s="391"/>
      <c r="S363" s="391"/>
      <c r="T363" s="554"/>
      <c r="U363" s="555"/>
      <c r="V363" s="437"/>
    </row>
    <row r="364" spans="1:22" s="39" customFormat="1" ht="13" hidden="1">
      <c r="A364" s="430"/>
      <c r="B364" s="59"/>
      <c r="C364" s="60"/>
      <c r="D364" s="60"/>
      <c r="E364" s="60"/>
      <c r="F364" s="60"/>
      <c r="G364" s="60"/>
      <c r="H364" s="60"/>
      <c r="I364" s="60"/>
      <c r="J364" s="60"/>
      <c r="K364" s="60"/>
      <c r="L364" s="60"/>
      <c r="M364" s="60"/>
      <c r="N364" s="318"/>
      <c r="O364" s="60"/>
      <c r="P364" s="60"/>
      <c r="Q364" s="318"/>
      <c r="R364" s="60"/>
      <c r="S364" s="60"/>
      <c r="T364" s="61"/>
      <c r="U364" s="62"/>
    </row>
    <row r="365" spans="1:22" s="39" customFormat="1" ht="17.25" hidden="1" customHeight="1">
      <c r="A365" s="438"/>
      <c r="B365" s="340"/>
      <c r="C365" s="341"/>
      <c r="D365" s="341"/>
      <c r="E365" s="341"/>
      <c r="F365" s="341"/>
      <c r="G365" s="341"/>
      <c r="H365" s="341"/>
      <c r="I365" s="341"/>
      <c r="J365" s="341"/>
      <c r="K365" s="341"/>
      <c r="L365" s="341"/>
      <c r="M365" s="341"/>
      <c r="N365" s="342"/>
      <c r="O365" s="341"/>
      <c r="P365" s="341"/>
      <c r="Q365" s="343"/>
      <c r="R365" s="343"/>
      <c r="S365" s="344"/>
      <c r="T365" s="345"/>
      <c r="U365" s="346"/>
      <c r="V365" s="434"/>
    </row>
    <row r="366" spans="1:22" ht="17.25" hidden="1" customHeight="1" thickBot="1">
      <c r="B366" s="64"/>
      <c r="C366" s="64"/>
      <c r="D366" s="64"/>
      <c r="E366" s="64"/>
      <c r="F366" s="64"/>
      <c r="G366" s="66"/>
      <c r="H366" s="66"/>
      <c r="I366" s="66"/>
      <c r="J366" s="66"/>
      <c r="K366" s="66"/>
      <c r="L366" s="66"/>
      <c r="M366" s="66"/>
      <c r="N366" s="66"/>
      <c r="O366" s="66"/>
      <c r="P366" s="66"/>
      <c r="Q366" s="66"/>
      <c r="R366" s="66"/>
      <c r="S366" s="66"/>
      <c r="T366" s="66"/>
      <c r="U366" s="66"/>
      <c r="V366" s="66"/>
    </row>
    <row r="367" spans="1:22" s="39" customFormat="1" ht="16.5" hidden="1" customHeight="1" thickBot="1">
      <c r="A367" s="430"/>
      <c r="B367" s="580" t="s">
        <v>72</v>
      </c>
      <c r="C367" s="580"/>
      <c r="D367" s="580"/>
      <c r="E367" s="580"/>
      <c r="F367" s="580"/>
      <c r="G367" s="580"/>
      <c r="H367" s="580"/>
      <c r="I367" s="580"/>
      <c r="J367" s="580"/>
      <c r="K367" s="580"/>
      <c r="L367" s="580"/>
      <c r="M367" s="580"/>
      <c r="N367" s="580"/>
      <c r="O367" s="580"/>
      <c r="P367" s="580"/>
      <c r="Q367" s="580"/>
      <c r="R367" s="580"/>
      <c r="S367" s="580"/>
      <c r="T367" s="580"/>
      <c r="U367" s="580"/>
      <c r="V367" s="439"/>
    </row>
    <row r="368" spans="1:22" s="42" customFormat="1" ht="22.5" hidden="1" customHeight="1" thickBot="1">
      <c r="A368" s="143" t="s">
        <v>813</v>
      </c>
      <c r="B368" s="586" t="s">
        <v>69</v>
      </c>
      <c r="C368" s="568" t="s">
        <v>96</v>
      </c>
      <c r="D368" s="568"/>
      <c r="E368" s="568"/>
      <c r="F368" s="568"/>
      <c r="G368" s="568"/>
      <c r="H368" s="568"/>
      <c r="I368" s="568"/>
      <c r="J368" s="568"/>
      <c r="K368" s="568"/>
      <c r="L368" s="440"/>
      <c r="M368" s="440"/>
      <c r="N368" s="585" t="s">
        <v>94</v>
      </c>
      <c r="O368" s="565" t="s">
        <v>106</v>
      </c>
      <c r="P368" s="566"/>
      <c r="Q368" s="566"/>
      <c r="R368" s="560"/>
      <c r="S368" s="559" t="s">
        <v>213</v>
      </c>
      <c r="T368" s="560"/>
      <c r="U368" s="556" t="s">
        <v>214</v>
      </c>
      <c r="V368" s="441"/>
    </row>
    <row r="369" spans="1:22" s="42" customFormat="1" ht="22.5" hidden="1" customHeight="1" thickBot="1">
      <c r="A369" s="143" t="s">
        <v>814</v>
      </c>
      <c r="B369" s="587"/>
      <c r="C369" s="568" t="s">
        <v>97</v>
      </c>
      <c r="D369" s="568"/>
      <c r="E369" s="589"/>
      <c r="F369" s="418">
        <v>1</v>
      </c>
      <c r="G369" s="567" t="s">
        <v>98</v>
      </c>
      <c r="H369" s="568"/>
      <c r="I369" s="573" t="s">
        <v>267</v>
      </c>
      <c r="J369" s="574"/>
      <c r="K369" s="590"/>
      <c r="L369" s="440"/>
      <c r="M369" s="410" t="s">
        <v>287</v>
      </c>
      <c r="N369" s="582"/>
      <c r="O369" s="567"/>
      <c r="P369" s="568"/>
      <c r="Q369" s="568"/>
      <c r="R369" s="569"/>
      <c r="S369" s="561"/>
      <c r="T369" s="562"/>
      <c r="U369" s="557"/>
      <c r="V369" s="441"/>
    </row>
    <row r="370" spans="1:22" s="42" customFormat="1" ht="51.75" hidden="1" customHeight="1" thickBot="1">
      <c r="A370" s="143" t="s">
        <v>815</v>
      </c>
      <c r="B370" s="587"/>
      <c r="C370" s="574" t="s">
        <v>95</v>
      </c>
      <c r="D370" s="575"/>
      <c r="E370" s="420" t="s">
        <v>99</v>
      </c>
      <c r="F370" s="415" t="s">
        <v>82</v>
      </c>
      <c r="G370" s="416" t="s">
        <v>81</v>
      </c>
      <c r="H370" s="419" t="s">
        <v>264</v>
      </c>
      <c r="I370" s="415" t="s">
        <v>268</v>
      </c>
      <c r="J370" s="416" t="s">
        <v>595</v>
      </c>
      <c r="K370" s="415" t="s">
        <v>101</v>
      </c>
      <c r="L370" s="440"/>
      <c r="M370" s="409" t="s">
        <v>288</v>
      </c>
      <c r="N370" s="583"/>
      <c r="O370" s="570" t="s">
        <v>107</v>
      </c>
      <c r="P370" s="571"/>
      <c r="Q370" s="572"/>
      <c r="R370" s="442">
        <v>0</v>
      </c>
      <c r="S370" s="563"/>
      <c r="T370" s="564"/>
      <c r="U370" s="558"/>
      <c r="V370" s="441"/>
    </row>
    <row r="371" spans="1:22" s="42" customFormat="1" ht="15.75" hidden="1" customHeight="1" thickBot="1">
      <c r="A371" s="143" t="s">
        <v>816</v>
      </c>
      <c r="B371" s="587"/>
      <c r="C371" s="74">
        <v>1</v>
      </c>
      <c r="D371" s="133" t="s">
        <v>361</v>
      </c>
      <c r="E371" s="139" t="s">
        <v>361</v>
      </c>
      <c r="F371" s="443" t="s">
        <v>361</v>
      </c>
      <c r="G371" s="381" t="s">
        <v>361</v>
      </c>
      <c r="H371" s="295" t="s">
        <v>361</v>
      </c>
      <c r="I371" s="444" t="s">
        <v>361</v>
      </c>
      <c r="J371" s="445" t="s">
        <v>361</v>
      </c>
      <c r="K371" s="446" t="s">
        <v>361</v>
      </c>
      <c r="L371" s="447"/>
      <c r="M371" s="448" t="s">
        <v>361</v>
      </c>
      <c r="N371" s="581" t="s">
        <v>102</v>
      </c>
      <c r="O371" s="449"/>
      <c r="P371" s="449"/>
      <c r="Q371" s="449"/>
      <c r="R371" s="450"/>
      <c r="S371" s="559" t="s">
        <v>76</v>
      </c>
      <c r="T371" s="566"/>
      <c r="U371" s="560"/>
      <c r="V371" s="451"/>
    </row>
    <row r="372" spans="1:22" s="42" customFormat="1" ht="15.75" hidden="1" customHeight="1" thickBot="1">
      <c r="A372" s="143" t="s">
        <v>817</v>
      </c>
      <c r="B372" s="587"/>
      <c r="C372" s="74">
        <v>2</v>
      </c>
      <c r="D372" s="133" t="s">
        <v>361</v>
      </c>
      <c r="E372" s="139" t="s">
        <v>361</v>
      </c>
      <c r="F372" s="443" t="s">
        <v>361</v>
      </c>
      <c r="G372" s="381" t="s">
        <v>361</v>
      </c>
      <c r="H372" s="295" t="s">
        <v>361</v>
      </c>
      <c r="I372" s="444" t="s">
        <v>361</v>
      </c>
      <c r="J372" s="445" t="s">
        <v>361</v>
      </c>
      <c r="K372" s="446" t="s">
        <v>361</v>
      </c>
      <c r="L372" s="447"/>
      <c r="M372" s="448" t="s">
        <v>361</v>
      </c>
      <c r="N372" s="582"/>
      <c r="O372" s="452"/>
      <c r="P372" s="451"/>
      <c r="Q372" s="452"/>
      <c r="R372" s="453"/>
      <c r="S372" s="563"/>
      <c r="T372" s="593"/>
      <c r="U372" s="564"/>
      <c r="V372" s="451"/>
    </row>
    <row r="373" spans="1:22" s="42" customFormat="1" ht="15.75" hidden="1" customHeight="1" thickBot="1">
      <c r="A373" s="143" t="s">
        <v>818</v>
      </c>
      <c r="B373" s="587"/>
      <c r="C373" s="74">
        <v>3</v>
      </c>
      <c r="D373" s="133" t="s">
        <v>361</v>
      </c>
      <c r="E373" s="139" t="s">
        <v>361</v>
      </c>
      <c r="F373" s="443" t="s">
        <v>361</v>
      </c>
      <c r="G373" s="381" t="s">
        <v>361</v>
      </c>
      <c r="H373" s="295" t="s">
        <v>361</v>
      </c>
      <c r="I373" s="444" t="s">
        <v>361</v>
      </c>
      <c r="J373" s="445" t="s">
        <v>361</v>
      </c>
      <c r="K373" s="446" t="s">
        <v>361</v>
      </c>
      <c r="L373" s="447"/>
      <c r="M373" s="448" t="s">
        <v>361</v>
      </c>
      <c r="N373" s="583"/>
      <c r="O373" s="454"/>
      <c r="P373" s="455"/>
      <c r="Q373" s="456"/>
      <c r="R373" s="457"/>
      <c r="S373" s="458"/>
      <c r="T373" s="458"/>
      <c r="U373" s="459"/>
      <c r="V373" s="441"/>
    </row>
    <row r="374" spans="1:22" s="42" customFormat="1" ht="15.75" hidden="1" customHeight="1" thickBot="1">
      <c r="A374" s="143" t="s">
        <v>819</v>
      </c>
      <c r="B374" s="587"/>
      <c r="C374" s="74">
        <v>4</v>
      </c>
      <c r="D374" s="133" t="s">
        <v>361</v>
      </c>
      <c r="E374" s="139" t="s">
        <v>361</v>
      </c>
      <c r="F374" s="443" t="s">
        <v>361</v>
      </c>
      <c r="G374" s="381" t="s">
        <v>361</v>
      </c>
      <c r="H374" s="295" t="s">
        <v>361</v>
      </c>
      <c r="I374" s="444" t="s">
        <v>361</v>
      </c>
      <c r="J374" s="445" t="s">
        <v>361</v>
      </c>
      <c r="K374" s="446" t="s">
        <v>361</v>
      </c>
      <c r="L374" s="447"/>
      <c r="M374" s="448" t="s">
        <v>361</v>
      </c>
      <c r="N374" s="407" t="s">
        <v>280</v>
      </c>
      <c r="O374" s="573" t="s">
        <v>265</v>
      </c>
      <c r="P374" s="574"/>
      <c r="Q374" s="574"/>
      <c r="R374" s="575"/>
      <c r="S374" s="441"/>
      <c r="T374" s="441"/>
      <c r="U374" s="460"/>
      <c r="V374" s="441"/>
    </row>
    <row r="375" spans="1:22" s="42" customFormat="1" ht="24.75" hidden="1" customHeight="1" thickBot="1">
      <c r="A375" s="143" t="s">
        <v>820</v>
      </c>
      <c r="B375" s="587"/>
      <c r="C375" s="74">
        <v>5</v>
      </c>
      <c r="D375" s="133" t="s">
        <v>361</v>
      </c>
      <c r="E375" s="139" t="s">
        <v>361</v>
      </c>
      <c r="F375" s="443" t="s">
        <v>361</v>
      </c>
      <c r="G375" s="381" t="s">
        <v>361</v>
      </c>
      <c r="H375" s="295" t="s">
        <v>361</v>
      </c>
      <c r="I375" s="444" t="s">
        <v>361</v>
      </c>
      <c r="J375" s="445" t="s">
        <v>361</v>
      </c>
      <c r="K375" s="446" t="s">
        <v>361</v>
      </c>
      <c r="L375" s="447"/>
      <c r="M375" s="448" t="s">
        <v>361</v>
      </c>
      <c r="N375" s="591">
        <v>12</v>
      </c>
      <c r="O375" s="416" t="s">
        <v>108</v>
      </c>
      <c r="P375" s="416" t="s">
        <v>601</v>
      </c>
      <c r="Q375" s="584" t="s">
        <v>259</v>
      </c>
      <c r="R375" s="584"/>
      <c r="S375" s="441"/>
      <c r="T375" s="441"/>
      <c r="U375" s="460"/>
      <c r="V375" s="441"/>
    </row>
    <row r="376" spans="1:22" s="42" customFormat="1" ht="16.5" hidden="1" customHeight="1" thickBot="1">
      <c r="A376" s="143" t="s">
        <v>821</v>
      </c>
      <c r="B376" s="587"/>
      <c r="C376" s="140">
        <v>6</v>
      </c>
      <c r="D376" s="141" t="s">
        <v>361</v>
      </c>
      <c r="E376" s="142" t="s">
        <v>361</v>
      </c>
      <c r="F376" s="382" t="s">
        <v>361</v>
      </c>
      <c r="G376" s="382" t="s">
        <v>361</v>
      </c>
      <c r="H376" s="295" t="s">
        <v>361</v>
      </c>
      <c r="I376" s="444" t="s">
        <v>361</v>
      </c>
      <c r="J376" s="445" t="s">
        <v>361</v>
      </c>
      <c r="K376" s="446" t="s">
        <v>361</v>
      </c>
      <c r="L376" s="447"/>
      <c r="M376" s="448" t="s">
        <v>361</v>
      </c>
      <c r="N376" s="592"/>
      <c r="O376" s="412">
        <v>3</v>
      </c>
      <c r="P376" s="417">
        <v>97.323634799999994</v>
      </c>
      <c r="Q376" s="579">
        <v>0</v>
      </c>
      <c r="R376" s="579"/>
      <c r="S376" s="441"/>
      <c r="T376" s="441"/>
      <c r="U376" s="460"/>
      <c r="V376" s="441"/>
    </row>
    <row r="377" spans="1:22" s="42" customFormat="1" ht="16.5" hidden="1" customHeight="1" thickBot="1">
      <c r="A377" s="143" t="s">
        <v>822</v>
      </c>
      <c r="B377" s="588"/>
      <c r="C377" s="577"/>
      <c r="D377" s="578"/>
      <c r="E377" s="578"/>
      <c r="F377" s="380"/>
      <c r="G377" s="379"/>
      <c r="H377" s="578" t="s">
        <v>103</v>
      </c>
      <c r="I377" s="578"/>
      <c r="J377" s="578"/>
      <c r="K377" s="461" t="s">
        <v>361</v>
      </c>
      <c r="L377" s="462"/>
      <c r="M377" s="461"/>
      <c r="N377" s="406"/>
      <c r="O377" s="408"/>
      <c r="P377" s="408"/>
      <c r="Q377" s="408"/>
      <c r="R377" s="408"/>
      <c r="S377" s="408"/>
      <c r="T377" s="413"/>
      <c r="U377" s="414"/>
      <c r="V377" s="441"/>
    </row>
    <row r="378" spans="1:22" ht="25" hidden="1" customHeight="1">
      <c r="V378" s="40"/>
    </row>
    <row r="379" spans="1:22" ht="25" hidden="1" customHeight="1">
      <c r="V379" s="40"/>
    </row>
    <row r="380" spans="1:22" s="51" customFormat="1" ht="24" thickBot="1">
      <c r="A380" s="423">
        <v>13</v>
      </c>
      <c r="B380" s="599" t="s">
        <v>51</v>
      </c>
      <c r="C380" s="599"/>
      <c r="D380" s="599"/>
      <c r="E380" s="424">
        <v>13</v>
      </c>
      <c r="F380" s="425" t="s">
        <v>299</v>
      </c>
      <c r="G380" s="426"/>
      <c r="H380" s="426"/>
      <c r="I380" s="425"/>
      <c r="J380" s="425"/>
      <c r="K380" s="427"/>
      <c r="L380" s="427"/>
      <c r="M380" s="427"/>
      <c r="N380" s="426"/>
      <c r="O380" s="426"/>
      <c r="P380" s="428"/>
      <c r="Q380" s="428"/>
      <c r="R380" s="428"/>
      <c r="S380" s="428"/>
      <c r="T380" s="429"/>
    </row>
    <row r="381" spans="1:22" s="39" customFormat="1" ht="15.75" customHeight="1">
      <c r="A381" s="430"/>
      <c r="B381" s="600" t="s">
        <v>57</v>
      </c>
      <c r="C381" s="421" t="s">
        <v>58</v>
      </c>
      <c r="D381" s="332" t="s">
        <v>17</v>
      </c>
      <c r="E381" s="332"/>
      <c r="F381" s="332" t="s">
        <v>59</v>
      </c>
      <c r="G381" s="333"/>
      <c r="H381" s="602" t="s">
        <v>60</v>
      </c>
      <c r="I381" s="602" t="s">
        <v>18</v>
      </c>
      <c r="J381" s="602" t="s">
        <v>61</v>
      </c>
      <c r="K381" s="602" t="s">
        <v>62</v>
      </c>
      <c r="L381" s="421"/>
      <c r="M381" s="602" t="s">
        <v>63</v>
      </c>
      <c r="N381" s="603" t="s">
        <v>64</v>
      </c>
      <c r="O381" s="602" t="s">
        <v>215</v>
      </c>
      <c r="P381" s="605" t="s">
        <v>65</v>
      </c>
      <c r="Q381" s="606"/>
      <c r="R381" s="552" t="s">
        <v>278</v>
      </c>
      <c r="S381" s="607" t="s">
        <v>279</v>
      </c>
      <c r="T381" s="594" t="s">
        <v>22</v>
      </c>
      <c r="U381" s="595"/>
      <c r="V381" s="431"/>
    </row>
    <row r="382" spans="1:22" s="39" customFormat="1" ht="100" customHeight="1">
      <c r="A382" s="430"/>
      <c r="B382" s="601"/>
      <c r="C382" s="416" t="s">
        <v>66</v>
      </c>
      <c r="D382" s="334" t="s">
        <v>3</v>
      </c>
      <c r="E382" s="334" t="s">
        <v>19</v>
      </c>
      <c r="F382" s="334" t="s">
        <v>67</v>
      </c>
      <c r="G382" s="335" t="s">
        <v>68</v>
      </c>
      <c r="H382" s="584"/>
      <c r="I382" s="584"/>
      <c r="J382" s="584"/>
      <c r="K382" s="584"/>
      <c r="L382" s="416"/>
      <c r="M382" s="584"/>
      <c r="N382" s="604"/>
      <c r="O382" s="584"/>
      <c r="P382" s="416" t="s">
        <v>212</v>
      </c>
      <c r="Q382" s="334" t="s">
        <v>83</v>
      </c>
      <c r="R382" s="553"/>
      <c r="S382" s="608"/>
      <c r="T382" s="596"/>
      <c r="U382" s="597"/>
      <c r="V382" s="431"/>
    </row>
    <row r="383" spans="1:22" s="39" customFormat="1" ht="13" hidden="1">
      <c r="A383" s="430"/>
      <c r="B383" s="52"/>
      <c r="C383" s="53"/>
      <c r="D383" s="53"/>
      <c r="E383" s="53"/>
      <c r="F383" s="53"/>
      <c r="G383" s="53"/>
      <c r="H383" s="53"/>
      <c r="I383" s="53"/>
      <c r="J383" s="53"/>
      <c r="K383" s="53"/>
      <c r="L383" s="53"/>
      <c r="M383" s="53"/>
      <c r="N383" s="53"/>
      <c r="O383" s="53"/>
      <c r="P383" s="53"/>
      <c r="Q383" s="53"/>
      <c r="R383" s="432"/>
      <c r="S383" s="433"/>
      <c r="T383" s="434"/>
      <c r="U383" s="54"/>
    </row>
    <row r="384" spans="1:22" s="57" customFormat="1" ht="81.75" customHeight="1">
      <c r="A384" s="435" t="s">
        <v>823</v>
      </c>
      <c r="B384" s="55">
        <v>1</v>
      </c>
      <c r="C384" s="347" t="s">
        <v>469</v>
      </c>
      <c r="D384" s="347" t="s">
        <v>470</v>
      </c>
      <c r="E384" s="347" t="s">
        <v>471</v>
      </c>
      <c r="F384" s="347" t="s">
        <v>365</v>
      </c>
      <c r="G384" s="348">
        <v>1</v>
      </c>
      <c r="H384" s="348" t="s">
        <v>25</v>
      </c>
      <c r="I384" s="349" t="s">
        <v>334</v>
      </c>
      <c r="J384" s="350">
        <v>35172</v>
      </c>
      <c r="K384" s="389" t="s">
        <v>361</v>
      </c>
      <c r="L384" s="390">
        <v>131</v>
      </c>
      <c r="M384" s="350">
        <v>35991</v>
      </c>
      <c r="N384" s="363">
        <v>27.3333333</v>
      </c>
      <c r="O384" s="353">
        <v>7702.09</v>
      </c>
      <c r="P384" s="273">
        <v>7702.09</v>
      </c>
      <c r="Q384" s="436">
        <v>7702.09</v>
      </c>
      <c r="R384" s="391" t="s">
        <v>235</v>
      </c>
      <c r="S384" s="391" t="s">
        <v>282</v>
      </c>
      <c r="T384" s="554"/>
      <c r="U384" s="555"/>
      <c r="V384" s="437"/>
    </row>
    <row r="385" spans="1:22" s="57" customFormat="1" ht="81" customHeight="1">
      <c r="A385" s="435" t="s">
        <v>824</v>
      </c>
      <c r="B385" s="55">
        <v>2</v>
      </c>
      <c r="C385" s="351" t="s">
        <v>469</v>
      </c>
      <c r="D385" s="351" t="s">
        <v>472</v>
      </c>
      <c r="E385" s="463" t="s">
        <v>473</v>
      </c>
      <c r="F385" s="351" t="s">
        <v>365</v>
      </c>
      <c r="G385" s="348">
        <v>1</v>
      </c>
      <c r="H385" s="348" t="s">
        <v>25</v>
      </c>
      <c r="I385" s="349" t="s">
        <v>334</v>
      </c>
      <c r="J385" s="350">
        <v>36889</v>
      </c>
      <c r="K385" s="389" t="s">
        <v>361</v>
      </c>
      <c r="L385" s="390">
        <v>132</v>
      </c>
      <c r="M385" s="350">
        <v>37468</v>
      </c>
      <c r="N385" s="363">
        <v>19.3333333</v>
      </c>
      <c r="O385" s="353">
        <v>3128.21</v>
      </c>
      <c r="P385" s="273">
        <v>3128.21</v>
      </c>
      <c r="Q385" s="436">
        <v>3128.21</v>
      </c>
      <c r="R385" s="391" t="s">
        <v>235</v>
      </c>
      <c r="S385" s="391" t="s">
        <v>282</v>
      </c>
      <c r="T385" s="554"/>
      <c r="U385" s="555"/>
      <c r="V385" s="437"/>
    </row>
    <row r="386" spans="1:22" s="57" customFormat="1" ht="72.75" customHeight="1">
      <c r="A386" s="435" t="s">
        <v>825</v>
      </c>
      <c r="B386" s="58">
        <v>3</v>
      </c>
      <c r="C386" s="347" t="s">
        <v>469</v>
      </c>
      <c r="D386" s="347" t="s">
        <v>474</v>
      </c>
      <c r="E386" s="347" t="s">
        <v>475</v>
      </c>
      <c r="F386" s="347" t="s">
        <v>365</v>
      </c>
      <c r="G386" s="348">
        <v>1</v>
      </c>
      <c r="H386" s="348" t="s">
        <v>25</v>
      </c>
      <c r="I386" s="349" t="s">
        <v>334</v>
      </c>
      <c r="J386" s="350">
        <v>38300</v>
      </c>
      <c r="K386" s="389" t="s">
        <v>361</v>
      </c>
      <c r="L386" s="390">
        <v>133</v>
      </c>
      <c r="M386" s="350">
        <v>38595</v>
      </c>
      <c r="N386" s="363">
        <v>9.8666666999999997</v>
      </c>
      <c r="O386" s="353">
        <v>1320.12</v>
      </c>
      <c r="P386" s="273">
        <v>1320.12</v>
      </c>
      <c r="Q386" s="436">
        <v>1320.12</v>
      </c>
      <c r="R386" s="391" t="s">
        <v>235</v>
      </c>
      <c r="S386" s="391" t="s">
        <v>282</v>
      </c>
      <c r="T386" s="554"/>
      <c r="U386" s="555"/>
      <c r="V386" s="437"/>
    </row>
    <row r="387" spans="1:22" s="57" customFormat="1" ht="66" customHeight="1">
      <c r="A387" s="435" t="s">
        <v>826</v>
      </c>
      <c r="B387" s="67">
        <v>4</v>
      </c>
      <c r="C387" s="352" t="s">
        <v>476</v>
      </c>
      <c r="D387" s="352" t="s">
        <v>477</v>
      </c>
      <c r="E387" s="352" t="s">
        <v>478</v>
      </c>
      <c r="F387" s="352" t="s">
        <v>371</v>
      </c>
      <c r="G387" s="348">
        <v>0.5</v>
      </c>
      <c r="H387" s="348" t="s">
        <v>25</v>
      </c>
      <c r="I387" s="349" t="s">
        <v>334</v>
      </c>
      <c r="J387" s="350">
        <v>35017</v>
      </c>
      <c r="K387" s="389" t="s">
        <v>361</v>
      </c>
      <c r="L387" s="390">
        <v>134</v>
      </c>
      <c r="M387" s="350">
        <v>35290</v>
      </c>
      <c r="N387" s="363">
        <v>9.1333333000000003</v>
      </c>
      <c r="O387" s="353">
        <v>1529.53</v>
      </c>
      <c r="P387" s="273">
        <v>764.76499999999999</v>
      </c>
      <c r="Q387" s="436">
        <v>764.76499999999999</v>
      </c>
      <c r="R387" s="391" t="s">
        <v>238</v>
      </c>
      <c r="S387" s="391" t="s">
        <v>283</v>
      </c>
      <c r="T387" s="554"/>
      <c r="U387" s="555"/>
      <c r="V387" s="437"/>
    </row>
    <row r="388" spans="1:22" s="57" customFormat="1" ht="77.25" customHeight="1">
      <c r="A388" s="435" t="s">
        <v>827</v>
      </c>
      <c r="B388" s="67">
        <v>5</v>
      </c>
      <c r="C388" s="352" t="s">
        <v>479</v>
      </c>
      <c r="D388" s="352" t="s">
        <v>480</v>
      </c>
      <c r="E388" s="466" t="s">
        <v>481</v>
      </c>
      <c r="F388" s="352" t="s">
        <v>371</v>
      </c>
      <c r="G388" s="348">
        <v>0.2</v>
      </c>
      <c r="H388" s="348" t="s">
        <v>25</v>
      </c>
      <c r="I388" s="349" t="s">
        <v>335</v>
      </c>
      <c r="J388" s="350">
        <v>42394</v>
      </c>
      <c r="K388" s="389" t="s">
        <v>361</v>
      </c>
      <c r="L388" s="390">
        <v>135</v>
      </c>
      <c r="M388" s="350">
        <v>43337</v>
      </c>
      <c r="N388" s="363">
        <v>31.466666700000001</v>
      </c>
      <c r="O388" s="353">
        <v>5311.25</v>
      </c>
      <c r="P388" s="273">
        <v>1062.25</v>
      </c>
      <c r="Q388" s="436">
        <v>1062.25</v>
      </c>
      <c r="R388" s="391" t="s">
        <v>235</v>
      </c>
      <c r="S388" s="391" t="s">
        <v>282</v>
      </c>
      <c r="T388" s="554"/>
      <c r="U388" s="555"/>
      <c r="V388" s="437"/>
    </row>
    <row r="389" spans="1:22" s="57" customFormat="1" ht="15.75" customHeight="1">
      <c r="A389" s="435" t="s">
        <v>828</v>
      </c>
      <c r="B389" s="67">
        <v>6</v>
      </c>
      <c r="C389" s="352"/>
      <c r="D389" s="352"/>
      <c r="E389" s="352"/>
      <c r="F389" s="352"/>
      <c r="G389" s="348"/>
      <c r="H389" s="348"/>
      <c r="I389" s="349"/>
      <c r="J389" s="350"/>
      <c r="K389" s="389" t="s">
        <v>361</v>
      </c>
      <c r="L389" s="390">
        <v>136</v>
      </c>
      <c r="M389" s="350"/>
      <c r="N389" s="363" t="s">
        <v>361</v>
      </c>
      <c r="O389" s="353"/>
      <c r="P389" s="273" t="s">
        <v>361</v>
      </c>
      <c r="Q389" s="436" t="s">
        <v>361</v>
      </c>
      <c r="R389" s="391"/>
      <c r="S389" s="391"/>
      <c r="T389" s="554"/>
      <c r="U389" s="555"/>
      <c r="V389" s="437"/>
    </row>
    <row r="390" spans="1:22" s="57" customFormat="1" ht="15.75" customHeight="1">
      <c r="A390" s="435" t="s">
        <v>829</v>
      </c>
      <c r="B390" s="67">
        <v>7</v>
      </c>
      <c r="C390" s="352"/>
      <c r="D390" s="352"/>
      <c r="E390" s="352"/>
      <c r="F390" s="352"/>
      <c r="G390" s="348"/>
      <c r="H390" s="348"/>
      <c r="I390" s="349"/>
      <c r="J390" s="350"/>
      <c r="K390" s="389" t="s">
        <v>361</v>
      </c>
      <c r="L390" s="390">
        <v>137</v>
      </c>
      <c r="M390" s="350"/>
      <c r="N390" s="363" t="s">
        <v>361</v>
      </c>
      <c r="O390" s="353"/>
      <c r="P390" s="56" t="s">
        <v>361</v>
      </c>
      <c r="Q390" s="436" t="s">
        <v>361</v>
      </c>
      <c r="R390" s="391"/>
      <c r="S390" s="391"/>
      <c r="T390" s="554"/>
      <c r="U390" s="555"/>
      <c r="V390" s="437"/>
    </row>
    <row r="391" spans="1:22" s="57" customFormat="1" ht="15.75" customHeight="1">
      <c r="A391" s="435" t="s">
        <v>830</v>
      </c>
      <c r="B391" s="67">
        <v>8</v>
      </c>
      <c r="C391" s="352"/>
      <c r="D391" s="352"/>
      <c r="E391" s="352"/>
      <c r="F391" s="352"/>
      <c r="G391" s="348"/>
      <c r="H391" s="348"/>
      <c r="I391" s="349"/>
      <c r="J391" s="350"/>
      <c r="K391" s="389" t="s">
        <v>361</v>
      </c>
      <c r="L391" s="390">
        <v>138</v>
      </c>
      <c r="M391" s="350"/>
      <c r="N391" s="363" t="s">
        <v>361</v>
      </c>
      <c r="O391" s="354"/>
      <c r="P391" s="56" t="s">
        <v>361</v>
      </c>
      <c r="Q391" s="436" t="s">
        <v>361</v>
      </c>
      <c r="R391" s="391"/>
      <c r="S391" s="391"/>
      <c r="T391" s="554"/>
      <c r="U391" s="555"/>
      <c r="V391" s="437"/>
    </row>
    <row r="392" spans="1:22" s="57" customFormat="1" ht="15.75" customHeight="1">
      <c r="A392" s="435" t="s">
        <v>831</v>
      </c>
      <c r="B392" s="67">
        <v>9</v>
      </c>
      <c r="C392" s="352"/>
      <c r="D392" s="352"/>
      <c r="E392" s="352"/>
      <c r="F392" s="352"/>
      <c r="G392" s="348"/>
      <c r="H392" s="348"/>
      <c r="I392" s="349"/>
      <c r="J392" s="350"/>
      <c r="K392" s="389" t="s">
        <v>361</v>
      </c>
      <c r="L392" s="390">
        <v>139</v>
      </c>
      <c r="M392" s="350"/>
      <c r="N392" s="363" t="s">
        <v>361</v>
      </c>
      <c r="O392" s="354"/>
      <c r="P392" s="56" t="s">
        <v>361</v>
      </c>
      <c r="Q392" s="436" t="s">
        <v>361</v>
      </c>
      <c r="R392" s="391"/>
      <c r="S392" s="391"/>
      <c r="T392" s="554"/>
      <c r="U392" s="555"/>
      <c r="V392" s="437"/>
    </row>
    <row r="393" spans="1:22" s="57" customFormat="1" ht="15.75" customHeight="1">
      <c r="A393" s="435" t="s">
        <v>832</v>
      </c>
      <c r="B393" s="67">
        <v>10</v>
      </c>
      <c r="C393" s="352"/>
      <c r="D393" s="352"/>
      <c r="E393" s="352"/>
      <c r="F393" s="352"/>
      <c r="G393" s="348"/>
      <c r="H393" s="348"/>
      <c r="I393" s="349"/>
      <c r="J393" s="350"/>
      <c r="K393" s="389" t="s">
        <v>361</v>
      </c>
      <c r="L393" s="390">
        <v>140</v>
      </c>
      <c r="M393" s="350"/>
      <c r="N393" s="363" t="s">
        <v>361</v>
      </c>
      <c r="O393" s="354"/>
      <c r="P393" s="56" t="s">
        <v>361</v>
      </c>
      <c r="Q393" s="436" t="s">
        <v>361</v>
      </c>
      <c r="R393" s="391"/>
      <c r="S393" s="391"/>
      <c r="T393" s="554"/>
      <c r="U393" s="555"/>
      <c r="V393" s="437"/>
    </row>
    <row r="394" spans="1:22" s="39" customFormat="1" ht="13" hidden="1">
      <c r="A394" s="430"/>
      <c r="B394" s="59"/>
      <c r="C394" s="60"/>
      <c r="D394" s="60"/>
      <c r="E394" s="60"/>
      <c r="F394" s="60"/>
      <c r="G394" s="60"/>
      <c r="H394" s="60"/>
      <c r="I394" s="60"/>
      <c r="J394" s="60"/>
      <c r="K394" s="60"/>
      <c r="L394" s="60"/>
      <c r="M394" s="60"/>
      <c r="N394" s="318"/>
      <c r="O394" s="60"/>
      <c r="P394" s="60"/>
      <c r="Q394" s="318"/>
      <c r="R394" s="60"/>
      <c r="S394" s="60"/>
      <c r="T394" s="61"/>
      <c r="U394" s="62"/>
    </row>
    <row r="395" spans="1:22" s="39" customFormat="1" ht="17.25" customHeight="1" thickBot="1">
      <c r="A395" s="438"/>
      <c r="B395" s="340"/>
      <c r="C395" s="341"/>
      <c r="D395" s="341"/>
      <c r="E395" s="341"/>
      <c r="F395" s="341"/>
      <c r="G395" s="341"/>
      <c r="H395" s="341"/>
      <c r="I395" s="341"/>
      <c r="J395" s="341"/>
      <c r="K395" s="341"/>
      <c r="L395" s="341"/>
      <c r="M395" s="341"/>
      <c r="N395" s="342"/>
      <c r="O395" s="341"/>
      <c r="P395" s="341"/>
      <c r="Q395" s="343"/>
      <c r="R395" s="343"/>
      <c r="S395" s="344"/>
      <c r="T395" s="345"/>
      <c r="U395" s="346"/>
      <c r="V395" s="434"/>
    </row>
    <row r="396" spans="1:22" ht="17.25" customHeight="1">
      <c r="B396" s="64"/>
      <c r="C396" s="64"/>
      <c r="D396" s="64"/>
      <c r="E396" s="64"/>
      <c r="F396" s="64"/>
      <c r="G396" s="66"/>
      <c r="H396" s="66"/>
      <c r="I396" s="66"/>
      <c r="J396" s="66"/>
      <c r="K396" s="66"/>
      <c r="L396" s="66"/>
      <c r="M396" s="66"/>
      <c r="N396" s="66"/>
      <c r="O396" s="66"/>
      <c r="P396" s="66"/>
      <c r="Q396" s="66"/>
      <c r="R396" s="66"/>
      <c r="S396" s="66"/>
      <c r="T396" s="66"/>
      <c r="U396" s="66"/>
      <c r="V396" s="66"/>
    </row>
    <row r="397" spans="1:22" s="39" customFormat="1" ht="16.5" customHeight="1" thickBot="1">
      <c r="A397" s="430"/>
      <c r="B397" s="580" t="s">
        <v>72</v>
      </c>
      <c r="C397" s="580"/>
      <c r="D397" s="580"/>
      <c r="E397" s="580"/>
      <c r="F397" s="580"/>
      <c r="G397" s="580"/>
      <c r="H397" s="580"/>
      <c r="I397" s="580"/>
      <c r="J397" s="580"/>
      <c r="K397" s="580"/>
      <c r="L397" s="580"/>
      <c r="M397" s="580"/>
      <c r="N397" s="580"/>
      <c r="O397" s="580"/>
      <c r="P397" s="580"/>
      <c r="Q397" s="580"/>
      <c r="R397" s="580"/>
      <c r="S397" s="580"/>
      <c r="T397" s="580"/>
      <c r="U397" s="580"/>
      <c r="V397" s="439"/>
    </row>
    <row r="398" spans="1:22" s="42" customFormat="1" ht="22.5" customHeight="1">
      <c r="A398" s="143" t="s">
        <v>833</v>
      </c>
      <c r="B398" s="586" t="s">
        <v>69</v>
      </c>
      <c r="C398" s="568" t="s">
        <v>96</v>
      </c>
      <c r="D398" s="568"/>
      <c r="E398" s="568"/>
      <c r="F398" s="568"/>
      <c r="G398" s="568"/>
      <c r="H398" s="568"/>
      <c r="I398" s="568"/>
      <c r="J398" s="568"/>
      <c r="K398" s="568"/>
      <c r="L398" s="440"/>
      <c r="M398" s="440"/>
      <c r="N398" s="585" t="s">
        <v>94</v>
      </c>
      <c r="O398" s="565" t="s">
        <v>106</v>
      </c>
      <c r="P398" s="566"/>
      <c r="Q398" s="566"/>
      <c r="R398" s="560"/>
      <c r="S398" s="559" t="s">
        <v>213</v>
      </c>
      <c r="T398" s="560"/>
      <c r="U398" s="556" t="s">
        <v>6</v>
      </c>
      <c r="V398" s="441"/>
    </row>
    <row r="399" spans="1:22" s="42" customFormat="1" ht="22.5" customHeight="1">
      <c r="A399" s="143" t="s">
        <v>834</v>
      </c>
      <c r="B399" s="587"/>
      <c r="C399" s="568" t="s">
        <v>97</v>
      </c>
      <c r="D399" s="568"/>
      <c r="E399" s="589"/>
      <c r="F399" s="418">
        <v>3</v>
      </c>
      <c r="G399" s="567" t="s">
        <v>98</v>
      </c>
      <c r="H399" s="568"/>
      <c r="I399" s="573" t="s">
        <v>267</v>
      </c>
      <c r="J399" s="574"/>
      <c r="K399" s="590"/>
      <c r="L399" s="440"/>
      <c r="M399" s="410" t="s">
        <v>287</v>
      </c>
      <c r="N399" s="582"/>
      <c r="O399" s="567"/>
      <c r="P399" s="568"/>
      <c r="Q399" s="568"/>
      <c r="R399" s="569"/>
      <c r="S399" s="561"/>
      <c r="T399" s="562"/>
      <c r="U399" s="557"/>
      <c r="V399" s="441"/>
    </row>
    <row r="400" spans="1:22" s="42" customFormat="1" ht="51.75" customHeight="1" thickBot="1">
      <c r="A400" s="143" t="s">
        <v>835</v>
      </c>
      <c r="B400" s="587"/>
      <c r="C400" s="574" t="s">
        <v>95</v>
      </c>
      <c r="D400" s="575"/>
      <c r="E400" s="420" t="s">
        <v>99</v>
      </c>
      <c r="F400" s="415" t="s">
        <v>82</v>
      </c>
      <c r="G400" s="416" t="s">
        <v>81</v>
      </c>
      <c r="H400" s="419" t="s">
        <v>264</v>
      </c>
      <c r="I400" s="415" t="s">
        <v>268</v>
      </c>
      <c r="J400" s="416" t="s">
        <v>595</v>
      </c>
      <c r="K400" s="415" t="s">
        <v>101</v>
      </c>
      <c r="L400" s="440"/>
      <c r="M400" s="409" t="s">
        <v>288</v>
      </c>
      <c r="N400" s="583"/>
      <c r="O400" s="570" t="s">
        <v>107</v>
      </c>
      <c r="P400" s="571"/>
      <c r="Q400" s="572"/>
      <c r="R400" s="442">
        <v>5</v>
      </c>
      <c r="S400" s="563"/>
      <c r="T400" s="564"/>
      <c r="U400" s="558"/>
      <c r="V400" s="441"/>
    </row>
    <row r="401" spans="1:22" s="42" customFormat="1" ht="15.75" customHeight="1">
      <c r="A401" s="143" t="s">
        <v>836</v>
      </c>
      <c r="B401" s="587"/>
      <c r="C401" s="74">
        <v>1</v>
      </c>
      <c r="D401" s="133" t="s">
        <v>334</v>
      </c>
      <c r="E401" s="139">
        <v>0.5</v>
      </c>
      <c r="F401" s="443">
        <v>12915.184999999998</v>
      </c>
      <c r="G401" s="381">
        <v>65.666666599999999</v>
      </c>
      <c r="H401" s="295">
        <v>196.6779444</v>
      </c>
      <c r="I401" s="444" t="s">
        <v>25</v>
      </c>
      <c r="J401" s="445" t="s">
        <v>25</v>
      </c>
      <c r="K401" s="446" t="s">
        <v>6</v>
      </c>
      <c r="L401" s="447"/>
      <c r="M401" s="448" t="s">
        <v>25</v>
      </c>
      <c r="N401" s="581" t="s">
        <v>102</v>
      </c>
      <c r="O401" s="449"/>
      <c r="P401" s="449"/>
      <c r="Q401" s="449"/>
      <c r="R401" s="450"/>
      <c r="S401" s="559" t="s">
        <v>76</v>
      </c>
      <c r="T401" s="566"/>
      <c r="U401" s="560"/>
      <c r="V401" s="451"/>
    </row>
    <row r="402" spans="1:22" s="42" customFormat="1" ht="15.75" customHeight="1" thickBot="1">
      <c r="A402" s="143" t="s">
        <v>837</v>
      </c>
      <c r="B402" s="587"/>
      <c r="C402" s="74">
        <v>2</v>
      </c>
      <c r="D402" s="133" t="s">
        <v>335</v>
      </c>
      <c r="E402" s="139">
        <v>0.1</v>
      </c>
      <c r="F402" s="443">
        <v>1062.25</v>
      </c>
      <c r="G402" s="381">
        <v>31.466666700000001</v>
      </c>
      <c r="H402" s="295">
        <v>33.757944899999998</v>
      </c>
      <c r="I402" s="444" t="s">
        <v>24</v>
      </c>
      <c r="J402" s="445" t="s">
        <v>24</v>
      </c>
      <c r="K402" s="446" t="s">
        <v>361</v>
      </c>
      <c r="L402" s="447"/>
      <c r="M402" s="448" t="s">
        <v>24</v>
      </c>
      <c r="N402" s="582"/>
      <c r="O402" s="452"/>
      <c r="P402" s="451"/>
      <c r="Q402" s="452"/>
      <c r="R402" s="453"/>
      <c r="S402" s="563"/>
      <c r="T402" s="593"/>
      <c r="U402" s="564"/>
      <c r="V402" s="451"/>
    </row>
    <row r="403" spans="1:22" s="42" customFormat="1" ht="15.75" customHeight="1" thickBot="1">
      <c r="A403" s="143" t="s">
        <v>838</v>
      </c>
      <c r="B403" s="587"/>
      <c r="C403" s="74">
        <v>3</v>
      </c>
      <c r="D403" s="133" t="s">
        <v>336</v>
      </c>
      <c r="E403" s="139">
        <v>0.4</v>
      </c>
      <c r="F403" s="443">
        <v>0</v>
      </c>
      <c r="G403" s="381">
        <v>0</v>
      </c>
      <c r="H403" s="295" t="s">
        <v>656</v>
      </c>
      <c r="I403" s="444" t="s">
        <v>24</v>
      </c>
      <c r="J403" s="445" t="s">
        <v>25</v>
      </c>
      <c r="K403" s="446" t="s">
        <v>361</v>
      </c>
      <c r="L403" s="447"/>
      <c r="M403" s="448" t="s">
        <v>25</v>
      </c>
      <c r="N403" s="583"/>
      <c r="O403" s="454"/>
      <c r="P403" s="455"/>
      <c r="Q403" s="456"/>
      <c r="R403" s="457"/>
      <c r="S403" s="458"/>
      <c r="T403" s="458"/>
      <c r="U403" s="459"/>
      <c r="V403" s="441"/>
    </row>
    <row r="404" spans="1:22" s="42" customFormat="1" ht="15.75" customHeight="1">
      <c r="A404" s="143" t="s">
        <v>839</v>
      </c>
      <c r="B404" s="587"/>
      <c r="C404" s="74">
        <v>4</v>
      </c>
      <c r="D404" s="133" t="s">
        <v>361</v>
      </c>
      <c r="E404" s="139" t="s">
        <v>361</v>
      </c>
      <c r="F404" s="443" t="s">
        <v>361</v>
      </c>
      <c r="G404" s="381" t="s">
        <v>361</v>
      </c>
      <c r="H404" s="295" t="s">
        <v>361</v>
      </c>
      <c r="I404" s="444" t="s">
        <v>361</v>
      </c>
      <c r="J404" s="445" t="s">
        <v>361</v>
      </c>
      <c r="K404" s="446" t="s">
        <v>361</v>
      </c>
      <c r="L404" s="447"/>
      <c r="M404" s="448" t="s">
        <v>361</v>
      </c>
      <c r="N404" s="407" t="s">
        <v>280</v>
      </c>
      <c r="O404" s="573" t="s">
        <v>265</v>
      </c>
      <c r="P404" s="574"/>
      <c r="Q404" s="574"/>
      <c r="R404" s="575"/>
      <c r="S404" s="441"/>
      <c r="T404" s="441"/>
      <c r="U404" s="460"/>
      <c r="V404" s="441"/>
    </row>
    <row r="405" spans="1:22" s="42" customFormat="1" ht="24.75" customHeight="1">
      <c r="A405" s="143" t="s">
        <v>840</v>
      </c>
      <c r="B405" s="587"/>
      <c r="C405" s="74">
        <v>5</v>
      </c>
      <c r="D405" s="133" t="s">
        <v>361</v>
      </c>
      <c r="E405" s="139" t="s">
        <v>361</v>
      </c>
      <c r="F405" s="443" t="s">
        <v>361</v>
      </c>
      <c r="G405" s="381" t="s">
        <v>361</v>
      </c>
      <c r="H405" s="295" t="s">
        <v>361</v>
      </c>
      <c r="I405" s="444" t="s">
        <v>361</v>
      </c>
      <c r="J405" s="445" t="s">
        <v>361</v>
      </c>
      <c r="K405" s="446" t="s">
        <v>361</v>
      </c>
      <c r="L405" s="447"/>
      <c r="M405" s="448" t="s">
        <v>361</v>
      </c>
      <c r="N405" s="591">
        <v>13</v>
      </c>
      <c r="O405" s="416" t="s">
        <v>108</v>
      </c>
      <c r="P405" s="416" t="s">
        <v>601</v>
      </c>
      <c r="Q405" s="584" t="s">
        <v>259</v>
      </c>
      <c r="R405" s="584"/>
      <c r="S405" s="441"/>
      <c r="T405" s="441"/>
      <c r="U405" s="460"/>
      <c r="V405" s="441"/>
    </row>
    <row r="406" spans="1:22" s="42" customFormat="1" ht="16.5" customHeight="1" thickBot="1">
      <c r="A406" s="143" t="s">
        <v>841</v>
      </c>
      <c r="B406" s="587"/>
      <c r="C406" s="140">
        <v>6</v>
      </c>
      <c r="D406" s="141" t="s">
        <v>361</v>
      </c>
      <c r="E406" s="142" t="s">
        <v>361</v>
      </c>
      <c r="F406" s="382" t="s">
        <v>361</v>
      </c>
      <c r="G406" s="382" t="s">
        <v>361</v>
      </c>
      <c r="H406" s="295" t="s">
        <v>361</v>
      </c>
      <c r="I406" s="444" t="s">
        <v>361</v>
      </c>
      <c r="J406" s="445" t="s">
        <v>361</v>
      </c>
      <c r="K406" s="446" t="s">
        <v>361</v>
      </c>
      <c r="L406" s="447"/>
      <c r="M406" s="448" t="s">
        <v>361</v>
      </c>
      <c r="N406" s="592"/>
      <c r="O406" s="412">
        <v>3</v>
      </c>
      <c r="P406" s="478">
        <v>143.89992910000001</v>
      </c>
      <c r="Q406" s="579">
        <v>143.89946810000001</v>
      </c>
      <c r="R406" s="579"/>
      <c r="S406" s="441"/>
      <c r="T406" s="441"/>
      <c r="U406" s="460"/>
      <c r="V406" s="441"/>
    </row>
    <row r="407" spans="1:22" s="42" customFormat="1" ht="16.5" customHeight="1" thickBot="1">
      <c r="A407" s="143" t="s">
        <v>842</v>
      </c>
      <c r="B407" s="588"/>
      <c r="C407" s="577"/>
      <c r="D407" s="578"/>
      <c r="E407" s="578"/>
      <c r="F407" s="380"/>
      <c r="G407" s="379"/>
      <c r="H407" s="578" t="s">
        <v>103</v>
      </c>
      <c r="I407" s="578"/>
      <c r="J407" s="578"/>
      <c r="K407" s="461" t="s">
        <v>6</v>
      </c>
      <c r="L407" s="462"/>
      <c r="M407" s="461"/>
      <c r="N407" s="406"/>
      <c r="O407" s="408"/>
      <c r="P407" s="408"/>
      <c r="Q407" s="408"/>
      <c r="R407" s="408"/>
      <c r="S407" s="408"/>
      <c r="T407" s="413"/>
      <c r="U407" s="414"/>
      <c r="V407" s="441"/>
    </row>
    <row r="408" spans="1:22" ht="25" customHeight="1">
      <c r="V408" s="40"/>
    </row>
    <row r="409" spans="1:22" ht="25" hidden="1" customHeight="1">
      <c r="V409" s="40"/>
    </row>
    <row r="410" spans="1:22" s="51" customFormat="1" ht="23" hidden="1">
      <c r="A410" s="423">
        <v>14</v>
      </c>
      <c r="B410" s="599" t="s">
        <v>51</v>
      </c>
      <c r="C410" s="599"/>
      <c r="D410" s="599"/>
      <c r="E410" s="424">
        <v>14</v>
      </c>
      <c r="F410" s="425">
        <v>14</v>
      </c>
      <c r="G410" s="426"/>
      <c r="H410" s="426"/>
      <c r="I410" s="425"/>
      <c r="J410" s="425"/>
      <c r="K410" s="427"/>
      <c r="L410" s="427"/>
      <c r="M410" s="427"/>
      <c r="N410" s="426"/>
      <c r="O410" s="426"/>
      <c r="P410" s="428"/>
      <c r="Q410" s="428"/>
      <c r="R410" s="428"/>
      <c r="S410" s="428"/>
      <c r="T410" s="429"/>
    </row>
    <row r="411" spans="1:22" s="39" customFormat="1" ht="15.75" hidden="1" customHeight="1" thickBot="1">
      <c r="A411" s="430"/>
      <c r="B411" s="600" t="s">
        <v>57</v>
      </c>
      <c r="C411" s="421" t="s">
        <v>58</v>
      </c>
      <c r="D411" s="332" t="s">
        <v>17</v>
      </c>
      <c r="E411" s="332"/>
      <c r="F411" s="332" t="s">
        <v>59</v>
      </c>
      <c r="G411" s="333"/>
      <c r="H411" s="602" t="s">
        <v>60</v>
      </c>
      <c r="I411" s="602" t="s">
        <v>18</v>
      </c>
      <c r="J411" s="602" t="s">
        <v>61</v>
      </c>
      <c r="K411" s="602" t="s">
        <v>62</v>
      </c>
      <c r="L411" s="421"/>
      <c r="M411" s="602" t="s">
        <v>63</v>
      </c>
      <c r="N411" s="603" t="s">
        <v>64</v>
      </c>
      <c r="O411" s="602" t="s">
        <v>215</v>
      </c>
      <c r="P411" s="605" t="s">
        <v>65</v>
      </c>
      <c r="Q411" s="606"/>
      <c r="R411" s="552" t="s">
        <v>278</v>
      </c>
      <c r="S411" s="607" t="s">
        <v>279</v>
      </c>
      <c r="T411" s="594" t="s">
        <v>22</v>
      </c>
      <c r="U411" s="595"/>
      <c r="V411" s="431"/>
    </row>
    <row r="412" spans="1:22" s="39" customFormat="1" ht="100" hidden="1" customHeight="1">
      <c r="A412" s="430"/>
      <c r="B412" s="601"/>
      <c r="C412" s="416" t="s">
        <v>66</v>
      </c>
      <c r="D412" s="334" t="s">
        <v>3</v>
      </c>
      <c r="E412" s="334" t="s">
        <v>19</v>
      </c>
      <c r="F412" s="334" t="s">
        <v>67</v>
      </c>
      <c r="G412" s="335" t="s">
        <v>68</v>
      </c>
      <c r="H412" s="584"/>
      <c r="I412" s="584"/>
      <c r="J412" s="584"/>
      <c r="K412" s="584"/>
      <c r="L412" s="416"/>
      <c r="M412" s="584"/>
      <c r="N412" s="604"/>
      <c r="O412" s="584"/>
      <c r="P412" s="416" t="s">
        <v>212</v>
      </c>
      <c r="Q412" s="334" t="s">
        <v>83</v>
      </c>
      <c r="R412" s="553"/>
      <c r="S412" s="608"/>
      <c r="T412" s="596"/>
      <c r="U412" s="597"/>
      <c r="V412" s="431"/>
    </row>
    <row r="413" spans="1:22" s="39" customFormat="1" ht="13" hidden="1">
      <c r="A413" s="430"/>
      <c r="B413" s="52"/>
      <c r="C413" s="53"/>
      <c r="D413" s="53"/>
      <c r="E413" s="53"/>
      <c r="F413" s="53"/>
      <c r="G413" s="53"/>
      <c r="H413" s="53"/>
      <c r="I413" s="53"/>
      <c r="J413" s="53"/>
      <c r="K413" s="53"/>
      <c r="L413" s="53"/>
      <c r="M413" s="53"/>
      <c r="N413" s="53"/>
      <c r="O413" s="53"/>
      <c r="P413" s="53"/>
      <c r="Q413" s="53"/>
      <c r="R413" s="432"/>
      <c r="S413" s="433"/>
      <c r="T413" s="434"/>
      <c r="U413" s="54"/>
    </row>
    <row r="414" spans="1:22" s="57" customFormat="1" ht="15.75" hidden="1" customHeight="1">
      <c r="A414" s="435" t="s">
        <v>843</v>
      </c>
      <c r="B414" s="55">
        <v>1</v>
      </c>
      <c r="C414" s="347"/>
      <c r="D414" s="347"/>
      <c r="E414" s="347"/>
      <c r="F414" s="347"/>
      <c r="G414" s="348"/>
      <c r="H414" s="348"/>
      <c r="I414" s="349"/>
      <c r="J414" s="350"/>
      <c r="K414" s="389" t="s">
        <v>361</v>
      </c>
      <c r="L414" s="390">
        <v>141</v>
      </c>
      <c r="M414" s="350"/>
      <c r="N414" s="363" t="s">
        <v>361</v>
      </c>
      <c r="O414" s="353"/>
      <c r="P414" s="273" t="s">
        <v>361</v>
      </c>
      <c r="Q414" s="436" t="s">
        <v>361</v>
      </c>
      <c r="R414" s="391"/>
      <c r="S414" s="391"/>
      <c r="T414" s="554"/>
      <c r="U414" s="555"/>
      <c r="V414" s="437"/>
    </row>
    <row r="415" spans="1:22" s="57" customFormat="1" ht="15.75" hidden="1" customHeight="1">
      <c r="A415" s="435" t="s">
        <v>844</v>
      </c>
      <c r="B415" s="55">
        <v>2</v>
      </c>
      <c r="C415" s="351"/>
      <c r="D415" s="351"/>
      <c r="E415" s="351"/>
      <c r="F415" s="351"/>
      <c r="G415" s="348"/>
      <c r="H415" s="348"/>
      <c r="I415" s="349"/>
      <c r="J415" s="350"/>
      <c r="K415" s="389" t="s">
        <v>361</v>
      </c>
      <c r="L415" s="390">
        <v>142</v>
      </c>
      <c r="M415" s="350"/>
      <c r="N415" s="363" t="s">
        <v>361</v>
      </c>
      <c r="O415" s="353"/>
      <c r="P415" s="273" t="s">
        <v>361</v>
      </c>
      <c r="Q415" s="436" t="s">
        <v>361</v>
      </c>
      <c r="R415" s="391"/>
      <c r="S415" s="391"/>
      <c r="T415" s="554"/>
      <c r="U415" s="555"/>
      <c r="V415" s="437"/>
    </row>
    <row r="416" spans="1:22" s="57" customFormat="1" ht="15.75" hidden="1" customHeight="1">
      <c r="A416" s="435" t="s">
        <v>845</v>
      </c>
      <c r="B416" s="58">
        <v>3</v>
      </c>
      <c r="C416" s="347"/>
      <c r="D416" s="347"/>
      <c r="E416" s="347"/>
      <c r="F416" s="347"/>
      <c r="G416" s="348"/>
      <c r="H416" s="348"/>
      <c r="I416" s="349"/>
      <c r="J416" s="350"/>
      <c r="K416" s="389" t="s">
        <v>361</v>
      </c>
      <c r="L416" s="390">
        <v>143</v>
      </c>
      <c r="M416" s="350"/>
      <c r="N416" s="363" t="s">
        <v>361</v>
      </c>
      <c r="O416" s="353"/>
      <c r="P416" s="273" t="s">
        <v>361</v>
      </c>
      <c r="Q416" s="436" t="s">
        <v>361</v>
      </c>
      <c r="R416" s="391"/>
      <c r="S416" s="391"/>
      <c r="T416" s="554"/>
      <c r="U416" s="555"/>
      <c r="V416" s="437"/>
    </row>
    <row r="417" spans="1:22" s="57" customFormat="1" ht="15.75" hidden="1" customHeight="1">
      <c r="A417" s="435" t="s">
        <v>846</v>
      </c>
      <c r="B417" s="67">
        <v>4</v>
      </c>
      <c r="C417" s="352"/>
      <c r="D417" s="352"/>
      <c r="E417" s="352"/>
      <c r="F417" s="352"/>
      <c r="G417" s="348"/>
      <c r="H417" s="348"/>
      <c r="I417" s="349"/>
      <c r="J417" s="350"/>
      <c r="K417" s="389" t="s">
        <v>361</v>
      </c>
      <c r="L417" s="390">
        <v>144</v>
      </c>
      <c r="M417" s="350"/>
      <c r="N417" s="363" t="s">
        <v>361</v>
      </c>
      <c r="O417" s="353"/>
      <c r="P417" s="273" t="s">
        <v>361</v>
      </c>
      <c r="Q417" s="436" t="s">
        <v>361</v>
      </c>
      <c r="R417" s="391"/>
      <c r="S417" s="391"/>
      <c r="T417" s="554"/>
      <c r="U417" s="555"/>
      <c r="V417" s="437"/>
    </row>
    <row r="418" spans="1:22" s="57" customFormat="1" ht="15.75" hidden="1" customHeight="1">
      <c r="A418" s="435" t="s">
        <v>847</v>
      </c>
      <c r="B418" s="67">
        <v>5</v>
      </c>
      <c r="C418" s="352"/>
      <c r="D418" s="352"/>
      <c r="E418" s="352"/>
      <c r="F418" s="352"/>
      <c r="G418" s="348"/>
      <c r="H418" s="348"/>
      <c r="I418" s="349"/>
      <c r="J418" s="350"/>
      <c r="K418" s="389" t="s">
        <v>361</v>
      </c>
      <c r="L418" s="390">
        <v>145</v>
      </c>
      <c r="M418" s="350"/>
      <c r="N418" s="363" t="s">
        <v>361</v>
      </c>
      <c r="O418" s="353"/>
      <c r="P418" s="273" t="s">
        <v>361</v>
      </c>
      <c r="Q418" s="436" t="s">
        <v>361</v>
      </c>
      <c r="R418" s="391"/>
      <c r="S418" s="391"/>
      <c r="T418" s="554"/>
      <c r="U418" s="555"/>
      <c r="V418" s="437"/>
    </row>
    <row r="419" spans="1:22" s="57" customFormat="1" ht="15.75" hidden="1" customHeight="1">
      <c r="A419" s="435" t="s">
        <v>848</v>
      </c>
      <c r="B419" s="67">
        <v>6</v>
      </c>
      <c r="C419" s="352"/>
      <c r="D419" s="352"/>
      <c r="E419" s="352"/>
      <c r="F419" s="352"/>
      <c r="G419" s="348"/>
      <c r="H419" s="348"/>
      <c r="I419" s="349"/>
      <c r="J419" s="350"/>
      <c r="K419" s="389" t="s">
        <v>361</v>
      </c>
      <c r="L419" s="390">
        <v>146</v>
      </c>
      <c r="M419" s="350"/>
      <c r="N419" s="363" t="s">
        <v>361</v>
      </c>
      <c r="O419" s="353"/>
      <c r="P419" s="273" t="s">
        <v>361</v>
      </c>
      <c r="Q419" s="436" t="s">
        <v>361</v>
      </c>
      <c r="R419" s="391"/>
      <c r="S419" s="391"/>
      <c r="T419" s="554"/>
      <c r="U419" s="555"/>
      <c r="V419" s="437"/>
    </row>
    <row r="420" spans="1:22" s="57" customFormat="1" ht="15.75" hidden="1" customHeight="1">
      <c r="A420" s="435" t="s">
        <v>849</v>
      </c>
      <c r="B420" s="67">
        <v>7</v>
      </c>
      <c r="C420" s="352"/>
      <c r="D420" s="352"/>
      <c r="E420" s="352"/>
      <c r="F420" s="352"/>
      <c r="G420" s="348"/>
      <c r="H420" s="348"/>
      <c r="I420" s="349"/>
      <c r="J420" s="350"/>
      <c r="K420" s="389" t="s">
        <v>361</v>
      </c>
      <c r="L420" s="390">
        <v>147</v>
      </c>
      <c r="M420" s="350"/>
      <c r="N420" s="363" t="s">
        <v>361</v>
      </c>
      <c r="O420" s="353"/>
      <c r="P420" s="56" t="s">
        <v>361</v>
      </c>
      <c r="Q420" s="436" t="s">
        <v>361</v>
      </c>
      <c r="R420" s="391"/>
      <c r="S420" s="391"/>
      <c r="T420" s="554"/>
      <c r="U420" s="555"/>
      <c r="V420" s="437"/>
    </row>
    <row r="421" spans="1:22" s="57" customFormat="1" ht="15.75" hidden="1" customHeight="1">
      <c r="A421" s="435" t="s">
        <v>850</v>
      </c>
      <c r="B421" s="67">
        <v>8</v>
      </c>
      <c r="C421" s="352"/>
      <c r="D421" s="352"/>
      <c r="E421" s="352"/>
      <c r="F421" s="352"/>
      <c r="G421" s="348"/>
      <c r="H421" s="348"/>
      <c r="I421" s="349"/>
      <c r="J421" s="350"/>
      <c r="K421" s="389" t="s">
        <v>361</v>
      </c>
      <c r="L421" s="390">
        <v>148</v>
      </c>
      <c r="M421" s="350"/>
      <c r="N421" s="363" t="s">
        <v>361</v>
      </c>
      <c r="O421" s="354"/>
      <c r="P421" s="56" t="s">
        <v>361</v>
      </c>
      <c r="Q421" s="436" t="s">
        <v>361</v>
      </c>
      <c r="R421" s="391"/>
      <c r="S421" s="391"/>
      <c r="T421" s="554"/>
      <c r="U421" s="555"/>
      <c r="V421" s="437"/>
    </row>
    <row r="422" spans="1:22" s="57" customFormat="1" ht="15.75" hidden="1" customHeight="1">
      <c r="A422" s="435" t="s">
        <v>851</v>
      </c>
      <c r="B422" s="67">
        <v>9</v>
      </c>
      <c r="C422" s="352"/>
      <c r="D422" s="352"/>
      <c r="E422" s="352"/>
      <c r="F422" s="352"/>
      <c r="G422" s="348"/>
      <c r="H422" s="348"/>
      <c r="I422" s="349"/>
      <c r="J422" s="350"/>
      <c r="K422" s="389" t="s">
        <v>361</v>
      </c>
      <c r="L422" s="390">
        <v>149</v>
      </c>
      <c r="M422" s="350"/>
      <c r="N422" s="363" t="s">
        <v>361</v>
      </c>
      <c r="O422" s="354"/>
      <c r="P422" s="56" t="s">
        <v>361</v>
      </c>
      <c r="Q422" s="436" t="s">
        <v>361</v>
      </c>
      <c r="R422" s="391"/>
      <c r="S422" s="391"/>
      <c r="T422" s="554"/>
      <c r="U422" s="555"/>
      <c r="V422" s="437"/>
    </row>
    <row r="423" spans="1:22" s="57" customFormat="1" ht="15.75" hidden="1" customHeight="1">
      <c r="A423" s="435" t="s">
        <v>852</v>
      </c>
      <c r="B423" s="67">
        <v>10</v>
      </c>
      <c r="C423" s="352"/>
      <c r="D423" s="352"/>
      <c r="E423" s="352"/>
      <c r="F423" s="352"/>
      <c r="G423" s="348"/>
      <c r="H423" s="348"/>
      <c r="I423" s="349"/>
      <c r="J423" s="350"/>
      <c r="K423" s="389" t="s">
        <v>361</v>
      </c>
      <c r="L423" s="390">
        <v>150</v>
      </c>
      <c r="M423" s="350"/>
      <c r="N423" s="363" t="s">
        <v>361</v>
      </c>
      <c r="O423" s="354"/>
      <c r="P423" s="56" t="s">
        <v>361</v>
      </c>
      <c r="Q423" s="436" t="s">
        <v>361</v>
      </c>
      <c r="R423" s="391"/>
      <c r="S423" s="391"/>
      <c r="T423" s="554"/>
      <c r="U423" s="555"/>
      <c r="V423" s="437"/>
    </row>
    <row r="424" spans="1:22" s="39" customFormat="1" ht="13" hidden="1">
      <c r="A424" s="430"/>
      <c r="B424" s="59"/>
      <c r="C424" s="60"/>
      <c r="D424" s="60"/>
      <c r="E424" s="60"/>
      <c r="F424" s="60"/>
      <c r="G424" s="60"/>
      <c r="H424" s="60"/>
      <c r="I424" s="60"/>
      <c r="J424" s="60"/>
      <c r="K424" s="60"/>
      <c r="L424" s="60"/>
      <c r="M424" s="60"/>
      <c r="N424" s="318"/>
      <c r="O424" s="60"/>
      <c r="P424" s="60"/>
      <c r="Q424" s="318"/>
      <c r="R424" s="60"/>
      <c r="S424" s="60"/>
      <c r="T424" s="61"/>
      <c r="U424" s="62"/>
    </row>
    <row r="425" spans="1:22" s="39" customFormat="1" ht="17.25" hidden="1" customHeight="1">
      <c r="A425" s="438"/>
      <c r="B425" s="340"/>
      <c r="C425" s="341"/>
      <c r="D425" s="341"/>
      <c r="E425" s="341"/>
      <c r="F425" s="341"/>
      <c r="G425" s="341"/>
      <c r="H425" s="341"/>
      <c r="I425" s="341"/>
      <c r="J425" s="341"/>
      <c r="K425" s="341"/>
      <c r="L425" s="341"/>
      <c r="M425" s="341"/>
      <c r="N425" s="342"/>
      <c r="O425" s="341"/>
      <c r="P425" s="341"/>
      <c r="Q425" s="343"/>
      <c r="R425" s="343"/>
      <c r="S425" s="344"/>
      <c r="T425" s="345"/>
      <c r="U425" s="346"/>
      <c r="V425" s="434"/>
    </row>
    <row r="426" spans="1:22" ht="17.25" hidden="1" customHeight="1">
      <c r="B426" s="64"/>
      <c r="C426" s="64"/>
      <c r="D426" s="64"/>
      <c r="E426" s="64"/>
      <c r="F426" s="64"/>
      <c r="G426" s="66"/>
      <c r="H426" s="66"/>
      <c r="I426" s="66"/>
      <c r="J426" s="66"/>
      <c r="K426" s="66"/>
      <c r="L426" s="66"/>
      <c r="M426" s="66"/>
      <c r="N426" s="66"/>
      <c r="O426" s="66"/>
      <c r="P426" s="66"/>
      <c r="Q426" s="66"/>
      <c r="R426" s="66"/>
      <c r="S426" s="66"/>
      <c r="T426" s="66"/>
      <c r="U426" s="66"/>
      <c r="V426" s="66"/>
    </row>
    <row r="427" spans="1:22" s="39" customFormat="1" ht="16.5" hidden="1" customHeight="1">
      <c r="A427" s="430"/>
      <c r="B427" s="580" t="s">
        <v>72</v>
      </c>
      <c r="C427" s="580"/>
      <c r="D427" s="580"/>
      <c r="E427" s="580"/>
      <c r="F427" s="580"/>
      <c r="G427" s="580"/>
      <c r="H427" s="580"/>
      <c r="I427" s="580"/>
      <c r="J427" s="580"/>
      <c r="K427" s="580"/>
      <c r="L427" s="580"/>
      <c r="M427" s="580"/>
      <c r="N427" s="580"/>
      <c r="O427" s="580"/>
      <c r="P427" s="580"/>
      <c r="Q427" s="580"/>
      <c r="R427" s="580"/>
      <c r="S427" s="580"/>
      <c r="T427" s="580"/>
      <c r="U427" s="580"/>
      <c r="V427" s="439"/>
    </row>
    <row r="428" spans="1:22" s="42" customFormat="1" ht="22.5" hidden="1" customHeight="1">
      <c r="A428" s="143" t="s">
        <v>853</v>
      </c>
      <c r="B428" s="586" t="s">
        <v>69</v>
      </c>
      <c r="C428" s="568" t="s">
        <v>96</v>
      </c>
      <c r="D428" s="568"/>
      <c r="E428" s="568"/>
      <c r="F428" s="568"/>
      <c r="G428" s="568"/>
      <c r="H428" s="568"/>
      <c r="I428" s="568"/>
      <c r="J428" s="568"/>
      <c r="K428" s="568"/>
      <c r="L428" s="440"/>
      <c r="M428" s="440"/>
      <c r="N428" s="585" t="s">
        <v>94</v>
      </c>
      <c r="O428" s="565" t="s">
        <v>106</v>
      </c>
      <c r="P428" s="566"/>
      <c r="Q428" s="566"/>
      <c r="R428" s="560"/>
      <c r="S428" s="559" t="s">
        <v>213</v>
      </c>
      <c r="T428" s="560"/>
      <c r="U428" s="556" t="s">
        <v>214</v>
      </c>
      <c r="V428" s="441"/>
    </row>
    <row r="429" spans="1:22" s="42" customFormat="1" ht="22.5" hidden="1" customHeight="1">
      <c r="A429" s="143" t="s">
        <v>854</v>
      </c>
      <c r="B429" s="587"/>
      <c r="C429" s="568" t="s">
        <v>97</v>
      </c>
      <c r="D429" s="568"/>
      <c r="E429" s="589"/>
      <c r="F429" s="418">
        <v>1</v>
      </c>
      <c r="G429" s="567" t="s">
        <v>98</v>
      </c>
      <c r="H429" s="568"/>
      <c r="I429" s="573" t="s">
        <v>267</v>
      </c>
      <c r="J429" s="574"/>
      <c r="K429" s="590"/>
      <c r="L429" s="440"/>
      <c r="M429" s="410" t="s">
        <v>287</v>
      </c>
      <c r="N429" s="582"/>
      <c r="O429" s="567"/>
      <c r="P429" s="568"/>
      <c r="Q429" s="568"/>
      <c r="R429" s="569"/>
      <c r="S429" s="561"/>
      <c r="T429" s="562"/>
      <c r="U429" s="557"/>
      <c r="V429" s="441"/>
    </row>
    <row r="430" spans="1:22" s="42" customFormat="1" ht="51.75" hidden="1" customHeight="1">
      <c r="A430" s="143" t="s">
        <v>855</v>
      </c>
      <c r="B430" s="587"/>
      <c r="C430" s="574" t="s">
        <v>95</v>
      </c>
      <c r="D430" s="575"/>
      <c r="E430" s="420" t="s">
        <v>99</v>
      </c>
      <c r="F430" s="415" t="s">
        <v>82</v>
      </c>
      <c r="G430" s="416" t="s">
        <v>81</v>
      </c>
      <c r="H430" s="419" t="s">
        <v>264</v>
      </c>
      <c r="I430" s="415" t="s">
        <v>268</v>
      </c>
      <c r="J430" s="416" t="s">
        <v>595</v>
      </c>
      <c r="K430" s="415" t="s">
        <v>101</v>
      </c>
      <c r="L430" s="440"/>
      <c r="M430" s="409" t="s">
        <v>288</v>
      </c>
      <c r="N430" s="583"/>
      <c r="O430" s="570" t="s">
        <v>107</v>
      </c>
      <c r="P430" s="571"/>
      <c r="Q430" s="572"/>
      <c r="R430" s="442">
        <v>0</v>
      </c>
      <c r="S430" s="563"/>
      <c r="T430" s="564"/>
      <c r="U430" s="558"/>
      <c r="V430" s="441"/>
    </row>
    <row r="431" spans="1:22" s="42" customFormat="1" ht="15.75" hidden="1" customHeight="1">
      <c r="A431" s="143" t="s">
        <v>856</v>
      </c>
      <c r="B431" s="587"/>
      <c r="C431" s="74">
        <v>1</v>
      </c>
      <c r="D431" s="133" t="s">
        <v>361</v>
      </c>
      <c r="E431" s="139" t="s">
        <v>361</v>
      </c>
      <c r="F431" s="443" t="s">
        <v>361</v>
      </c>
      <c r="G431" s="381" t="s">
        <v>361</v>
      </c>
      <c r="H431" s="295" t="s">
        <v>361</v>
      </c>
      <c r="I431" s="444" t="s">
        <v>361</v>
      </c>
      <c r="J431" s="445" t="s">
        <v>361</v>
      </c>
      <c r="K431" s="446" t="s">
        <v>361</v>
      </c>
      <c r="L431" s="447"/>
      <c r="M431" s="448" t="s">
        <v>361</v>
      </c>
      <c r="N431" s="581" t="s">
        <v>102</v>
      </c>
      <c r="O431" s="449"/>
      <c r="P431" s="449"/>
      <c r="Q431" s="449"/>
      <c r="R431" s="450"/>
      <c r="S431" s="559" t="s">
        <v>76</v>
      </c>
      <c r="T431" s="566"/>
      <c r="U431" s="560"/>
      <c r="V431" s="451"/>
    </row>
    <row r="432" spans="1:22" s="42" customFormat="1" ht="15.75" hidden="1" customHeight="1">
      <c r="A432" s="143" t="s">
        <v>857</v>
      </c>
      <c r="B432" s="587"/>
      <c r="C432" s="74">
        <v>2</v>
      </c>
      <c r="D432" s="133" t="s">
        <v>361</v>
      </c>
      <c r="E432" s="139" t="s">
        <v>361</v>
      </c>
      <c r="F432" s="443" t="s">
        <v>361</v>
      </c>
      <c r="G432" s="381" t="s">
        <v>361</v>
      </c>
      <c r="H432" s="295" t="s">
        <v>361</v>
      </c>
      <c r="I432" s="444" t="s">
        <v>361</v>
      </c>
      <c r="J432" s="445" t="s">
        <v>361</v>
      </c>
      <c r="K432" s="446" t="s">
        <v>361</v>
      </c>
      <c r="L432" s="447"/>
      <c r="M432" s="448" t="s">
        <v>361</v>
      </c>
      <c r="N432" s="582"/>
      <c r="O432" s="452"/>
      <c r="P432" s="451"/>
      <c r="Q432" s="452"/>
      <c r="R432" s="453"/>
      <c r="S432" s="563"/>
      <c r="T432" s="593"/>
      <c r="U432" s="564"/>
      <c r="V432" s="451"/>
    </row>
    <row r="433" spans="1:22" s="42" customFormat="1" ht="15.75" hidden="1" customHeight="1">
      <c r="A433" s="143" t="s">
        <v>858</v>
      </c>
      <c r="B433" s="587"/>
      <c r="C433" s="74">
        <v>3</v>
      </c>
      <c r="D433" s="133" t="s">
        <v>361</v>
      </c>
      <c r="E433" s="139" t="s">
        <v>361</v>
      </c>
      <c r="F433" s="443" t="s">
        <v>361</v>
      </c>
      <c r="G433" s="381" t="s">
        <v>361</v>
      </c>
      <c r="H433" s="295" t="s">
        <v>361</v>
      </c>
      <c r="I433" s="444" t="s">
        <v>361</v>
      </c>
      <c r="J433" s="445" t="s">
        <v>361</v>
      </c>
      <c r="K433" s="446" t="s">
        <v>361</v>
      </c>
      <c r="L433" s="447"/>
      <c r="M433" s="448" t="s">
        <v>361</v>
      </c>
      <c r="N433" s="583"/>
      <c r="O433" s="454"/>
      <c r="P433" s="455"/>
      <c r="Q433" s="456"/>
      <c r="R433" s="457"/>
      <c r="S433" s="458"/>
      <c r="T433" s="458"/>
      <c r="U433" s="459"/>
      <c r="V433" s="441"/>
    </row>
    <row r="434" spans="1:22" s="42" customFormat="1" ht="15.75" hidden="1" customHeight="1">
      <c r="A434" s="143" t="s">
        <v>859</v>
      </c>
      <c r="B434" s="587"/>
      <c r="C434" s="74">
        <v>4</v>
      </c>
      <c r="D434" s="133" t="s">
        <v>361</v>
      </c>
      <c r="E434" s="139" t="s">
        <v>361</v>
      </c>
      <c r="F434" s="443" t="s">
        <v>361</v>
      </c>
      <c r="G434" s="381" t="s">
        <v>361</v>
      </c>
      <c r="H434" s="295" t="s">
        <v>361</v>
      </c>
      <c r="I434" s="444" t="s">
        <v>361</v>
      </c>
      <c r="J434" s="445" t="s">
        <v>361</v>
      </c>
      <c r="K434" s="446" t="s">
        <v>361</v>
      </c>
      <c r="L434" s="447"/>
      <c r="M434" s="448" t="s">
        <v>361</v>
      </c>
      <c r="N434" s="407" t="s">
        <v>280</v>
      </c>
      <c r="O434" s="573" t="s">
        <v>265</v>
      </c>
      <c r="P434" s="574"/>
      <c r="Q434" s="574"/>
      <c r="R434" s="575"/>
      <c r="S434" s="441"/>
      <c r="T434" s="441"/>
      <c r="U434" s="460"/>
      <c r="V434" s="441"/>
    </row>
    <row r="435" spans="1:22" s="42" customFormat="1" ht="24.75" hidden="1" customHeight="1">
      <c r="A435" s="143" t="s">
        <v>860</v>
      </c>
      <c r="B435" s="587"/>
      <c r="C435" s="74">
        <v>5</v>
      </c>
      <c r="D435" s="133" t="s">
        <v>361</v>
      </c>
      <c r="E435" s="139" t="s">
        <v>361</v>
      </c>
      <c r="F435" s="443" t="s">
        <v>361</v>
      </c>
      <c r="G435" s="381" t="s">
        <v>361</v>
      </c>
      <c r="H435" s="295" t="s">
        <v>361</v>
      </c>
      <c r="I435" s="444" t="s">
        <v>361</v>
      </c>
      <c r="J435" s="445" t="s">
        <v>361</v>
      </c>
      <c r="K435" s="446" t="s">
        <v>361</v>
      </c>
      <c r="L435" s="447"/>
      <c r="M435" s="448" t="s">
        <v>361</v>
      </c>
      <c r="N435" s="591">
        <v>14</v>
      </c>
      <c r="O435" s="416" t="s">
        <v>108</v>
      </c>
      <c r="P435" s="416" t="s">
        <v>601</v>
      </c>
      <c r="Q435" s="584" t="s">
        <v>259</v>
      </c>
      <c r="R435" s="584"/>
      <c r="S435" s="441"/>
      <c r="T435" s="441"/>
      <c r="U435" s="460"/>
      <c r="V435" s="441"/>
    </row>
    <row r="436" spans="1:22" s="42" customFormat="1" ht="16.5" hidden="1" customHeight="1">
      <c r="A436" s="143" t="s">
        <v>861</v>
      </c>
      <c r="B436" s="587"/>
      <c r="C436" s="140">
        <v>6</v>
      </c>
      <c r="D436" s="141" t="s">
        <v>361</v>
      </c>
      <c r="E436" s="142" t="s">
        <v>361</v>
      </c>
      <c r="F436" s="382" t="s">
        <v>361</v>
      </c>
      <c r="G436" s="382" t="s">
        <v>361</v>
      </c>
      <c r="H436" s="295" t="s">
        <v>361</v>
      </c>
      <c r="I436" s="444" t="s">
        <v>361</v>
      </c>
      <c r="J436" s="445" t="s">
        <v>361</v>
      </c>
      <c r="K436" s="446" t="s">
        <v>361</v>
      </c>
      <c r="L436" s="447"/>
      <c r="M436" s="448" t="s">
        <v>361</v>
      </c>
      <c r="N436" s="592"/>
      <c r="O436" s="412">
        <v>3</v>
      </c>
      <c r="P436" s="417">
        <v>97.323634799999994</v>
      </c>
      <c r="Q436" s="579">
        <v>0</v>
      </c>
      <c r="R436" s="579"/>
      <c r="S436" s="441"/>
      <c r="T436" s="441"/>
      <c r="U436" s="460"/>
      <c r="V436" s="441"/>
    </row>
    <row r="437" spans="1:22" s="42" customFormat="1" ht="16.5" hidden="1" customHeight="1">
      <c r="A437" s="143" t="s">
        <v>862</v>
      </c>
      <c r="B437" s="588"/>
      <c r="C437" s="577"/>
      <c r="D437" s="578"/>
      <c r="E437" s="578"/>
      <c r="F437" s="380"/>
      <c r="G437" s="379"/>
      <c r="H437" s="578" t="s">
        <v>103</v>
      </c>
      <c r="I437" s="578"/>
      <c r="J437" s="578"/>
      <c r="K437" s="461" t="s">
        <v>361</v>
      </c>
      <c r="L437" s="462"/>
      <c r="M437" s="461"/>
      <c r="N437" s="406"/>
      <c r="O437" s="408"/>
      <c r="P437" s="408"/>
      <c r="Q437" s="408"/>
      <c r="R437" s="408"/>
      <c r="S437" s="408"/>
      <c r="T437" s="413"/>
      <c r="U437" s="414"/>
      <c r="V437" s="441"/>
    </row>
    <row r="438" spans="1:22" ht="25" hidden="1" customHeight="1">
      <c r="V438" s="40"/>
    </row>
    <row r="439" spans="1:22" ht="25" customHeight="1">
      <c r="V439" s="40"/>
    </row>
    <row r="440" spans="1:22" s="51" customFormat="1" ht="24" thickBot="1">
      <c r="A440" s="423">
        <v>15</v>
      </c>
      <c r="B440" s="599" t="s">
        <v>51</v>
      </c>
      <c r="C440" s="599"/>
      <c r="D440" s="599"/>
      <c r="E440" s="424">
        <v>15</v>
      </c>
      <c r="F440" s="425" t="s">
        <v>300</v>
      </c>
      <c r="G440" s="426"/>
      <c r="H440" s="426"/>
      <c r="I440" s="425"/>
      <c r="J440" s="425"/>
      <c r="K440" s="427"/>
      <c r="L440" s="427"/>
      <c r="M440" s="427"/>
      <c r="N440" s="426"/>
      <c r="O440" s="426"/>
      <c r="P440" s="428"/>
      <c r="Q440" s="428"/>
      <c r="R440" s="428"/>
      <c r="S440" s="428"/>
      <c r="T440" s="429"/>
    </row>
    <row r="441" spans="1:22" s="39" customFormat="1" ht="15.75" customHeight="1">
      <c r="A441" s="430"/>
      <c r="B441" s="600" t="s">
        <v>57</v>
      </c>
      <c r="C441" s="421" t="s">
        <v>58</v>
      </c>
      <c r="D441" s="332" t="s">
        <v>17</v>
      </c>
      <c r="E441" s="332"/>
      <c r="F441" s="332" t="s">
        <v>59</v>
      </c>
      <c r="G441" s="333"/>
      <c r="H441" s="602" t="s">
        <v>60</v>
      </c>
      <c r="I441" s="602" t="s">
        <v>18</v>
      </c>
      <c r="J441" s="602" t="s">
        <v>61</v>
      </c>
      <c r="K441" s="602" t="s">
        <v>62</v>
      </c>
      <c r="L441" s="421"/>
      <c r="M441" s="602" t="s">
        <v>63</v>
      </c>
      <c r="N441" s="603" t="s">
        <v>64</v>
      </c>
      <c r="O441" s="602" t="s">
        <v>215</v>
      </c>
      <c r="P441" s="605" t="s">
        <v>65</v>
      </c>
      <c r="Q441" s="606"/>
      <c r="R441" s="552" t="s">
        <v>278</v>
      </c>
      <c r="S441" s="607" t="s">
        <v>279</v>
      </c>
      <c r="T441" s="594" t="s">
        <v>22</v>
      </c>
      <c r="U441" s="595"/>
      <c r="V441" s="431"/>
    </row>
    <row r="442" spans="1:22" s="39" customFormat="1" ht="100" customHeight="1">
      <c r="A442" s="430"/>
      <c r="B442" s="601"/>
      <c r="C442" s="416" t="s">
        <v>66</v>
      </c>
      <c r="D442" s="334" t="s">
        <v>3</v>
      </c>
      <c r="E442" s="334" t="s">
        <v>19</v>
      </c>
      <c r="F442" s="334" t="s">
        <v>67</v>
      </c>
      <c r="G442" s="335" t="s">
        <v>68</v>
      </c>
      <c r="H442" s="584"/>
      <c r="I442" s="584"/>
      <c r="J442" s="584"/>
      <c r="K442" s="584"/>
      <c r="L442" s="416"/>
      <c r="M442" s="584"/>
      <c r="N442" s="604"/>
      <c r="O442" s="584"/>
      <c r="P442" s="416" t="s">
        <v>212</v>
      </c>
      <c r="Q442" s="334" t="s">
        <v>83</v>
      </c>
      <c r="R442" s="553"/>
      <c r="S442" s="608"/>
      <c r="T442" s="596"/>
      <c r="U442" s="597"/>
      <c r="V442" s="431"/>
    </row>
    <row r="443" spans="1:22" s="39" customFormat="1" ht="13" hidden="1">
      <c r="A443" s="430"/>
      <c r="B443" s="52"/>
      <c r="C443" s="53"/>
      <c r="D443" s="53"/>
      <c r="E443" s="53"/>
      <c r="F443" s="53"/>
      <c r="G443" s="53"/>
      <c r="H443" s="53"/>
      <c r="I443" s="53"/>
      <c r="J443" s="53"/>
      <c r="K443" s="53"/>
      <c r="L443" s="53"/>
      <c r="M443" s="53"/>
      <c r="N443" s="53"/>
      <c r="O443" s="53"/>
      <c r="P443" s="53"/>
      <c r="Q443" s="53"/>
      <c r="R443" s="432"/>
      <c r="S443" s="433"/>
      <c r="T443" s="434"/>
      <c r="U443" s="54"/>
    </row>
    <row r="444" spans="1:22" s="57" customFormat="1" ht="115.5" customHeight="1">
      <c r="A444" s="435" t="s">
        <v>863</v>
      </c>
      <c r="B444" s="55">
        <v>1</v>
      </c>
      <c r="C444" s="347" t="s">
        <v>362</v>
      </c>
      <c r="D444" s="347" t="s">
        <v>482</v>
      </c>
      <c r="E444" s="474" t="s">
        <v>483</v>
      </c>
      <c r="F444" s="347" t="s">
        <v>371</v>
      </c>
      <c r="G444" s="348">
        <v>0.1</v>
      </c>
      <c r="H444" s="348" t="s">
        <v>25</v>
      </c>
      <c r="I444" s="349" t="s">
        <v>337</v>
      </c>
      <c r="J444" s="350">
        <v>41123</v>
      </c>
      <c r="K444" s="389"/>
      <c r="L444" s="390">
        <v>42809</v>
      </c>
      <c r="M444" s="350">
        <v>42809</v>
      </c>
      <c r="N444" s="363">
        <v>56.233333299999998</v>
      </c>
      <c r="O444" s="353">
        <v>13911.68</v>
      </c>
      <c r="P444" s="273">
        <v>1391.1680000000001</v>
      </c>
      <c r="Q444" s="436">
        <v>1391.1679999999999</v>
      </c>
      <c r="R444" s="391" t="s">
        <v>235</v>
      </c>
      <c r="S444" s="391" t="s">
        <v>282</v>
      </c>
      <c r="T444" s="554"/>
      <c r="U444" s="555"/>
      <c r="V444" s="437"/>
    </row>
    <row r="445" spans="1:22" s="57" customFormat="1" ht="46.5" customHeight="1">
      <c r="A445" s="435" t="s">
        <v>864</v>
      </c>
      <c r="B445" s="613">
        <v>2</v>
      </c>
      <c r="C445" s="615" t="s">
        <v>484</v>
      </c>
      <c r="D445" s="615" t="s">
        <v>485</v>
      </c>
      <c r="E445" s="627" t="s">
        <v>486</v>
      </c>
      <c r="F445" s="351" t="s">
        <v>371</v>
      </c>
      <c r="G445" s="348">
        <v>0.75</v>
      </c>
      <c r="H445" s="629" t="s">
        <v>25</v>
      </c>
      <c r="I445" s="349" t="s">
        <v>337</v>
      </c>
      <c r="J445" s="621">
        <v>43098</v>
      </c>
      <c r="K445" s="389" t="s">
        <v>361</v>
      </c>
      <c r="L445" s="390">
        <v>152</v>
      </c>
      <c r="M445" s="621">
        <v>43371</v>
      </c>
      <c r="N445" s="625">
        <v>9.1333333000000003</v>
      </c>
      <c r="O445" s="353">
        <v>3005.75</v>
      </c>
      <c r="P445" s="273">
        <v>2254.3125</v>
      </c>
      <c r="Q445" s="436">
        <v>2254.3125</v>
      </c>
      <c r="R445" s="391" t="s">
        <v>238</v>
      </c>
      <c r="S445" s="391" t="s">
        <v>282</v>
      </c>
      <c r="T445" s="554"/>
      <c r="U445" s="555"/>
      <c r="V445" s="437"/>
    </row>
    <row r="446" spans="1:22" s="57" customFormat="1" ht="59.25" customHeight="1">
      <c r="A446" s="435" t="s">
        <v>865</v>
      </c>
      <c r="B446" s="614"/>
      <c r="C446" s="616"/>
      <c r="D446" s="616"/>
      <c r="E446" s="628"/>
      <c r="F446" s="347" t="s">
        <v>371</v>
      </c>
      <c r="G446" s="348">
        <v>0.25</v>
      </c>
      <c r="H446" s="630"/>
      <c r="I446" s="349" t="s">
        <v>338</v>
      </c>
      <c r="J446" s="622"/>
      <c r="K446" s="389" t="s">
        <v>361</v>
      </c>
      <c r="L446" s="390">
        <v>150</v>
      </c>
      <c r="M446" s="622"/>
      <c r="N446" s="626"/>
      <c r="O446" s="353">
        <v>3005.75</v>
      </c>
      <c r="P446" s="273">
        <v>751.4375</v>
      </c>
      <c r="Q446" s="436">
        <v>751.4375</v>
      </c>
      <c r="R446" s="391" t="s">
        <v>238</v>
      </c>
      <c r="S446" s="391" t="s">
        <v>282</v>
      </c>
      <c r="T446" s="554"/>
      <c r="U446" s="555"/>
      <c r="V446" s="437"/>
    </row>
    <row r="447" spans="1:22" s="57" customFormat="1" ht="77.25" customHeight="1">
      <c r="A447" s="435" t="s">
        <v>866</v>
      </c>
      <c r="B447" s="67">
        <v>3</v>
      </c>
      <c r="C447" s="467" t="s">
        <v>487</v>
      </c>
      <c r="D447" s="352"/>
      <c r="E447" s="352" t="s">
        <v>488</v>
      </c>
      <c r="F447" s="352" t="s">
        <v>365</v>
      </c>
      <c r="G447" s="348">
        <v>1</v>
      </c>
      <c r="H447" s="348" t="s">
        <v>25</v>
      </c>
      <c r="I447" s="349" t="s">
        <v>341</v>
      </c>
      <c r="J447" s="350">
        <v>38877</v>
      </c>
      <c r="K447" s="389" t="s">
        <v>361</v>
      </c>
      <c r="L447" s="390">
        <v>153</v>
      </c>
      <c r="M447" s="350">
        <v>39933</v>
      </c>
      <c r="N447" s="363">
        <v>35.233333299999998</v>
      </c>
      <c r="O447" s="353">
        <v>2927.21</v>
      </c>
      <c r="P447" s="273">
        <v>2927.21</v>
      </c>
      <c r="Q447" s="436">
        <v>2927.21</v>
      </c>
      <c r="R447" s="391" t="s">
        <v>235</v>
      </c>
      <c r="S447" s="391" t="s">
        <v>282</v>
      </c>
      <c r="T447" s="554"/>
      <c r="U447" s="555"/>
      <c r="V447" s="437"/>
    </row>
    <row r="448" spans="1:22" s="57" customFormat="1" ht="85.5" customHeight="1">
      <c r="A448" s="435" t="s">
        <v>867</v>
      </c>
      <c r="B448" s="67">
        <v>4</v>
      </c>
      <c r="C448" s="352" t="s">
        <v>489</v>
      </c>
      <c r="D448" s="352" t="s">
        <v>490</v>
      </c>
      <c r="E448" s="472" t="s">
        <v>491</v>
      </c>
      <c r="F448" s="352" t="s">
        <v>371</v>
      </c>
      <c r="G448" s="348">
        <v>0.1</v>
      </c>
      <c r="H448" s="470" t="s">
        <v>25</v>
      </c>
      <c r="I448" s="349" t="s">
        <v>340</v>
      </c>
      <c r="J448" s="350">
        <v>42366</v>
      </c>
      <c r="K448" s="389" t="s">
        <v>361</v>
      </c>
      <c r="L448" s="390">
        <v>154</v>
      </c>
      <c r="M448" s="350">
        <v>42922</v>
      </c>
      <c r="N448" s="363">
        <v>18.566666699999999</v>
      </c>
      <c r="O448" s="353">
        <v>665.23</v>
      </c>
      <c r="P448" s="273">
        <v>66.52300000000001</v>
      </c>
      <c r="Q448" s="436">
        <v>66.522999999999996</v>
      </c>
      <c r="R448" s="391" t="s">
        <v>238</v>
      </c>
      <c r="S448" s="391" t="s">
        <v>283</v>
      </c>
      <c r="T448" s="611"/>
      <c r="U448" s="612"/>
      <c r="V448" s="437"/>
    </row>
    <row r="449" spans="1:22" s="57" customFormat="1" ht="84" customHeight="1">
      <c r="A449" s="435" t="s">
        <v>868</v>
      </c>
      <c r="B449" s="67">
        <v>5</v>
      </c>
      <c r="C449" s="352" t="s">
        <v>492</v>
      </c>
      <c r="D449" s="352" t="s">
        <v>493</v>
      </c>
      <c r="E449" s="476" t="s">
        <v>494</v>
      </c>
      <c r="F449" s="352" t="s">
        <v>371</v>
      </c>
      <c r="G449" s="348">
        <v>0.95</v>
      </c>
      <c r="H449" s="348" t="s">
        <v>25</v>
      </c>
      <c r="I449" s="349" t="s">
        <v>339</v>
      </c>
      <c r="J449" s="350">
        <v>41815</v>
      </c>
      <c r="K449" s="389" t="s">
        <v>361</v>
      </c>
      <c r="L449" s="390">
        <v>155</v>
      </c>
      <c r="M449" s="350">
        <v>42667</v>
      </c>
      <c r="N449" s="363">
        <v>28.433333300000001</v>
      </c>
      <c r="O449" s="353">
        <v>18588.62</v>
      </c>
      <c r="P449" s="273">
        <v>17659.188999999998</v>
      </c>
      <c r="Q449" s="436">
        <v>17659.188999999998</v>
      </c>
      <c r="R449" s="391" t="s">
        <v>236</v>
      </c>
      <c r="S449" s="391" t="s">
        <v>282</v>
      </c>
      <c r="T449" s="554"/>
      <c r="U449" s="555"/>
      <c r="V449" s="437"/>
    </row>
    <row r="450" spans="1:22" s="57" customFormat="1" ht="74.25" customHeight="1">
      <c r="A450" s="435" t="s">
        <v>869</v>
      </c>
      <c r="B450" s="67">
        <v>6</v>
      </c>
      <c r="C450" s="352" t="s">
        <v>495</v>
      </c>
      <c r="D450" s="352" t="s">
        <v>496</v>
      </c>
      <c r="E450" s="466" t="s">
        <v>497</v>
      </c>
      <c r="F450" s="352" t="s">
        <v>371</v>
      </c>
      <c r="G450" s="348">
        <v>0.4</v>
      </c>
      <c r="H450" s="348" t="s">
        <v>25</v>
      </c>
      <c r="I450" s="349" t="s">
        <v>339</v>
      </c>
      <c r="J450" s="350">
        <v>41990</v>
      </c>
      <c r="K450" s="477">
        <v>4.6333333000000003</v>
      </c>
      <c r="L450" s="390">
        <v>156</v>
      </c>
      <c r="M450" s="350">
        <v>43492</v>
      </c>
      <c r="N450" s="363">
        <v>45.466666699999998</v>
      </c>
      <c r="O450" s="353">
        <v>13777.08</v>
      </c>
      <c r="P450" s="56">
        <v>5510.8320000000003</v>
      </c>
      <c r="Q450" s="436">
        <v>5510.8320000000003</v>
      </c>
      <c r="R450" s="391" t="s">
        <v>236</v>
      </c>
      <c r="S450" s="391" t="s">
        <v>282</v>
      </c>
      <c r="T450" s="554"/>
      <c r="U450" s="555"/>
      <c r="V450" s="437"/>
    </row>
    <row r="451" spans="1:22" s="57" customFormat="1" ht="15.75" customHeight="1">
      <c r="A451" s="435" t="s">
        <v>870</v>
      </c>
      <c r="B451" s="67">
        <v>7</v>
      </c>
      <c r="C451" s="352"/>
      <c r="D451" s="352"/>
      <c r="E451" s="352"/>
      <c r="F451" s="352"/>
      <c r="G451" s="348"/>
      <c r="H451" s="348"/>
      <c r="I451" s="349"/>
      <c r="J451" s="350"/>
      <c r="K451" s="389" t="s">
        <v>361</v>
      </c>
      <c r="L451" s="390">
        <v>157</v>
      </c>
      <c r="M451" s="350"/>
      <c r="N451" s="363" t="s">
        <v>361</v>
      </c>
      <c r="O451" s="354"/>
      <c r="P451" s="56" t="s">
        <v>361</v>
      </c>
      <c r="Q451" s="436" t="s">
        <v>361</v>
      </c>
      <c r="R451" s="391"/>
      <c r="S451" s="391"/>
      <c r="T451" s="554"/>
      <c r="U451" s="555"/>
      <c r="V451" s="437"/>
    </row>
    <row r="452" spans="1:22" s="57" customFormat="1" ht="15.75" customHeight="1">
      <c r="A452" s="435" t="s">
        <v>871</v>
      </c>
      <c r="B452" s="67">
        <v>9</v>
      </c>
      <c r="C452" s="352"/>
      <c r="D452" s="352"/>
      <c r="E452" s="352"/>
      <c r="F452" s="352"/>
      <c r="G452" s="348"/>
      <c r="H452" s="348"/>
      <c r="I452" s="349"/>
      <c r="J452" s="350"/>
      <c r="K452" s="389" t="s">
        <v>361</v>
      </c>
      <c r="L452" s="390">
        <v>159</v>
      </c>
      <c r="M452" s="350"/>
      <c r="N452" s="363" t="s">
        <v>361</v>
      </c>
      <c r="O452" s="354"/>
      <c r="P452" s="56" t="s">
        <v>361</v>
      </c>
      <c r="Q452" s="436" t="s">
        <v>361</v>
      </c>
      <c r="R452" s="391"/>
      <c r="S452" s="391"/>
      <c r="T452" s="554"/>
      <c r="U452" s="555"/>
      <c r="V452" s="437"/>
    </row>
    <row r="453" spans="1:22" s="57" customFormat="1" ht="15.75" customHeight="1">
      <c r="A453" s="435" t="s">
        <v>872</v>
      </c>
      <c r="B453" s="67">
        <v>10</v>
      </c>
      <c r="C453" s="352"/>
      <c r="D453" s="352"/>
      <c r="E453" s="352"/>
      <c r="F453" s="352"/>
      <c r="G453" s="348"/>
      <c r="H453" s="348"/>
      <c r="I453" s="349"/>
      <c r="J453" s="350"/>
      <c r="K453" s="389" t="s">
        <v>361</v>
      </c>
      <c r="L453" s="390">
        <v>160</v>
      </c>
      <c r="M453" s="350"/>
      <c r="N453" s="363" t="s">
        <v>361</v>
      </c>
      <c r="O453" s="354"/>
      <c r="P453" s="56" t="s">
        <v>361</v>
      </c>
      <c r="Q453" s="436" t="s">
        <v>361</v>
      </c>
      <c r="R453" s="391"/>
      <c r="S453" s="391"/>
      <c r="T453" s="554"/>
      <c r="U453" s="555"/>
      <c r="V453" s="437"/>
    </row>
    <row r="454" spans="1:22" s="39" customFormat="1" ht="13" hidden="1">
      <c r="A454" s="430"/>
      <c r="B454" s="59"/>
      <c r="C454" s="60"/>
      <c r="D454" s="60"/>
      <c r="E454" s="60"/>
      <c r="F454" s="60"/>
      <c r="G454" s="60"/>
      <c r="H454" s="60"/>
      <c r="I454" s="60"/>
      <c r="J454" s="60"/>
      <c r="K454" s="60"/>
      <c r="L454" s="60"/>
      <c r="M454" s="60"/>
      <c r="N454" s="318"/>
      <c r="O454" s="60"/>
      <c r="P454" s="60"/>
      <c r="Q454" s="318"/>
      <c r="R454" s="60"/>
      <c r="S454" s="60"/>
      <c r="T454" s="61"/>
      <c r="U454" s="62"/>
    </row>
    <row r="455" spans="1:22" s="39" customFormat="1" ht="17.25" customHeight="1" thickBot="1">
      <c r="A455" s="438"/>
      <c r="B455" s="340"/>
      <c r="C455" s="341"/>
      <c r="D455" s="341"/>
      <c r="E455" s="341"/>
      <c r="F455" s="341"/>
      <c r="G455" s="341"/>
      <c r="H455" s="341"/>
      <c r="I455" s="341"/>
      <c r="J455" s="341"/>
      <c r="K455" s="341"/>
      <c r="L455" s="341"/>
      <c r="M455" s="341"/>
      <c r="N455" s="342"/>
      <c r="O455" s="341"/>
      <c r="P455" s="341"/>
      <c r="Q455" s="343"/>
      <c r="R455" s="343"/>
      <c r="S455" s="344"/>
      <c r="T455" s="345"/>
      <c r="U455" s="346"/>
      <c r="V455" s="434"/>
    </row>
    <row r="456" spans="1:22" ht="17.25" customHeight="1">
      <c r="B456" s="64"/>
      <c r="C456" s="64"/>
      <c r="D456" s="64"/>
      <c r="E456" s="64"/>
      <c r="F456" s="64"/>
      <c r="G456" s="66"/>
      <c r="H456" s="66"/>
      <c r="I456" s="66"/>
      <c r="J456" s="66"/>
      <c r="K456" s="66"/>
      <c r="L456" s="66"/>
      <c r="M456" s="66"/>
      <c r="N456" s="66"/>
      <c r="O456" s="66"/>
      <c r="P456" s="66"/>
      <c r="Q456" s="66"/>
      <c r="R456" s="66"/>
      <c r="S456" s="66"/>
      <c r="T456" s="66"/>
      <c r="U456" s="66"/>
      <c r="V456" s="66"/>
    </row>
    <row r="457" spans="1:22" s="39" customFormat="1" ht="16.5" customHeight="1" thickBot="1">
      <c r="A457" s="430"/>
      <c r="B457" s="580" t="s">
        <v>72</v>
      </c>
      <c r="C457" s="580"/>
      <c r="D457" s="580"/>
      <c r="E457" s="580"/>
      <c r="F457" s="580"/>
      <c r="G457" s="580"/>
      <c r="H457" s="580"/>
      <c r="I457" s="580"/>
      <c r="J457" s="580"/>
      <c r="K457" s="580"/>
      <c r="L457" s="580"/>
      <c r="M457" s="580"/>
      <c r="N457" s="580"/>
      <c r="O457" s="580"/>
      <c r="P457" s="580"/>
      <c r="Q457" s="580"/>
      <c r="R457" s="580"/>
      <c r="S457" s="580"/>
      <c r="T457" s="580"/>
      <c r="U457" s="580"/>
      <c r="V457" s="439"/>
    </row>
    <row r="458" spans="1:22" s="42" customFormat="1" ht="22.5" customHeight="1">
      <c r="A458" s="143" t="s">
        <v>873</v>
      </c>
      <c r="B458" s="586" t="s">
        <v>69</v>
      </c>
      <c r="C458" s="568" t="s">
        <v>96</v>
      </c>
      <c r="D458" s="568"/>
      <c r="E458" s="568"/>
      <c r="F458" s="568"/>
      <c r="G458" s="568"/>
      <c r="H458" s="568"/>
      <c r="I458" s="568"/>
      <c r="J458" s="568"/>
      <c r="K458" s="568"/>
      <c r="L458" s="440"/>
      <c r="M458" s="440"/>
      <c r="N458" s="585" t="s">
        <v>94</v>
      </c>
      <c r="O458" s="565" t="s">
        <v>106</v>
      </c>
      <c r="P458" s="566"/>
      <c r="Q458" s="566"/>
      <c r="R458" s="560"/>
      <c r="S458" s="559" t="s">
        <v>213</v>
      </c>
      <c r="T458" s="560"/>
      <c r="U458" s="556" t="s">
        <v>6</v>
      </c>
      <c r="V458" s="441"/>
    </row>
    <row r="459" spans="1:22" s="42" customFormat="1" ht="22.5" customHeight="1">
      <c r="A459" s="143" t="s">
        <v>874</v>
      </c>
      <c r="B459" s="587"/>
      <c r="C459" s="568" t="s">
        <v>97</v>
      </c>
      <c r="D459" s="568"/>
      <c r="E459" s="589"/>
      <c r="F459" s="418">
        <v>6</v>
      </c>
      <c r="G459" s="567" t="s">
        <v>98</v>
      </c>
      <c r="H459" s="568"/>
      <c r="I459" s="573" t="s">
        <v>267</v>
      </c>
      <c r="J459" s="574"/>
      <c r="K459" s="590"/>
      <c r="L459" s="440"/>
      <c r="M459" s="410" t="s">
        <v>287</v>
      </c>
      <c r="N459" s="582"/>
      <c r="O459" s="567"/>
      <c r="P459" s="568"/>
      <c r="Q459" s="568"/>
      <c r="R459" s="569"/>
      <c r="S459" s="561"/>
      <c r="T459" s="562"/>
      <c r="U459" s="557"/>
      <c r="V459" s="441"/>
    </row>
    <row r="460" spans="1:22" s="42" customFormat="1" ht="51.75" customHeight="1" thickBot="1">
      <c r="A460" s="143" t="s">
        <v>875</v>
      </c>
      <c r="B460" s="587"/>
      <c r="C460" s="574" t="s">
        <v>95</v>
      </c>
      <c r="D460" s="575"/>
      <c r="E460" s="420" t="s">
        <v>99</v>
      </c>
      <c r="F460" s="415" t="s">
        <v>82</v>
      </c>
      <c r="G460" s="416" t="s">
        <v>81</v>
      </c>
      <c r="H460" s="419" t="s">
        <v>264</v>
      </c>
      <c r="I460" s="415" t="s">
        <v>268</v>
      </c>
      <c r="J460" s="416" t="s">
        <v>595</v>
      </c>
      <c r="K460" s="415" t="s">
        <v>101</v>
      </c>
      <c r="L460" s="440"/>
      <c r="M460" s="409" t="s">
        <v>288</v>
      </c>
      <c r="N460" s="583"/>
      <c r="O460" s="570" t="s">
        <v>107</v>
      </c>
      <c r="P460" s="571"/>
      <c r="Q460" s="572"/>
      <c r="R460" s="442">
        <v>6</v>
      </c>
      <c r="S460" s="563"/>
      <c r="T460" s="564"/>
      <c r="U460" s="558"/>
      <c r="V460" s="441"/>
    </row>
    <row r="461" spans="1:22" s="42" customFormat="1" ht="27.75" customHeight="1">
      <c r="A461" s="143" t="s">
        <v>876</v>
      </c>
      <c r="B461" s="587"/>
      <c r="C461" s="74">
        <v>1</v>
      </c>
      <c r="D461" s="133" t="s">
        <v>337</v>
      </c>
      <c r="E461" s="139">
        <v>0.13750000000000001</v>
      </c>
      <c r="F461" s="443">
        <v>3645.4804999999997</v>
      </c>
      <c r="G461" s="381">
        <v>65.366666600000002</v>
      </c>
      <c r="H461" s="295">
        <v>55.769717</v>
      </c>
      <c r="I461" s="444" t="s">
        <v>24</v>
      </c>
      <c r="J461" s="445" t="s">
        <v>24</v>
      </c>
      <c r="K461" s="446" t="s">
        <v>361</v>
      </c>
      <c r="L461" s="447"/>
      <c r="M461" s="448" t="s">
        <v>24</v>
      </c>
      <c r="N461" s="581" t="s">
        <v>102</v>
      </c>
      <c r="O461" s="449"/>
      <c r="P461" s="449"/>
      <c r="Q461" s="449"/>
      <c r="R461" s="450"/>
      <c r="S461" s="559" t="s">
        <v>76</v>
      </c>
      <c r="T461" s="566"/>
      <c r="U461" s="560"/>
      <c r="V461" s="451"/>
    </row>
    <row r="462" spans="1:22" s="42" customFormat="1" ht="31.5" customHeight="1" thickBot="1">
      <c r="A462" s="143" t="s">
        <v>877</v>
      </c>
      <c r="B462" s="587"/>
      <c r="C462" s="74">
        <v>2</v>
      </c>
      <c r="D462" s="133" t="s">
        <v>338</v>
      </c>
      <c r="E462" s="139">
        <v>0.13750000000000001</v>
      </c>
      <c r="F462" s="443">
        <v>751.4375</v>
      </c>
      <c r="G462" s="381">
        <v>9.1333333000000003</v>
      </c>
      <c r="H462" s="295">
        <v>82.274179099999998</v>
      </c>
      <c r="I462" s="444" t="s">
        <v>24</v>
      </c>
      <c r="J462" s="445" t="s">
        <v>24</v>
      </c>
      <c r="K462" s="446" t="s">
        <v>361</v>
      </c>
      <c r="L462" s="447"/>
      <c r="M462" s="448" t="s">
        <v>24</v>
      </c>
      <c r="N462" s="582"/>
      <c r="O462" s="452"/>
      <c r="P462" s="451"/>
      <c r="Q462" s="452"/>
      <c r="R462" s="453"/>
      <c r="S462" s="563"/>
      <c r="T462" s="593"/>
      <c r="U462" s="564"/>
      <c r="V462" s="451"/>
    </row>
    <row r="463" spans="1:22" s="42" customFormat="1" ht="15.75" customHeight="1" thickBot="1">
      <c r="A463" s="143" t="s">
        <v>878</v>
      </c>
      <c r="B463" s="587"/>
      <c r="C463" s="74">
        <v>3</v>
      </c>
      <c r="D463" s="133" t="s">
        <v>339</v>
      </c>
      <c r="E463" s="139">
        <v>0.4</v>
      </c>
      <c r="F463" s="443">
        <v>23170.021000000001</v>
      </c>
      <c r="G463" s="381">
        <v>73.900000000000006</v>
      </c>
      <c r="H463" s="295">
        <v>313.53208389999998</v>
      </c>
      <c r="I463" s="444" t="s">
        <v>25</v>
      </c>
      <c r="J463" s="445" t="s">
        <v>25</v>
      </c>
      <c r="K463" s="446" t="s">
        <v>6</v>
      </c>
      <c r="L463" s="447"/>
      <c r="M463" s="448" t="s">
        <v>25</v>
      </c>
      <c r="N463" s="583"/>
      <c r="O463" s="454"/>
      <c r="P463" s="455"/>
      <c r="Q463" s="456"/>
      <c r="R463" s="457"/>
      <c r="S463" s="458"/>
      <c r="T463" s="458"/>
      <c r="U463" s="459"/>
      <c r="V463" s="441"/>
    </row>
    <row r="464" spans="1:22" s="42" customFormat="1" ht="39" customHeight="1">
      <c r="A464" s="143" t="s">
        <v>879</v>
      </c>
      <c r="B464" s="587"/>
      <c r="C464" s="74">
        <v>4</v>
      </c>
      <c r="D464" s="133" t="s">
        <v>340</v>
      </c>
      <c r="E464" s="139">
        <v>0.13750000000000001</v>
      </c>
      <c r="F464" s="443">
        <v>66.522999999999996</v>
      </c>
      <c r="G464" s="381">
        <v>18.566666699999999</v>
      </c>
      <c r="H464" s="295">
        <v>3.5829263999999998</v>
      </c>
      <c r="I464" s="444" t="s">
        <v>24</v>
      </c>
      <c r="J464" s="445" t="s">
        <v>24</v>
      </c>
      <c r="K464" s="446" t="s">
        <v>361</v>
      </c>
      <c r="L464" s="447"/>
      <c r="M464" s="448" t="s">
        <v>24</v>
      </c>
      <c r="N464" s="407" t="s">
        <v>280</v>
      </c>
      <c r="O464" s="573" t="s">
        <v>265</v>
      </c>
      <c r="P464" s="574"/>
      <c r="Q464" s="574"/>
      <c r="R464" s="575"/>
      <c r="S464" s="441"/>
      <c r="T464" s="441"/>
      <c r="U464" s="460"/>
      <c r="V464" s="441"/>
    </row>
    <row r="465" spans="1:22" s="42" customFormat="1" ht="24.75" customHeight="1">
      <c r="A465" s="143" t="s">
        <v>880</v>
      </c>
      <c r="B465" s="587"/>
      <c r="C465" s="74">
        <v>5</v>
      </c>
      <c r="D465" s="133" t="s">
        <v>341</v>
      </c>
      <c r="E465" s="139">
        <v>0.13750000000000001</v>
      </c>
      <c r="F465" s="443">
        <v>2927.21</v>
      </c>
      <c r="G465" s="381">
        <v>35.233333299999998</v>
      </c>
      <c r="H465" s="295">
        <v>83.080700199999995</v>
      </c>
      <c r="I465" s="444" t="s">
        <v>24</v>
      </c>
      <c r="J465" s="445" t="s">
        <v>24</v>
      </c>
      <c r="K465" s="446" t="s">
        <v>361</v>
      </c>
      <c r="L465" s="447"/>
      <c r="M465" s="448" t="s">
        <v>24</v>
      </c>
      <c r="N465" s="591">
        <v>15</v>
      </c>
      <c r="O465" s="416" t="s">
        <v>108</v>
      </c>
      <c r="P465" s="416" t="s">
        <v>601</v>
      </c>
      <c r="Q465" s="584" t="s">
        <v>259</v>
      </c>
      <c r="R465" s="584"/>
      <c r="S465" s="441"/>
      <c r="T465" s="441"/>
      <c r="U465" s="460"/>
      <c r="V465" s="441"/>
    </row>
    <row r="466" spans="1:22" s="42" customFormat="1" ht="16.5" customHeight="1" thickBot="1">
      <c r="A466" s="143" t="s">
        <v>881</v>
      </c>
      <c r="B466" s="587"/>
      <c r="C466" s="140">
        <v>6</v>
      </c>
      <c r="D466" s="141" t="s">
        <v>342</v>
      </c>
      <c r="E466" s="142">
        <v>0.05</v>
      </c>
      <c r="F466" s="382">
        <v>0</v>
      </c>
      <c r="G466" s="382">
        <v>0</v>
      </c>
      <c r="H466" s="295" t="s">
        <v>656</v>
      </c>
      <c r="I466" s="444" t="s">
        <v>24</v>
      </c>
      <c r="J466" s="445" t="s">
        <v>24</v>
      </c>
      <c r="K466" s="446" t="s">
        <v>361</v>
      </c>
      <c r="L466" s="447"/>
      <c r="M466" s="448" t="s">
        <v>24</v>
      </c>
      <c r="N466" s="592"/>
      <c r="O466" s="412">
        <v>3</v>
      </c>
      <c r="P466" s="478">
        <v>143.89992910000001</v>
      </c>
      <c r="Q466" s="579">
        <v>158.2907735</v>
      </c>
      <c r="R466" s="579"/>
      <c r="S466" s="441"/>
      <c r="T466" s="441"/>
      <c r="U466" s="460"/>
      <c r="V466" s="441"/>
    </row>
    <row r="467" spans="1:22" s="42" customFormat="1" ht="16.5" customHeight="1" thickBot="1">
      <c r="A467" s="143" t="s">
        <v>882</v>
      </c>
      <c r="B467" s="588"/>
      <c r="C467" s="577"/>
      <c r="D467" s="578"/>
      <c r="E467" s="578"/>
      <c r="F467" s="380"/>
      <c r="G467" s="379"/>
      <c r="H467" s="578" t="s">
        <v>103</v>
      </c>
      <c r="I467" s="578"/>
      <c r="J467" s="578"/>
      <c r="K467" s="461" t="s">
        <v>6</v>
      </c>
      <c r="L467" s="462"/>
      <c r="M467" s="461"/>
      <c r="N467" s="406"/>
      <c r="O467" s="408"/>
      <c r="P467" s="408"/>
      <c r="Q467" s="408"/>
      <c r="R467" s="408"/>
      <c r="S467" s="408"/>
      <c r="T467" s="413"/>
      <c r="U467" s="414"/>
      <c r="V467" s="441"/>
    </row>
    <row r="468" spans="1:22" ht="25" customHeight="1"/>
    <row r="469" spans="1:22" ht="25" hidden="1" customHeight="1"/>
    <row r="470" spans="1:22" s="51" customFormat="1" ht="23" hidden="1">
      <c r="A470" s="423">
        <v>16</v>
      </c>
      <c r="B470" s="599" t="s">
        <v>51</v>
      </c>
      <c r="C470" s="599"/>
      <c r="D470" s="599"/>
      <c r="E470" s="424">
        <v>16</v>
      </c>
      <c r="F470" s="425">
        <v>16</v>
      </c>
      <c r="G470" s="426"/>
      <c r="H470" s="426"/>
      <c r="I470" s="425"/>
      <c r="J470" s="425"/>
      <c r="K470" s="427"/>
      <c r="L470" s="427"/>
      <c r="M470" s="427"/>
      <c r="N470" s="426"/>
      <c r="O470" s="426"/>
      <c r="P470" s="428"/>
      <c r="Q470" s="428"/>
      <c r="R470" s="428"/>
      <c r="S470" s="428"/>
      <c r="T470" s="429"/>
    </row>
    <row r="471" spans="1:22" s="39" customFormat="1" ht="15.75" hidden="1" customHeight="1" thickBot="1">
      <c r="A471" s="430"/>
      <c r="B471" s="600" t="s">
        <v>57</v>
      </c>
      <c r="C471" s="421" t="s">
        <v>58</v>
      </c>
      <c r="D471" s="332" t="s">
        <v>17</v>
      </c>
      <c r="E471" s="332"/>
      <c r="F471" s="332" t="s">
        <v>59</v>
      </c>
      <c r="G471" s="333"/>
      <c r="H471" s="602" t="s">
        <v>60</v>
      </c>
      <c r="I471" s="602" t="s">
        <v>18</v>
      </c>
      <c r="J471" s="602" t="s">
        <v>61</v>
      </c>
      <c r="K471" s="602" t="s">
        <v>62</v>
      </c>
      <c r="L471" s="421"/>
      <c r="M471" s="602" t="s">
        <v>63</v>
      </c>
      <c r="N471" s="603" t="s">
        <v>64</v>
      </c>
      <c r="O471" s="602" t="s">
        <v>215</v>
      </c>
      <c r="P471" s="605" t="s">
        <v>65</v>
      </c>
      <c r="Q471" s="606"/>
      <c r="R471" s="552" t="s">
        <v>278</v>
      </c>
      <c r="S471" s="607" t="s">
        <v>279</v>
      </c>
      <c r="T471" s="594" t="s">
        <v>22</v>
      </c>
      <c r="U471" s="595"/>
      <c r="V471" s="431"/>
    </row>
    <row r="472" spans="1:22" s="39" customFormat="1" ht="100" hidden="1" customHeight="1">
      <c r="A472" s="430"/>
      <c r="B472" s="601"/>
      <c r="C472" s="416" t="s">
        <v>66</v>
      </c>
      <c r="D472" s="334" t="s">
        <v>3</v>
      </c>
      <c r="E472" s="334" t="s">
        <v>19</v>
      </c>
      <c r="F472" s="334" t="s">
        <v>67</v>
      </c>
      <c r="G472" s="335" t="s">
        <v>68</v>
      </c>
      <c r="H472" s="584"/>
      <c r="I472" s="584"/>
      <c r="J472" s="584"/>
      <c r="K472" s="584"/>
      <c r="L472" s="416"/>
      <c r="M472" s="584"/>
      <c r="N472" s="604"/>
      <c r="O472" s="584"/>
      <c r="P472" s="416" t="s">
        <v>212</v>
      </c>
      <c r="Q472" s="334" t="s">
        <v>83</v>
      </c>
      <c r="R472" s="553"/>
      <c r="S472" s="608"/>
      <c r="T472" s="596"/>
      <c r="U472" s="597"/>
      <c r="V472" s="431"/>
    </row>
    <row r="473" spans="1:22" s="39" customFormat="1" ht="13" hidden="1">
      <c r="A473" s="430"/>
      <c r="B473" s="52"/>
      <c r="C473" s="53"/>
      <c r="D473" s="53"/>
      <c r="E473" s="53"/>
      <c r="F473" s="53"/>
      <c r="G473" s="53"/>
      <c r="H473" s="53"/>
      <c r="I473" s="53"/>
      <c r="J473" s="53"/>
      <c r="K473" s="53"/>
      <c r="L473" s="53"/>
      <c r="M473" s="53"/>
      <c r="N473" s="53"/>
      <c r="O473" s="53"/>
      <c r="P473" s="53"/>
      <c r="Q473" s="53"/>
      <c r="R473" s="432"/>
      <c r="S473" s="433"/>
      <c r="T473" s="434"/>
      <c r="U473" s="54"/>
    </row>
    <row r="474" spans="1:22" s="57" customFormat="1" ht="15.75" hidden="1" customHeight="1">
      <c r="A474" s="435" t="s">
        <v>883</v>
      </c>
      <c r="B474" s="55">
        <v>1</v>
      </c>
      <c r="C474" s="347"/>
      <c r="D474" s="347"/>
      <c r="E474" s="347"/>
      <c r="F474" s="347"/>
      <c r="G474" s="348"/>
      <c r="H474" s="348"/>
      <c r="I474" s="349"/>
      <c r="J474" s="350"/>
      <c r="K474" s="389" t="s">
        <v>361</v>
      </c>
      <c r="L474" s="390">
        <v>161</v>
      </c>
      <c r="M474" s="350"/>
      <c r="N474" s="363" t="s">
        <v>361</v>
      </c>
      <c r="O474" s="353"/>
      <c r="P474" s="273" t="s">
        <v>361</v>
      </c>
      <c r="Q474" s="436" t="s">
        <v>361</v>
      </c>
      <c r="R474" s="391"/>
      <c r="S474" s="391"/>
      <c r="T474" s="554"/>
      <c r="U474" s="555"/>
      <c r="V474" s="437"/>
    </row>
    <row r="475" spans="1:22" s="57" customFormat="1" ht="15.75" hidden="1" customHeight="1">
      <c r="A475" s="435" t="s">
        <v>884</v>
      </c>
      <c r="B475" s="55">
        <v>2</v>
      </c>
      <c r="C475" s="351"/>
      <c r="D475" s="351"/>
      <c r="E475" s="351"/>
      <c r="F475" s="351"/>
      <c r="G475" s="348"/>
      <c r="H475" s="348"/>
      <c r="I475" s="349"/>
      <c r="J475" s="350"/>
      <c r="K475" s="389" t="s">
        <v>361</v>
      </c>
      <c r="L475" s="390">
        <v>162</v>
      </c>
      <c r="M475" s="350"/>
      <c r="N475" s="363" t="s">
        <v>361</v>
      </c>
      <c r="O475" s="353"/>
      <c r="P475" s="273" t="s">
        <v>361</v>
      </c>
      <c r="Q475" s="436" t="s">
        <v>361</v>
      </c>
      <c r="R475" s="391"/>
      <c r="S475" s="391"/>
      <c r="T475" s="554"/>
      <c r="U475" s="555"/>
      <c r="V475" s="437"/>
    </row>
    <row r="476" spans="1:22" s="57" customFormat="1" ht="15.75" hidden="1" customHeight="1">
      <c r="A476" s="435" t="s">
        <v>885</v>
      </c>
      <c r="B476" s="58">
        <v>3</v>
      </c>
      <c r="C476" s="347"/>
      <c r="D476" s="347"/>
      <c r="E476" s="347"/>
      <c r="F476" s="347"/>
      <c r="G476" s="348"/>
      <c r="H476" s="348"/>
      <c r="I476" s="349"/>
      <c r="J476" s="350"/>
      <c r="K476" s="389" t="s">
        <v>361</v>
      </c>
      <c r="L476" s="390">
        <v>163</v>
      </c>
      <c r="M476" s="350"/>
      <c r="N476" s="363" t="s">
        <v>361</v>
      </c>
      <c r="O476" s="353"/>
      <c r="P476" s="273" t="s">
        <v>361</v>
      </c>
      <c r="Q476" s="436" t="s">
        <v>361</v>
      </c>
      <c r="R476" s="391"/>
      <c r="S476" s="391"/>
      <c r="T476" s="554"/>
      <c r="U476" s="555"/>
      <c r="V476" s="437"/>
    </row>
    <row r="477" spans="1:22" s="57" customFormat="1" ht="15.75" hidden="1" customHeight="1">
      <c r="A477" s="435" t="s">
        <v>886</v>
      </c>
      <c r="B477" s="67">
        <v>4</v>
      </c>
      <c r="C477" s="352"/>
      <c r="D477" s="352"/>
      <c r="E477" s="352"/>
      <c r="F477" s="352"/>
      <c r="G477" s="348"/>
      <c r="H477" s="348"/>
      <c r="I477" s="349"/>
      <c r="J477" s="350"/>
      <c r="K477" s="389" t="s">
        <v>361</v>
      </c>
      <c r="L477" s="390">
        <v>164</v>
      </c>
      <c r="M477" s="350"/>
      <c r="N477" s="363" t="s">
        <v>361</v>
      </c>
      <c r="O477" s="353"/>
      <c r="P477" s="273" t="s">
        <v>361</v>
      </c>
      <c r="Q477" s="436" t="s">
        <v>361</v>
      </c>
      <c r="R477" s="391"/>
      <c r="S477" s="391"/>
      <c r="T477" s="554"/>
      <c r="U477" s="555"/>
      <c r="V477" s="437"/>
    </row>
    <row r="478" spans="1:22" s="57" customFormat="1" ht="15.75" hidden="1" customHeight="1">
      <c r="A478" s="435" t="s">
        <v>887</v>
      </c>
      <c r="B478" s="67">
        <v>5</v>
      </c>
      <c r="C478" s="352"/>
      <c r="D478" s="352"/>
      <c r="E478" s="352"/>
      <c r="F478" s="352"/>
      <c r="G478" s="348"/>
      <c r="H478" s="348"/>
      <c r="I478" s="349"/>
      <c r="J478" s="350"/>
      <c r="K478" s="389" t="s">
        <v>361</v>
      </c>
      <c r="L478" s="390">
        <v>165</v>
      </c>
      <c r="M478" s="350"/>
      <c r="N478" s="363" t="s">
        <v>361</v>
      </c>
      <c r="O478" s="353"/>
      <c r="P478" s="273" t="s">
        <v>361</v>
      </c>
      <c r="Q478" s="436" t="s">
        <v>361</v>
      </c>
      <c r="R478" s="391"/>
      <c r="S478" s="391"/>
      <c r="T478" s="554"/>
      <c r="U478" s="555"/>
      <c r="V478" s="437"/>
    </row>
    <row r="479" spans="1:22" s="57" customFormat="1" ht="15.75" hidden="1" customHeight="1">
      <c r="A479" s="435" t="s">
        <v>888</v>
      </c>
      <c r="B479" s="67">
        <v>6</v>
      </c>
      <c r="C479" s="352"/>
      <c r="D479" s="352"/>
      <c r="E479" s="352"/>
      <c r="F479" s="352"/>
      <c r="G479" s="348"/>
      <c r="H479" s="348"/>
      <c r="I479" s="349"/>
      <c r="J479" s="350"/>
      <c r="K479" s="389" t="s">
        <v>361</v>
      </c>
      <c r="L479" s="390">
        <v>166</v>
      </c>
      <c r="M479" s="350"/>
      <c r="N479" s="363" t="s">
        <v>361</v>
      </c>
      <c r="O479" s="353"/>
      <c r="P479" s="273" t="s">
        <v>361</v>
      </c>
      <c r="Q479" s="436" t="s">
        <v>361</v>
      </c>
      <c r="R479" s="391"/>
      <c r="S479" s="391"/>
      <c r="T479" s="554"/>
      <c r="U479" s="555"/>
      <c r="V479" s="437"/>
    </row>
    <row r="480" spans="1:22" s="57" customFormat="1" ht="15.75" hidden="1" customHeight="1">
      <c r="A480" s="435" t="s">
        <v>889</v>
      </c>
      <c r="B480" s="67">
        <v>7</v>
      </c>
      <c r="C480" s="352"/>
      <c r="D480" s="352"/>
      <c r="E480" s="352"/>
      <c r="F480" s="352"/>
      <c r="G480" s="348"/>
      <c r="H480" s="348"/>
      <c r="I480" s="349"/>
      <c r="J480" s="350"/>
      <c r="K480" s="389" t="s">
        <v>361</v>
      </c>
      <c r="L480" s="390">
        <v>167</v>
      </c>
      <c r="M480" s="350"/>
      <c r="N480" s="363" t="s">
        <v>361</v>
      </c>
      <c r="O480" s="353"/>
      <c r="P480" s="56" t="s">
        <v>361</v>
      </c>
      <c r="Q480" s="436" t="s">
        <v>361</v>
      </c>
      <c r="R480" s="391"/>
      <c r="S480" s="391"/>
      <c r="T480" s="554"/>
      <c r="U480" s="555"/>
      <c r="V480" s="437"/>
    </row>
    <row r="481" spans="1:22" s="57" customFormat="1" ht="15.75" hidden="1" customHeight="1">
      <c r="A481" s="435" t="s">
        <v>890</v>
      </c>
      <c r="B481" s="67">
        <v>8</v>
      </c>
      <c r="C481" s="352"/>
      <c r="D481" s="352"/>
      <c r="E481" s="352"/>
      <c r="F481" s="352"/>
      <c r="G481" s="348"/>
      <c r="H481" s="348"/>
      <c r="I481" s="349"/>
      <c r="J481" s="350"/>
      <c r="K481" s="389" t="s">
        <v>361</v>
      </c>
      <c r="L481" s="390">
        <v>168</v>
      </c>
      <c r="M481" s="350"/>
      <c r="N481" s="363" t="s">
        <v>361</v>
      </c>
      <c r="O481" s="354"/>
      <c r="P481" s="56" t="s">
        <v>361</v>
      </c>
      <c r="Q481" s="436" t="s">
        <v>361</v>
      </c>
      <c r="R481" s="391"/>
      <c r="S481" s="391"/>
      <c r="T481" s="554"/>
      <c r="U481" s="555"/>
      <c r="V481" s="437"/>
    </row>
    <row r="482" spans="1:22" s="57" customFormat="1" ht="15.75" hidden="1" customHeight="1">
      <c r="A482" s="435" t="s">
        <v>891</v>
      </c>
      <c r="B482" s="67">
        <v>9</v>
      </c>
      <c r="C482" s="352"/>
      <c r="D482" s="352"/>
      <c r="E482" s="352"/>
      <c r="F482" s="352"/>
      <c r="G482" s="348"/>
      <c r="H482" s="348"/>
      <c r="I482" s="349"/>
      <c r="J482" s="350"/>
      <c r="K482" s="389" t="s">
        <v>361</v>
      </c>
      <c r="L482" s="390">
        <v>169</v>
      </c>
      <c r="M482" s="350"/>
      <c r="N482" s="363" t="s">
        <v>361</v>
      </c>
      <c r="O482" s="354"/>
      <c r="P482" s="56" t="s">
        <v>361</v>
      </c>
      <c r="Q482" s="436" t="s">
        <v>361</v>
      </c>
      <c r="R482" s="391"/>
      <c r="S482" s="391"/>
      <c r="T482" s="554"/>
      <c r="U482" s="555"/>
      <c r="V482" s="437"/>
    </row>
    <row r="483" spans="1:22" s="57" customFormat="1" ht="15.75" hidden="1" customHeight="1">
      <c r="A483" s="435" t="s">
        <v>892</v>
      </c>
      <c r="B483" s="67">
        <v>10</v>
      </c>
      <c r="C483" s="352"/>
      <c r="D483" s="352"/>
      <c r="E483" s="352"/>
      <c r="F483" s="352"/>
      <c r="G483" s="348"/>
      <c r="H483" s="348"/>
      <c r="I483" s="349"/>
      <c r="J483" s="350"/>
      <c r="K483" s="389" t="s">
        <v>361</v>
      </c>
      <c r="L483" s="390">
        <v>170</v>
      </c>
      <c r="M483" s="350"/>
      <c r="N483" s="363" t="s">
        <v>361</v>
      </c>
      <c r="O483" s="354"/>
      <c r="P483" s="56" t="s">
        <v>361</v>
      </c>
      <c r="Q483" s="436" t="s">
        <v>361</v>
      </c>
      <c r="R483" s="391"/>
      <c r="S483" s="391"/>
      <c r="T483" s="554"/>
      <c r="U483" s="555"/>
      <c r="V483" s="437"/>
    </row>
    <row r="484" spans="1:22" s="39" customFormat="1" ht="13" hidden="1">
      <c r="A484" s="430"/>
      <c r="B484" s="59"/>
      <c r="C484" s="60"/>
      <c r="D484" s="60"/>
      <c r="E484" s="60"/>
      <c r="F484" s="60"/>
      <c r="G484" s="60"/>
      <c r="H484" s="60"/>
      <c r="I484" s="60"/>
      <c r="J484" s="60"/>
      <c r="K484" s="60"/>
      <c r="L484" s="60"/>
      <c r="M484" s="60"/>
      <c r="N484" s="318"/>
      <c r="O484" s="60"/>
      <c r="P484" s="60"/>
      <c r="Q484" s="318"/>
      <c r="R484" s="60"/>
      <c r="S484" s="60"/>
      <c r="T484" s="61"/>
      <c r="U484" s="62"/>
    </row>
    <row r="485" spans="1:22" s="39" customFormat="1" ht="17.25" hidden="1" customHeight="1">
      <c r="A485" s="438"/>
      <c r="B485" s="340"/>
      <c r="C485" s="341"/>
      <c r="D485" s="341"/>
      <c r="E485" s="341"/>
      <c r="F485" s="341"/>
      <c r="G485" s="341"/>
      <c r="H485" s="341"/>
      <c r="I485" s="341"/>
      <c r="J485" s="341"/>
      <c r="K485" s="341"/>
      <c r="L485" s="341"/>
      <c r="M485" s="341"/>
      <c r="N485" s="342"/>
      <c r="O485" s="341"/>
      <c r="P485" s="341"/>
      <c r="Q485" s="343"/>
      <c r="R485" s="343"/>
      <c r="S485" s="344"/>
      <c r="T485" s="345"/>
      <c r="U485" s="346"/>
      <c r="V485" s="434"/>
    </row>
    <row r="486" spans="1:22" ht="17.25" hidden="1" customHeight="1">
      <c r="B486" s="64"/>
      <c r="C486" s="64"/>
      <c r="D486" s="64"/>
      <c r="E486" s="64"/>
      <c r="F486" s="64"/>
      <c r="G486" s="66"/>
      <c r="H486" s="66"/>
      <c r="I486" s="66"/>
      <c r="J486" s="66"/>
      <c r="K486" s="66"/>
      <c r="L486" s="66"/>
      <c r="M486" s="66"/>
      <c r="N486" s="66"/>
      <c r="O486" s="66"/>
      <c r="P486" s="66"/>
      <c r="Q486" s="66"/>
      <c r="R486" s="66"/>
      <c r="S486" s="66"/>
      <c r="T486" s="66"/>
      <c r="U486" s="66"/>
      <c r="V486" s="66"/>
    </row>
    <row r="487" spans="1:22" s="39" customFormat="1" ht="16.5" hidden="1" customHeight="1">
      <c r="A487" s="430"/>
      <c r="B487" s="580" t="s">
        <v>72</v>
      </c>
      <c r="C487" s="580"/>
      <c r="D487" s="580"/>
      <c r="E487" s="580"/>
      <c r="F487" s="580"/>
      <c r="G487" s="580"/>
      <c r="H487" s="580"/>
      <c r="I487" s="580"/>
      <c r="J487" s="580"/>
      <c r="K487" s="580"/>
      <c r="L487" s="580"/>
      <c r="M487" s="580"/>
      <c r="N487" s="580"/>
      <c r="O487" s="580"/>
      <c r="P487" s="580"/>
      <c r="Q487" s="580"/>
      <c r="R487" s="580"/>
      <c r="S487" s="580"/>
      <c r="T487" s="580"/>
      <c r="U487" s="580"/>
      <c r="V487" s="439"/>
    </row>
    <row r="488" spans="1:22" s="42" customFormat="1" ht="22.5" hidden="1" customHeight="1">
      <c r="A488" s="143" t="s">
        <v>893</v>
      </c>
      <c r="B488" s="586" t="s">
        <v>69</v>
      </c>
      <c r="C488" s="568" t="s">
        <v>96</v>
      </c>
      <c r="D488" s="568"/>
      <c r="E488" s="568"/>
      <c r="F488" s="568"/>
      <c r="G488" s="568"/>
      <c r="H488" s="568"/>
      <c r="I488" s="568"/>
      <c r="J488" s="568"/>
      <c r="K488" s="568"/>
      <c r="L488" s="440"/>
      <c r="M488" s="440"/>
      <c r="N488" s="585" t="s">
        <v>94</v>
      </c>
      <c r="O488" s="565" t="s">
        <v>106</v>
      </c>
      <c r="P488" s="566"/>
      <c r="Q488" s="566"/>
      <c r="R488" s="560"/>
      <c r="S488" s="559" t="s">
        <v>213</v>
      </c>
      <c r="T488" s="560"/>
      <c r="U488" s="556" t="s">
        <v>214</v>
      </c>
      <c r="V488" s="441"/>
    </row>
    <row r="489" spans="1:22" s="42" customFormat="1" ht="22.5" hidden="1" customHeight="1">
      <c r="A489" s="143" t="s">
        <v>894</v>
      </c>
      <c r="B489" s="587"/>
      <c r="C489" s="568" t="s">
        <v>97</v>
      </c>
      <c r="D489" s="568"/>
      <c r="E489" s="589"/>
      <c r="F489" s="418">
        <v>1</v>
      </c>
      <c r="G489" s="567" t="s">
        <v>98</v>
      </c>
      <c r="H489" s="568"/>
      <c r="I489" s="573" t="s">
        <v>267</v>
      </c>
      <c r="J489" s="574"/>
      <c r="K489" s="590"/>
      <c r="L489" s="440"/>
      <c r="M489" s="410" t="s">
        <v>287</v>
      </c>
      <c r="N489" s="582"/>
      <c r="O489" s="567"/>
      <c r="P489" s="568"/>
      <c r="Q489" s="568"/>
      <c r="R489" s="569"/>
      <c r="S489" s="561"/>
      <c r="T489" s="562"/>
      <c r="U489" s="557"/>
      <c r="V489" s="441"/>
    </row>
    <row r="490" spans="1:22" s="42" customFormat="1" ht="51.75" hidden="1" customHeight="1">
      <c r="A490" s="143" t="s">
        <v>895</v>
      </c>
      <c r="B490" s="587"/>
      <c r="C490" s="574" t="s">
        <v>95</v>
      </c>
      <c r="D490" s="575"/>
      <c r="E490" s="420" t="s">
        <v>99</v>
      </c>
      <c r="F490" s="415" t="s">
        <v>82</v>
      </c>
      <c r="G490" s="416" t="s">
        <v>81</v>
      </c>
      <c r="H490" s="419" t="s">
        <v>264</v>
      </c>
      <c r="I490" s="415" t="s">
        <v>268</v>
      </c>
      <c r="J490" s="416" t="s">
        <v>595</v>
      </c>
      <c r="K490" s="415" t="s">
        <v>101</v>
      </c>
      <c r="L490" s="440"/>
      <c r="M490" s="409" t="s">
        <v>288</v>
      </c>
      <c r="N490" s="583"/>
      <c r="O490" s="570" t="s">
        <v>107</v>
      </c>
      <c r="P490" s="571"/>
      <c r="Q490" s="572"/>
      <c r="R490" s="442">
        <v>0</v>
      </c>
      <c r="S490" s="563"/>
      <c r="T490" s="564"/>
      <c r="U490" s="558"/>
      <c r="V490" s="441"/>
    </row>
    <row r="491" spans="1:22" s="42" customFormat="1" ht="15.75" hidden="1" customHeight="1">
      <c r="A491" s="143" t="s">
        <v>896</v>
      </c>
      <c r="B491" s="587"/>
      <c r="C491" s="74">
        <v>1</v>
      </c>
      <c r="D491" s="133" t="s">
        <v>361</v>
      </c>
      <c r="E491" s="139" t="s">
        <v>361</v>
      </c>
      <c r="F491" s="443" t="s">
        <v>361</v>
      </c>
      <c r="G491" s="381" t="s">
        <v>361</v>
      </c>
      <c r="H491" s="295" t="s">
        <v>361</v>
      </c>
      <c r="I491" s="444" t="s">
        <v>361</v>
      </c>
      <c r="J491" s="445" t="s">
        <v>361</v>
      </c>
      <c r="K491" s="446" t="s">
        <v>361</v>
      </c>
      <c r="L491" s="447"/>
      <c r="M491" s="448" t="s">
        <v>361</v>
      </c>
      <c r="N491" s="581" t="s">
        <v>102</v>
      </c>
      <c r="O491" s="449"/>
      <c r="P491" s="449"/>
      <c r="Q491" s="449"/>
      <c r="R491" s="450"/>
      <c r="S491" s="559" t="s">
        <v>76</v>
      </c>
      <c r="T491" s="566"/>
      <c r="U491" s="560"/>
      <c r="V491" s="451"/>
    </row>
    <row r="492" spans="1:22" s="42" customFormat="1" ht="15.75" hidden="1" customHeight="1">
      <c r="A492" s="143" t="s">
        <v>897</v>
      </c>
      <c r="B492" s="587"/>
      <c r="C492" s="74">
        <v>2</v>
      </c>
      <c r="D492" s="133" t="s">
        <v>361</v>
      </c>
      <c r="E492" s="139" t="s">
        <v>361</v>
      </c>
      <c r="F492" s="443" t="s">
        <v>361</v>
      </c>
      <c r="G492" s="381" t="s">
        <v>361</v>
      </c>
      <c r="H492" s="295" t="s">
        <v>361</v>
      </c>
      <c r="I492" s="444" t="s">
        <v>361</v>
      </c>
      <c r="J492" s="445" t="s">
        <v>361</v>
      </c>
      <c r="K492" s="446" t="s">
        <v>361</v>
      </c>
      <c r="L492" s="447"/>
      <c r="M492" s="448" t="s">
        <v>361</v>
      </c>
      <c r="N492" s="582"/>
      <c r="O492" s="452"/>
      <c r="P492" s="451"/>
      <c r="Q492" s="452"/>
      <c r="R492" s="453"/>
      <c r="S492" s="563"/>
      <c r="T492" s="593"/>
      <c r="U492" s="564"/>
      <c r="V492" s="451"/>
    </row>
    <row r="493" spans="1:22" s="42" customFormat="1" ht="15.75" hidden="1" customHeight="1">
      <c r="A493" s="143" t="s">
        <v>898</v>
      </c>
      <c r="B493" s="587"/>
      <c r="C493" s="74">
        <v>3</v>
      </c>
      <c r="D493" s="133" t="s">
        <v>361</v>
      </c>
      <c r="E493" s="139" t="s">
        <v>361</v>
      </c>
      <c r="F493" s="443" t="s">
        <v>361</v>
      </c>
      <c r="G493" s="381" t="s">
        <v>361</v>
      </c>
      <c r="H493" s="295" t="s">
        <v>361</v>
      </c>
      <c r="I493" s="444" t="s">
        <v>361</v>
      </c>
      <c r="J493" s="445" t="s">
        <v>361</v>
      </c>
      <c r="K493" s="446" t="s">
        <v>361</v>
      </c>
      <c r="L493" s="447"/>
      <c r="M493" s="448" t="s">
        <v>361</v>
      </c>
      <c r="N493" s="583"/>
      <c r="O493" s="454"/>
      <c r="P493" s="455"/>
      <c r="Q493" s="456"/>
      <c r="R493" s="457"/>
      <c r="S493" s="458"/>
      <c r="T493" s="458"/>
      <c r="U493" s="459"/>
      <c r="V493" s="441"/>
    </row>
    <row r="494" spans="1:22" s="42" customFormat="1" ht="15.75" hidden="1" customHeight="1">
      <c r="A494" s="143" t="s">
        <v>899</v>
      </c>
      <c r="B494" s="587"/>
      <c r="C494" s="74">
        <v>4</v>
      </c>
      <c r="D494" s="133" t="s">
        <v>361</v>
      </c>
      <c r="E494" s="139" t="s">
        <v>361</v>
      </c>
      <c r="F494" s="443" t="s">
        <v>361</v>
      </c>
      <c r="G494" s="381" t="s">
        <v>361</v>
      </c>
      <c r="H494" s="295" t="s">
        <v>361</v>
      </c>
      <c r="I494" s="444" t="s">
        <v>361</v>
      </c>
      <c r="J494" s="445" t="s">
        <v>361</v>
      </c>
      <c r="K494" s="446" t="s">
        <v>361</v>
      </c>
      <c r="L494" s="447"/>
      <c r="M494" s="448" t="s">
        <v>361</v>
      </c>
      <c r="N494" s="407" t="s">
        <v>280</v>
      </c>
      <c r="O494" s="573" t="s">
        <v>265</v>
      </c>
      <c r="P494" s="574"/>
      <c r="Q494" s="574"/>
      <c r="R494" s="575"/>
      <c r="S494" s="441"/>
      <c r="T494" s="441"/>
      <c r="U494" s="460"/>
      <c r="V494" s="441"/>
    </row>
    <row r="495" spans="1:22" s="42" customFormat="1" ht="24.75" hidden="1" customHeight="1">
      <c r="A495" s="143" t="s">
        <v>900</v>
      </c>
      <c r="B495" s="587"/>
      <c r="C495" s="74">
        <v>5</v>
      </c>
      <c r="D495" s="133" t="s">
        <v>361</v>
      </c>
      <c r="E495" s="139" t="s">
        <v>361</v>
      </c>
      <c r="F495" s="443" t="s">
        <v>361</v>
      </c>
      <c r="G495" s="381" t="s">
        <v>361</v>
      </c>
      <c r="H495" s="295" t="s">
        <v>361</v>
      </c>
      <c r="I495" s="444" t="s">
        <v>361</v>
      </c>
      <c r="J495" s="445" t="s">
        <v>361</v>
      </c>
      <c r="K495" s="446" t="s">
        <v>361</v>
      </c>
      <c r="L495" s="447"/>
      <c r="M495" s="448" t="s">
        <v>361</v>
      </c>
      <c r="N495" s="591">
        <v>16</v>
      </c>
      <c r="O495" s="416" t="s">
        <v>108</v>
      </c>
      <c r="P495" s="416" t="s">
        <v>601</v>
      </c>
      <c r="Q495" s="584" t="s">
        <v>259</v>
      </c>
      <c r="R495" s="584"/>
      <c r="S495" s="441"/>
      <c r="T495" s="441"/>
      <c r="U495" s="460"/>
      <c r="V495" s="441"/>
    </row>
    <row r="496" spans="1:22" s="42" customFormat="1" ht="16.5" hidden="1" customHeight="1">
      <c r="A496" s="143" t="s">
        <v>901</v>
      </c>
      <c r="B496" s="587"/>
      <c r="C496" s="140">
        <v>6</v>
      </c>
      <c r="D496" s="141" t="s">
        <v>361</v>
      </c>
      <c r="E496" s="142" t="s">
        <v>361</v>
      </c>
      <c r="F496" s="382" t="s">
        <v>361</v>
      </c>
      <c r="G496" s="382" t="s">
        <v>361</v>
      </c>
      <c r="H496" s="295" t="s">
        <v>361</v>
      </c>
      <c r="I496" s="444" t="s">
        <v>361</v>
      </c>
      <c r="J496" s="445" t="s">
        <v>361</v>
      </c>
      <c r="K496" s="446" t="s">
        <v>361</v>
      </c>
      <c r="L496" s="447"/>
      <c r="M496" s="448" t="s">
        <v>361</v>
      </c>
      <c r="N496" s="592"/>
      <c r="O496" s="412">
        <v>3</v>
      </c>
      <c r="P496" s="417">
        <v>97.323634799999994</v>
      </c>
      <c r="Q496" s="579">
        <v>0</v>
      </c>
      <c r="R496" s="579"/>
      <c r="S496" s="441"/>
      <c r="T496" s="441"/>
      <c r="U496" s="460"/>
      <c r="V496" s="441"/>
    </row>
    <row r="497" spans="1:22" s="42" customFormat="1" ht="16.5" hidden="1" customHeight="1">
      <c r="A497" s="143" t="s">
        <v>902</v>
      </c>
      <c r="B497" s="588"/>
      <c r="C497" s="577"/>
      <c r="D497" s="578"/>
      <c r="E497" s="578"/>
      <c r="F497" s="380"/>
      <c r="G497" s="379"/>
      <c r="H497" s="578" t="s">
        <v>103</v>
      </c>
      <c r="I497" s="578"/>
      <c r="J497" s="578"/>
      <c r="K497" s="461" t="s">
        <v>361</v>
      </c>
      <c r="L497" s="462"/>
      <c r="M497" s="461"/>
      <c r="N497" s="406"/>
      <c r="O497" s="408"/>
      <c r="P497" s="408"/>
      <c r="Q497" s="408"/>
      <c r="R497" s="408"/>
      <c r="S497" s="408"/>
      <c r="T497" s="413"/>
      <c r="U497" s="414"/>
      <c r="V497" s="441"/>
    </row>
    <row r="498" spans="1:22" ht="25" hidden="1" customHeight="1">
      <c r="V498" s="40"/>
    </row>
    <row r="499" spans="1:22" ht="25" customHeight="1">
      <c r="V499" s="40"/>
    </row>
    <row r="500" spans="1:22" s="51" customFormat="1" ht="24" thickBot="1">
      <c r="A500" s="423">
        <v>17</v>
      </c>
      <c r="B500" s="599" t="s">
        <v>51</v>
      </c>
      <c r="C500" s="599"/>
      <c r="D500" s="599"/>
      <c r="E500" s="424">
        <v>17</v>
      </c>
      <c r="F500" s="425" t="s">
        <v>301</v>
      </c>
      <c r="G500" s="426"/>
      <c r="H500" s="426"/>
      <c r="I500" s="425"/>
      <c r="J500" s="425"/>
      <c r="K500" s="427"/>
      <c r="L500" s="427"/>
      <c r="M500" s="427"/>
      <c r="N500" s="426"/>
      <c r="O500" s="426"/>
      <c r="P500" s="428"/>
      <c r="Q500" s="428"/>
      <c r="R500" s="428"/>
      <c r="S500" s="428"/>
      <c r="T500" s="429"/>
    </row>
    <row r="501" spans="1:22" s="39" customFormat="1" ht="15.75" customHeight="1">
      <c r="A501" s="430"/>
      <c r="B501" s="600" t="s">
        <v>57</v>
      </c>
      <c r="C501" s="421" t="s">
        <v>58</v>
      </c>
      <c r="D501" s="332" t="s">
        <v>17</v>
      </c>
      <c r="E501" s="332"/>
      <c r="F501" s="332" t="s">
        <v>59</v>
      </c>
      <c r="G501" s="333"/>
      <c r="H501" s="602" t="s">
        <v>60</v>
      </c>
      <c r="I501" s="602" t="s">
        <v>18</v>
      </c>
      <c r="J501" s="602" t="s">
        <v>61</v>
      </c>
      <c r="K501" s="602" t="s">
        <v>62</v>
      </c>
      <c r="L501" s="421"/>
      <c r="M501" s="602" t="s">
        <v>63</v>
      </c>
      <c r="N501" s="603" t="s">
        <v>64</v>
      </c>
      <c r="O501" s="602" t="s">
        <v>215</v>
      </c>
      <c r="P501" s="605" t="s">
        <v>65</v>
      </c>
      <c r="Q501" s="606"/>
      <c r="R501" s="552" t="s">
        <v>278</v>
      </c>
      <c r="S501" s="607" t="s">
        <v>279</v>
      </c>
      <c r="T501" s="594" t="s">
        <v>22</v>
      </c>
      <c r="U501" s="595"/>
      <c r="V501" s="431"/>
    </row>
    <row r="502" spans="1:22" s="39" customFormat="1" ht="100" customHeight="1">
      <c r="A502" s="430"/>
      <c r="B502" s="601"/>
      <c r="C502" s="416" t="s">
        <v>66</v>
      </c>
      <c r="D502" s="334" t="s">
        <v>3</v>
      </c>
      <c r="E502" s="334" t="s">
        <v>19</v>
      </c>
      <c r="F502" s="334" t="s">
        <v>67</v>
      </c>
      <c r="G502" s="335" t="s">
        <v>68</v>
      </c>
      <c r="H502" s="584"/>
      <c r="I502" s="584"/>
      <c r="J502" s="584"/>
      <c r="K502" s="584"/>
      <c r="L502" s="416"/>
      <c r="M502" s="584"/>
      <c r="N502" s="604"/>
      <c r="O502" s="584"/>
      <c r="P502" s="416" t="s">
        <v>212</v>
      </c>
      <c r="Q502" s="334" t="s">
        <v>83</v>
      </c>
      <c r="R502" s="553"/>
      <c r="S502" s="608"/>
      <c r="T502" s="596"/>
      <c r="U502" s="597"/>
      <c r="V502" s="431"/>
    </row>
    <row r="503" spans="1:22" s="39" customFormat="1" ht="13">
      <c r="A503" s="430"/>
      <c r="B503" s="52"/>
      <c r="C503" s="53"/>
      <c r="D503" s="53"/>
      <c r="E503" s="53"/>
      <c r="F503" s="53"/>
      <c r="G503" s="53"/>
      <c r="H503" s="53"/>
      <c r="I503" s="53"/>
      <c r="J503" s="53"/>
      <c r="K503" s="53"/>
      <c r="L503" s="53"/>
      <c r="M503" s="53"/>
      <c r="N503" s="53"/>
      <c r="O503" s="53"/>
      <c r="P503" s="53"/>
      <c r="Q503" s="53"/>
      <c r="R503" s="432"/>
      <c r="S503" s="433"/>
      <c r="T503" s="434"/>
      <c r="U503" s="54"/>
    </row>
    <row r="504" spans="1:22" s="57" customFormat="1" ht="15.75" customHeight="1">
      <c r="A504" s="435" t="s">
        <v>903</v>
      </c>
      <c r="B504" s="55">
        <v>1</v>
      </c>
      <c r="C504" s="347" t="s">
        <v>362</v>
      </c>
      <c r="D504" s="347" t="s">
        <v>498</v>
      </c>
      <c r="E504" s="347" t="s">
        <v>499</v>
      </c>
      <c r="F504" s="347" t="s">
        <v>365</v>
      </c>
      <c r="G504" s="348">
        <v>1</v>
      </c>
      <c r="H504" s="348" t="s">
        <v>25</v>
      </c>
      <c r="I504" s="349" t="s">
        <v>343</v>
      </c>
      <c r="J504" s="350">
        <v>34719</v>
      </c>
      <c r="K504" s="389">
        <v>0</v>
      </c>
      <c r="L504" s="390">
        <v>171</v>
      </c>
      <c r="M504" s="350">
        <v>35083</v>
      </c>
      <c r="N504" s="363">
        <v>12.1666667</v>
      </c>
      <c r="O504" s="353">
        <v>1097.03</v>
      </c>
      <c r="P504" s="273">
        <v>1097.03</v>
      </c>
      <c r="Q504" s="436">
        <v>1097.03</v>
      </c>
      <c r="R504" s="391" t="s">
        <v>235</v>
      </c>
      <c r="S504" s="391" t="s">
        <v>282</v>
      </c>
      <c r="T504" s="554"/>
      <c r="U504" s="555"/>
      <c r="V504" s="437"/>
    </row>
    <row r="505" spans="1:22" s="57" customFormat="1" ht="15.75" customHeight="1">
      <c r="A505" s="435" t="s">
        <v>904</v>
      </c>
      <c r="B505" s="55">
        <v>2</v>
      </c>
      <c r="C505" s="351" t="s">
        <v>362</v>
      </c>
      <c r="D505" s="351" t="s">
        <v>500</v>
      </c>
      <c r="E505" s="351" t="s">
        <v>501</v>
      </c>
      <c r="F505" s="351" t="s">
        <v>365</v>
      </c>
      <c r="G505" s="348">
        <v>1</v>
      </c>
      <c r="H505" s="348" t="s">
        <v>25</v>
      </c>
      <c r="I505" s="349" t="s">
        <v>343</v>
      </c>
      <c r="J505" s="350">
        <v>38366</v>
      </c>
      <c r="K505" s="389">
        <v>0</v>
      </c>
      <c r="L505" s="390">
        <v>172</v>
      </c>
      <c r="M505" s="350">
        <v>39094</v>
      </c>
      <c r="N505" s="363">
        <v>24.3</v>
      </c>
      <c r="O505" s="353">
        <v>3204.82</v>
      </c>
      <c r="P505" s="273">
        <v>3204.82</v>
      </c>
      <c r="Q505" s="436">
        <v>3204.82</v>
      </c>
      <c r="R505" s="391" t="s">
        <v>235</v>
      </c>
      <c r="S505" s="391" t="s">
        <v>282</v>
      </c>
      <c r="T505" s="554"/>
      <c r="U505" s="555"/>
      <c r="V505" s="437"/>
    </row>
    <row r="506" spans="1:22" s="57" customFormat="1" ht="15.75" customHeight="1">
      <c r="A506" s="435" t="s">
        <v>905</v>
      </c>
      <c r="B506" s="58">
        <v>3</v>
      </c>
      <c r="C506" s="615" t="s">
        <v>362</v>
      </c>
      <c r="D506" s="615" t="s">
        <v>502</v>
      </c>
      <c r="E506" s="615" t="s">
        <v>503</v>
      </c>
      <c r="F506" s="347" t="s">
        <v>371</v>
      </c>
      <c r="G506" s="348">
        <v>0.5</v>
      </c>
      <c r="H506" s="631" t="s">
        <v>25</v>
      </c>
      <c r="I506" s="349" t="s">
        <v>343</v>
      </c>
      <c r="J506" s="621">
        <v>40078</v>
      </c>
      <c r="K506" s="389">
        <v>0</v>
      </c>
      <c r="L506" s="390">
        <v>173</v>
      </c>
      <c r="M506" s="621">
        <v>42216</v>
      </c>
      <c r="N506" s="625">
        <v>71.3</v>
      </c>
      <c r="O506" s="353">
        <v>18277.7</v>
      </c>
      <c r="P506" s="273">
        <v>9138.85</v>
      </c>
      <c r="Q506" s="436">
        <v>9138.85</v>
      </c>
      <c r="R506" s="633" t="s">
        <v>235</v>
      </c>
      <c r="S506" s="635" t="s">
        <v>282</v>
      </c>
      <c r="T506" s="554"/>
      <c r="U506" s="555"/>
      <c r="V506" s="437"/>
    </row>
    <row r="507" spans="1:22" s="57" customFormat="1" ht="15.75" customHeight="1">
      <c r="A507" s="435" t="s">
        <v>906</v>
      </c>
      <c r="B507" s="67">
        <v>4</v>
      </c>
      <c r="C507" s="616"/>
      <c r="D507" s="616"/>
      <c r="E507" s="616"/>
      <c r="F507" s="352" t="s">
        <v>371</v>
      </c>
      <c r="G507" s="348">
        <v>0.5</v>
      </c>
      <c r="H507" s="632"/>
      <c r="I507" s="349" t="s">
        <v>344</v>
      </c>
      <c r="J507" s="622"/>
      <c r="K507" s="389"/>
      <c r="L507" s="390">
        <v>174</v>
      </c>
      <c r="M507" s="622"/>
      <c r="N507" s="626"/>
      <c r="O507" s="353">
        <v>18277.7</v>
      </c>
      <c r="P507" s="273">
        <v>9138.85</v>
      </c>
      <c r="Q507" s="436">
        <v>9138.85</v>
      </c>
      <c r="R507" s="634"/>
      <c r="S507" s="636"/>
      <c r="T507" s="554"/>
      <c r="U507" s="555"/>
      <c r="V507" s="437"/>
    </row>
    <row r="508" spans="1:22" s="57" customFormat="1" ht="15.75" customHeight="1">
      <c r="A508" s="435" t="s">
        <v>907</v>
      </c>
      <c r="B508" s="67">
        <v>5</v>
      </c>
      <c r="C508" s="352" t="s">
        <v>504</v>
      </c>
      <c r="D508" s="352" t="s">
        <v>505</v>
      </c>
      <c r="E508" s="352" t="s">
        <v>506</v>
      </c>
      <c r="F508" s="352" t="s">
        <v>365</v>
      </c>
      <c r="G508" s="348">
        <v>1</v>
      </c>
      <c r="H508" s="348" t="s">
        <v>25</v>
      </c>
      <c r="I508" s="349" t="s">
        <v>345</v>
      </c>
      <c r="J508" s="350">
        <v>36234</v>
      </c>
      <c r="K508" s="389">
        <v>0.46666666666666667</v>
      </c>
      <c r="L508" s="390">
        <v>175</v>
      </c>
      <c r="M508" s="350">
        <v>36997</v>
      </c>
      <c r="N508" s="363">
        <v>25</v>
      </c>
      <c r="O508" s="353">
        <v>2309.04</v>
      </c>
      <c r="P508" s="273">
        <v>2309.04</v>
      </c>
      <c r="Q508" s="436">
        <v>2309.04</v>
      </c>
      <c r="R508" s="391" t="s">
        <v>238</v>
      </c>
      <c r="S508" s="391" t="s">
        <v>283</v>
      </c>
      <c r="T508" s="554"/>
      <c r="U508" s="555"/>
      <c r="V508" s="437"/>
    </row>
    <row r="509" spans="1:22" s="57" customFormat="1" ht="15.75" customHeight="1">
      <c r="A509" s="435" t="s">
        <v>908</v>
      </c>
      <c r="B509" s="67">
        <v>6</v>
      </c>
      <c r="C509" s="352" t="s">
        <v>507</v>
      </c>
      <c r="D509" s="352" t="s">
        <v>508</v>
      </c>
      <c r="E509" s="352" t="s">
        <v>509</v>
      </c>
      <c r="F509" s="352" t="s">
        <v>365</v>
      </c>
      <c r="G509" s="348">
        <v>1</v>
      </c>
      <c r="H509" s="348" t="s">
        <v>25</v>
      </c>
      <c r="I509" s="349" t="s">
        <v>345</v>
      </c>
      <c r="J509" s="350">
        <v>34625</v>
      </c>
      <c r="K509" s="389">
        <v>0</v>
      </c>
      <c r="L509" s="390">
        <v>176</v>
      </c>
      <c r="M509" s="350">
        <v>35080</v>
      </c>
      <c r="N509" s="363">
        <v>15.2</v>
      </c>
      <c r="O509" s="353">
        <v>1593.31</v>
      </c>
      <c r="P509" s="273">
        <v>1593.31</v>
      </c>
      <c r="Q509" s="436">
        <v>1593.31</v>
      </c>
      <c r="R509" s="391" t="s">
        <v>238</v>
      </c>
      <c r="S509" s="391" t="s">
        <v>282</v>
      </c>
      <c r="T509" s="554"/>
      <c r="U509" s="555"/>
      <c r="V509" s="437"/>
    </row>
    <row r="510" spans="1:22" s="57" customFormat="1" ht="15.75" customHeight="1">
      <c r="A510" s="435" t="s">
        <v>909</v>
      </c>
      <c r="B510" s="67">
        <v>7</v>
      </c>
      <c r="C510" s="352" t="s">
        <v>504</v>
      </c>
      <c r="D510" s="352" t="s">
        <v>510</v>
      </c>
      <c r="E510" s="352" t="s">
        <v>511</v>
      </c>
      <c r="F510" s="352" t="s">
        <v>365</v>
      </c>
      <c r="G510" s="348">
        <v>1</v>
      </c>
      <c r="H510" s="348" t="s">
        <v>25</v>
      </c>
      <c r="I510" s="349" t="s">
        <v>345</v>
      </c>
      <c r="J510" s="350">
        <v>35066</v>
      </c>
      <c r="K510" s="389">
        <v>0</v>
      </c>
      <c r="L510" s="390">
        <v>177</v>
      </c>
      <c r="M510" s="350">
        <v>35334</v>
      </c>
      <c r="N510" s="363">
        <v>8.9666666999999993</v>
      </c>
      <c r="O510" s="353">
        <v>617.15</v>
      </c>
      <c r="P510" s="56">
        <v>617.15</v>
      </c>
      <c r="Q510" s="436">
        <v>617.15</v>
      </c>
      <c r="R510" s="391" t="s">
        <v>238</v>
      </c>
      <c r="S510" s="391" t="s">
        <v>282</v>
      </c>
      <c r="T510" s="554"/>
      <c r="U510" s="555"/>
      <c r="V510" s="437"/>
    </row>
    <row r="511" spans="1:22" s="57" customFormat="1" ht="15.75" customHeight="1">
      <c r="A511" s="435" t="s">
        <v>910</v>
      </c>
      <c r="B511" s="67">
        <v>8</v>
      </c>
      <c r="C511" s="352"/>
      <c r="D511" s="352"/>
      <c r="E511" s="352"/>
      <c r="F511" s="352"/>
      <c r="G511" s="348"/>
      <c r="H511" s="348"/>
      <c r="I511" s="349"/>
      <c r="J511" s="350"/>
      <c r="K511" s="389" t="s">
        <v>361</v>
      </c>
      <c r="L511" s="390">
        <v>178</v>
      </c>
      <c r="M511" s="350"/>
      <c r="N511" s="363" t="s">
        <v>361</v>
      </c>
      <c r="O511" s="354"/>
      <c r="P511" s="56" t="s">
        <v>361</v>
      </c>
      <c r="Q511" s="436" t="s">
        <v>361</v>
      </c>
      <c r="R511" s="391"/>
      <c r="S511" s="391"/>
      <c r="T511" s="554"/>
      <c r="U511" s="555"/>
      <c r="V511" s="437"/>
    </row>
    <row r="512" spans="1:22" s="57" customFormat="1" ht="15.75" customHeight="1">
      <c r="A512" s="435" t="s">
        <v>911</v>
      </c>
      <c r="B512" s="67">
        <v>9</v>
      </c>
      <c r="C512" s="352"/>
      <c r="D512" s="352"/>
      <c r="E512" s="352"/>
      <c r="F512" s="352"/>
      <c r="G512" s="348"/>
      <c r="H512" s="348"/>
      <c r="I512" s="349"/>
      <c r="J512" s="350"/>
      <c r="K512" s="389" t="s">
        <v>361</v>
      </c>
      <c r="L512" s="390">
        <v>179</v>
      </c>
      <c r="M512" s="350"/>
      <c r="N512" s="363" t="s">
        <v>361</v>
      </c>
      <c r="O512" s="354"/>
      <c r="P512" s="56" t="s">
        <v>361</v>
      </c>
      <c r="Q512" s="436" t="s">
        <v>361</v>
      </c>
      <c r="R512" s="391"/>
      <c r="S512" s="391"/>
      <c r="T512" s="554"/>
      <c r="U512" s="555"/>
      <c r="V512" s="437"/>
    </row>
    <row r="513" spans="1:22" s="57" customFormat="1" ht="15.75" customHeight="1">
      <c r="A513" s="435" t="s">
        <v>912</v>
      </c>
      <c r="B513" s="67">
        <v>10</v>
      </c>
      <c r="C513" s="352"/>
      <c r="D513" s="352"/>
      <c r="E513" s="352"/>
      <c r="F513" s="352"/>
      <c r="G513" s="348"/>
      <c r="H513" s="348"/>
      <c r="I513" s="349"/>
      <c r="J513" s="350"/>
      <c r="K513" s="389" t="s">
        <v>361</v>
      </c>
      <c r="L513" s="390">
        <v>180</v>
      </c>
      <c r="M513" s="350"/>
      <c r="N513" s="363" t="s">
        <v>361</v>
      </c>
      <c r="O513" s="354"/>
      <c r="P513" s="56" t="s">
        <v>361</v>
      </c>
      <c r="Q513" s="436" t="s">
        <v>361</v>
      </c>
      <c r="R513" s="391"/>
      <c r="S513" s="391"/>
      <c r="T513" s="554"/>
      <c r="U513" s="555"/>
      <c r="V513" s="437"/>
    </row>
    <row r="514" spans="1:22" s="39" customFormat="1" ht="13">
      <c r="A514" s="430"/>
      <c r="B514" s="59"/>
      <c r="C514" s="60"/>
      <c r="D514" s="60"/>
      <c r="E514" s="60"/>
      <c r="F514" s="60"/>
      <c r="G514" s="60"/>
      <c r="H514" s="60"/>
      <c r="I514" s="60"/>
      <c r="J514" s="60"/>
      <c r="K514" s="60"/>
      <c r="L514" s="60"/>
      <c r="M514" s="60"/>
      <c r="N514" s="318"/>
      <c r="O514" s="60"/>
      <c r="P514" s="60"/>
      <c r="Q514" s="318"/>
      <c r="R514" s="60"/>
      <c r="S514" s="60"/>
      <c r="T514" s="61"/>
      <c r="U514" s="62"/>
    </row>
    <row r="515" spans="1:22" s="39" customFormat="1" ht="17.25" customHeight="1" thickBot="1">
      <c r="A515" s="438"/>
      <c r="B515" s="340"/>
      <c r="C515" s="341"/>
      <c r="D515" s="341"/>
      <c r="E515" s="341"/>
      <c r="F515" s="341"/>
      <c r="G515" s="341"/>
      <c r="H515" s="341"/>
      <c r="I515" s="341"/>
      <c r="J515" s="341"/>
      <c r="K515" s="341"/>
      <c r="L515" s="341"/>
      <c r="M515" s="341"/>
      <c r="N515" s="342"/>
      <c r="O515" s="341"/>
      <c r="P515" s="341"/>
      <c r="Q515" s="343"/>
      <c r="R515" s="343"/>
      <c r="S515" s="344"/>
      <c r="T515" s="345"/>
      <c r="U515" s="346"/>
      <c r="V515" s="434"/>
    </row>
    <row r="516" spans="1:22" ht="17.25" customHeight="1">
      <c r="B516" s="64"/>
      <c r="C516" s="64"/>
      <c r="D516" s="64"/>
      <c r="E516" s="64"/>
      <c r="F516" s="64"/>
      <c r="G516" s="66"/>
      <c r="H516" s="66"/>
      <c r="I516" s="66"/>
      <c r="J516" s="66"/>
      <c r="K516" s="66"/>
      <c r="L516" s="66"/>
      <c r="M516" s="66"/>
      <c r="N516" s="66"/>
      <c r="O516" s="66"/>
      <c r="P516" s="66"/>
      <c r="Q516" s="66"/>
      <c r="R516" s="66"/>
      <c r="S516" s="66"/>
      <c r="T516" s="66"/>
      <c r="U516" s="66"/>
      <c r="V516" s="66"/>
    </row>
    <row r="517" spans="1:22" s="39" customFormat="1" ht="16.5" customHeight="1" thickBot="1">
      <c r="A517" s="430"/>
      <c r="B517" s="580" t="s">
        <v>72</v>
      </c>
      <c r="C517" s="580"/>
      <c r="D517" s="580"/>
      <c r="E517" s="580"/>
      <c r="F517" s="580"/>
      <c r="G517" s="580"/>
      <c r="H517" s="580"/>
      <c r="I517" s="580"/>
      <c r="J517" s="580"/>
      <c r="K517" s="580"/>
      <c r="L517" s="580"/>
      <c r="M517" s="580"/>
      <c r="N517" s="580"/>
      <c r="O517" s="580"/>
      <c r="P517" s="580"/>
      <c r="Q517" s="580"/>
      <c r="R517" s="580"/>
      <c r="S517" s="580"/>
      <c r="T517" s="580"/>
      <c r="U517" s="580"/>
      <c r="V517" s="439"/>
    </row>
    <row r="518" spans="1:22" s="42" customFormat="1" ht="22.5" customHeight="1">
      <c r="A518" s="143" t="s">
        <v>913</v>
      </c>
      <c r="B518" s="586" t="s">
        <v>69</v>
      </c>
      <c r="C518" s="568" t="s">
        <v>96</v>
      </c>
      <c r="D518" s="568"/>
      <c r="E518" s="568"/>
      <c r="F518" s="568"/>
      <c r="G518" s="568"/>
      <c r="H518" s="568"/>
      <c r="I518" s="568"/>
      <c r="J518" s="568"/>
      <c r="K518" s="568"/>
      <c r="L518" s="440"/>
      <c r="M518" s="440"/>
      <c r="N518" s="585" t="s">
        <v>94</v>
      </c>
      <c r="O518" s="565" t="s">
        <v>106</v>
      </c>
      <c r="P518" s="566"/>
      <c r="Q518" s="566"/>
      <c r="R518" s="560"/>
      <c r="S518" s="559" t="s">
        <v>213</v>
      </c>
      <c r="T518" s="560"/>
      <c r="U518" s="556" t="s">
        <v>32</v>
      </c>
      <c r="V518" s="441"/>
    </row>
    <row r="519" spans="1:22" s="42" customFormat="1" ht="22.5" customHeight="1">
      <c r="A519" s="143" t="s">
        <v>914</v>
      </c>
      <c r="B519" s="587"/>
      <c r="C519" s="568" t="s">
        <v>97</v>
      </c>
      <c r="D519" s="568"/>
      <c r="E519" s="589"/>
      <c r="F519" s="418">
        <v>3</v>
      </c>
      <c r="G519" s="567" t="s">
        <v>98</v>
      </c>
      <c r="H519" s="568"/>
      <c r="I519" s="573" t="s">
        <v>267</v>
      </c>
      <c r="J519" s="574"/>
      <c r="K519" s="590"/>
      <c r="L519" s="440"/>
      <c r="M519" s="410" t="s">
        <v>287</v>
      </c>
      <c r="N519" s="582"/>
      <c r="O519" s="567"/>
      <c r="P519" s="568"/>
      <c r="Q519" s="568"/>
      <c r="R519" s="569"/>
      <c r="S519" s="561"/>
      <c r="T519" s="562"/>
      <c r="U519" s="557"/>
      <c r="V519" s="441"/>
    </row>
    <row r="520" spans="1:22" s="42" customFormat="1" ht="51.75" customHeight="1" thickBot="1">
      <c r="A520" s="143" t="s">
        <v>915</v>
      </c>
      <c r="B520" s="587"/>
      <c r="C520" s="574" t="s">
        <v>95</v>
      </c>
      <c r="D520" s="575"/>
      <c r="E520" s="420" t="s">
        <v>99</v>
      </c>
      <c r="F520" s="415" t="s">
        <v>82</v>
      </c>
      <c r="G520" s="416" t="s">
        <v>81</v>
      </c>
      <c r="H520" s="419" t="s">
        <v>264</v>
      </c>
      <c r="I520" s="415" t="s">
        <v>268</v>
      </c>
      <c r="J520" s="416" t="s">
        <v>595</v>
      </c>
      <c r="K520" s="415" t="s">
        <v>101</v>
      </c>
      <c r="L520" s="440"/>
      <c r="M520" s="409" t="s">
        <v>288</v>
      </c>
      <c r="N520" s="583"/>
      <c r="O520" s="570" t="s">
        <v>107</v>
      </c>
      <c r="P520" s="571"/>
      <c r="Q520" s="572"/>
      <c r="R520" s="442">
        <v>6</v>
      </c>
      <c r="S520" s="563"/>
      <c r="T520" s="564"/>
      <c r="U520" s="558"/>
      <c r="V520" s="441"/>
    </row>
    <row r="521" spans="1:22" s="42" customFormat="1" ht="28">
      <c r="A521" s="143" t="s">
        <v>916</v>
      </c>
      <c r="B521" s="587"/>
      <c r="C521" s="74">
        <v>1</v>
      </c>
      <c r="D521" s="133" t="s">
        <v>343</v>
      </c>
      <c r="E521" s="139">
        <v>0.4</v>
      </c>
      <c r="F521" s="443">
        <v>13440.7</v>
      </c>
      <c r="G521" s="381">
        <v>107.7666667</v>
      </c>
      <c r="H521" s="295">
        <v>124.7203835</v>
      </c>
      <c r="I521" s="444" t="s">
        <v>24</v>
      </c>
      <c r="J521" s="445" t="s">
        <v>25</v>
      </c>
      <c r="K521" s="446" t="s">
        <v>361</v>
      </c>
      <c r="L521" s="447"/>
      <c r="M521" s="448" t="s">
        <v>25</v>
      </c>
      <c r="N521" s="581" t="s">
        <v>102</v>
      </c>
      <c r="O521" s="449"/>
      <c r="P521" s="449"/>
      <c r="Q521" s="449"/>
      <c r="R521" s="450"/>
      <c r="S521" s="559" t="s">
        <v>76</v>
      </c>
      <c r="T521" s="566"/>
      <c r="U521" s="560"/>
      <c r="V521" s="451"/>
    </row>
    <row r="522" spans="1:22" s="42" customFormat="1" ht="15" thickBot="1">
      <c r="A522" s="143" t="s">
        <v>917</v>
      </c>
      <c r="B522" s="587"/>
      <c r="C522" s="74">
        <v>2</v>
      </c>
      <c r="D522" s="133" t="s">
        <v>344</v>
      </c>
      <c r="E522" s="139">
        <v>0.3</v>
      </c>
      <c r="F522" s="443">
        <v>9138.85</v>
      </c>
      <c r="G522" s="381">
        <v>71.3</v>
      </c>
      <c r="H522" s="295">
        <v>128.1746143</v>
      </c>
      <c r="I522" s="444" t="s">
        <v>25</v>
      </c>
      <c r="J522" s="445" t="s">
        <v>24</v>
      </c>
      <c r="K522" s="446" t="s">
        <v>32</v>
      </c>
      <c r="L522" s="447"/>
      <c r="M522" s="448" t="s">
        <v>25</v>
      </c>
      <c r="N522" s="582"/>
      <c r="O522" s="452"/>
      <c r="P522" s="451"/>
      <c r="Q522" s="452"/>
      <c r="R522" s="453"/>
      <c r="S522" s="563"/>
      <c r="T522" s="593"/>
      <c r="U522" s="564"/>
      <c r="V522" s="451"/>
    </row>
    <row r="523" spans="1:22" s="42" customFormat="1" ht="17" thickBot="1">
      <c r="A523" s="143" t="s">
        <v>918</v>
      </c>
      <c r="B523" s="587"/>
      <c r="C523" s="74">
        <v>3</v>
      </c>
      <c r="D523" s="133" t="s">
        <v>345</v>
      </c>
      <c r="E523" s="139">
        <v>0.3</v>
      </c>
      <c r="F523" s="443">
        <v>4519.5</v>
      </c>
      <c r="G523" s="381">
        <v>49.1666667</v>
      </c>
      <c r="H523" s="295">
        <v>91.922033799999994</v>
      </c>
      <c r="I523" s="444" t="s">
        <v>24</v>
      </c>
      <c r="J523" s="445" t="s">
        <v>24</v>
      </c>
      <c r="K523" s="446" t="s">
        <v>361</v>
      </c>
      <c r="L523" s="447"/>
      <c r="M523" s="448" t="s">
        <v>25</v>
      </c>
      <c r="N523" s="583"/>
      <c r="O523" s="454"/>
      <c r="P523" s="455"/>
      <c r="Q523" s="456"/>
      <c r="R523" s="457"/>
      <c r="S523" s="458"/>
      <c r="T523" s="458"/>
      <c r="U523" s="459"/>
      <c r="V523" s="441"/>
    </row>
    <row r="524" spans="1:22" s="42" customFormat="1" ht="15.75" customHeight="1">
      <c r="A524" s="143" t="s">
        <v>919</v>
      </c>
      <c r="B524" s="587"/>
      <c r="C524" s="74">
        <v>4</v>
      </c>
      <c r="D524" s="133" t="s">
        <v>361</v>
      </c>
      <c r="E524" s="139" t="s">
        <v>361</v>
      </c>
      <c r="F524" s="443" t="s">
        <v>361</v>
      </c>
      <c r="G524" s="381" t="s">
        <v>361</v>
      </c>
      <c r="H524" s="295" t="s">
        <v>361</v>
      </c>
      <c r="I524" s="444" t="s">
        <v>361</v>
      </c>
      <c r="J524" s="445" t="s">
        <v>361</v>
      </c>
      <c r="K524" s="446" t="s">
        <v>361</v>
      </c>
      <c r="L524" s="447"/>
      <c r="M524" s="448" t="s">
        <v>361</v>
      </c>
      <c r="N524" s="407" t="s">
        <v>280</v>
      </c>
      <c r="O524" s="573" t="s">
        <v>265</v>
      </c>
      <c r="P524" s="574"/>
      <c r="Q524" s="574"/>
      <c r="R524" s="575"/>
      <c r="S524" s="441"/>
      <c r="T524" s="441"/>
      <c r="U524" s="460"/>
      <c r="V524" s="441"/>
    </row>
    <row r="525" spans="1:22" s="42" customFormat="1" ht="24.75" customHeight="1">
      <c r="A525" s="143" t="s">
        <v>920</v>
      </c>
      <c r="B525" s="587"/>
      <c r="C525" s="74">
        <v>5</v>
      </c>
      <c r="D525" s="133" t="s">
        <v>361</v>
      </c>
      <c r="E525" s="139" t="s">
        <v>361</v>
      </c>
      <c r="F525" s="443" t="s">
        <v>361</v>
      </c>
      <c r="G525" s="381" t="s">
        <v>361</v>
      </c>
      <c r="H525" s="295" t="s">
        <v>361</v>
      </c>
      <c r="I525" s="444" t="s">
        <v>361</v>
      </c>
      <c r="J525" s="445" t="s">
        <v>361</v>
      </c>
      <c r="K525" s="446" t="s">
        <v>361</v>
      </c>
      <c r="L525" s="447"/>
      <c r="M525" s="448" t="s">
        <v>361</v>
      </c>
      <c r="N525" s="591">
        <v>17</v>
      </c>
      <c r="O525" s="416" t="s">
        <v>108</v>
      </c>
      <c r="P525" s="416" t="s">
        <v>601</v>
      </c>
      <c r="Q525" s="584" t="s">
        <v>259</v>
      </c>
      <c r="R525" s="584"/>
      <c r="S525" s="441"/>
      <c r="T525" s="441"/>
      <c r="U525" s="460"/>
      <c r="V525" s="441"/>
    </row>
    <row r="526" spans="1:22" s="42" customFormat="1" ht="16.5" customHeight="1" thickBot="1">
      <c r="A526" s="143" t="s">
        <v>921</v>
      </c>
      <c r="B526" s="587"/>
      <c r="C526" s="140">
        <v>6</v>
      </c>
      <c r="D526" s="141" t="s">
        <v>361</v>
      </c>
      <c r="E526" s="142" t="s">
        <v>361</v>
      </c>
      <c r="F526" s="382" t="s">
        <v>361</v>
      </c>
      <c r="G526" s="382" t="s">
        <v>361</v>
      </c>
      <c r="H526" s="295" t="s">
        <v>361</v>
      </c>
      <c r="I526" s="444" t="s">
        <v>361</v>
      </c>
      <c r="J526" s="445" t="s">
        <v>361</v>
      </c>
      <c r="K526" s="446" t="s">
        <v>361</v>
      </c>
      <c r="L526" s="447"/>
      <c r="M526" s="448" t="s">
        <v>361</v>
      </c>
      <c r="N526" s="592"/>
      <c r="O526" s="412">
        <v>3</v>
      </c>
      <c r="P526" s="417">
        <v>143.89992910000001</v>
      </c>
      <c r="Q526" s="579">
        <v>0</v>
      </c>
      <c r="R526" s="579"/>
      <c r="S526" s="441"/>
      <c r="T526" s="441"/>
      <c r="U526" s="460"/>
      <c r="V526" s="441"/>
    </row>
    <row r="527" spans="1:22" s="42" customFormat="1" ht="16.5" customHeight="1" thickBot="1">
      <c r="A527" s="143" t="s">
        <v>922</v>
      </c>
      <c r="B527" s="588"/>
      <c r="C527" s="577"/>
      <c r="D527" s="578"/>
      <c r="E527" s="578"/>
      <c r="F527" s="380"/>
      <c r="G527" s="379"/>
      <c r="H527" s="578" t="s">
        <v>103</v>
      </c>
      <c r="I527" s="578"/>
      <c r="J527" s="578"/>
      <c r="K527" s="461" t="s">
        <v>32</v>
      </c>
      <c r="L527" s="462"/>
      <c r="M527" s="461"/>
      <c r="N527" s="406"/>
      <c r="O527" s="408"/>
      <c r="P527" s="408"/>
      <c r="Q527" s="408"/>
      <c r="R527" s="408"/>
      <c r="S527" s="408"/>
      <c r="T527" s="413"/>
      <c r="U527" s="414"/>
      <c r="V527" s="441"/>
    </row>
    <row r="528" spans="1:22" ht="25" customHeight="1">
      <c r="V528" s="40"/>
    </row>
    <row r="529" spans="1:22" ht="25" customHeight="1">
      <c r="V529" s="40"/>
    </row>
    <row r="530" spans="1:22" s="51" customFormat="1" ht="24" thickBot="1">
      <c r="A530" s="423">
        <v>18</v>
      </c>
      <c r="B530" s="599" t="s">
        <v>51</v>
      </c>
      <c r="C530" s="599"/>
      <c r="D530" s="599"/>
      <c r="E530" s="424">
        <v>18</v>
      </c>
      <c r="F530" s="425" t="s">
        <v>302</v>
      </c>
      <c r="G530" s="426"/>
      <c r="H530" s="426"/>
      <c r="I530" s="425"/>
      <c r="J530" s="425"/>
      <c r="K530" s="427"/>
      <c r="L530" s="427"/>
      <c r="M530" s="427"/>
      <c r="N530" s="426"/>
      <c r="O530" s="426"/>
      <c r="P530" s="428"/>
      <c r="Q530" s="428"/>
      <c r="R530" s="428"/>
      <c r="S530" s="428"/>
      <c r="T530" s="429"/>
    </row>
    <row r="531" spans="1:22" s="39" customFormat="1" ht="15.75" customHeight="1">
      <c r="A531" s="430"/>
      <c r="B531" s="600" t="s">
        <v>57</v>
      </c>
      <c r="C531" s="421" t="s">
        <v>58</v>
      </c>
      <c r="D531" s="332" t="s">
        <v>17</v>
      </c>
      <c r="E531" s="332"/>
      <c r="F531" s="332" t="s">
        <v>59</v>
      </c>
      <c r="G531" s="333"/>
      <c r="H531" s="602" t="s">
        <v>60</v>
      </c>
      <c r="I531" s="602" t="s">
        <v>18</v>
      </c>
      <c r="J531" s="602" t="s">
        <v>61</v>
      </c>
      <c r="K531" s="602" t="s">
        <v>62</v>
      </c>
      <c r="L531" s="421"/>
      <c r="M531" s="602" t="s">
        <v>63</v>
      </c>
      <c r="N531" s="603" t="s">
        <v>64</v>
      </c>
      <c r="O531" s="602" t="s">
        <v>215</v>
      </c>
      <c r="P531" s="605" t="s">
        <v>65</v>
      </c>
      <c r="Q531" s="606"/>
      <c r="R531" s="552" t="s">
        <v>278</v>
      </c>
      <c r="S531" s="607" t="s">
        <v>279</v>
      </c>
      <c r="T531" s="594" t="s">
        <v>22</v>
      </c>
      <c r="U531" s="595"/>
      <c r="V531" s="431"/>
    </row>
    <row r="532" spans="1:22" s="39" customFormat="1" ht="100" customHeight="1">
      <c r="A532" s="430"/>
      <c r="B532" s="601"/>
      <c r="C532" s="416" t="s">
        <v>66</v>
      </c>
      <c r="D532" s="334" t="s">
        <v>3</v>
      </c>
      <c r="E532" s="334" t="s">
        <v>19</v>
      </c>
      <c r="F532" s="334" t="s">
        <v>67</v>
      </c>
      <c r="G532" s="335" t="s">
        <v>68</v>
      </c>
      <c r="H532" s="584"/>
      <c r="I532" s="584"/>
      <c r="J532" s="584"/>
      <c r="K532" s="584"/>
      <c r="L532" s="416"/>
      <c r="M532" s="584"/>
      <c r="N532" s="604"/>
      <c r="O532" s="584"/>
      <c r="P532" s="416" t="s">
        <v>212</v>
      </c>
      <c r="Q532" s="334" t="s">
        <v>83</v>
      </c>
      <c r="R532" s="553"/>
      <c r="S532" s="608"/>
      <c r="T532" s="596"/>
      <c r="U532" s="597"/>
      <c r="V532" s="431"/>
    </row>
    <row r="533" spans="1:22" s="39" customFormat="1" ht="13">
      <c r="A533" s="430"/>
      <c r="B533" s="52"/>
      <c r="C533" s="53"/>
      <c r="D533" s="53"/>
      <c r="E533" s="53"/>
      <c r="F533" s="53"/>
      <c r="G533" s="53"/>
      <c r="H533" s="53"/>
      <c r="I533" s="53"/>
      <c r="J533" s="53"/>
      <c r="K533" s="53"/>
      <c r="L533" s="53"/>
      <c r="M533" s="53"/>
      <c r="N533" s="53"/>
      <c r="O533" s="53"/>
      <c r="P533" s="53"/>
      <c r="Q533" s="53"/>
      <c r="R533" s="432"/>
      <c r="S533" s="433"/>
      <c r="T533" s="434"/>
      <c r="U533" s="54"/>
    </row>
    <row r="534" spans="1:22" s="57" customFormat="1" ht="60">
      <c r="A534" s="435" t="s">
        <v>923</v>
      </c>
      <c r="B534" s="55">
        <v>1</v>
      </c>
      <c r="C534" s="347" t="s">
        <v>512</v>
      </c>
      <c r="D534" s="347" t="s">
        <v>513</v>
      </c>
      <c r="E534" s="347" t="s">
        <v>514</v>
      </c>
      <c r="F534" s="347" t="s">
        <v>371</v>
      </c>
      <c r="G534" s="348">
        <v>0.2</v>
      </c>
      <c r="H534" s="348" t="s">
        <v>25</v>
      </c>
      <c r="I534" s="349" t="s">
        <v>346</v>
      </c>
      <c r="J534" s="350">
        <v>43437</v>
      </c>
      <c r="K534" s="389"/>
      <c r="L534" s="390"/>
      <c r="M534" s="350">
        <v>43908</v>
      </c>
      <c r="N534" s="363">
        <v>15.7333333</v>
      </c>
      <c r="O534" s="353">
        <v>1534.86</v>
      </c>
      <c r="P534" s="273">
        <v>306.97199999999998</v>
      </c>
      <c r="Q534" s="436">
        <v>306.97199999999998</v>
      </c>
      <c r="R534" s="391" t="s">
        <v>238</v>
      </c>
      <c r="S534" s="391" t="s">
        <v>282</v>
      </c>
      <c r="T534" s="554"/>
      <c r="U534" s="555"/>
      <c r="V534" s="437"/>
    </row>
    <row r="535" spans="1:22" s="57" customFormat="1" ht="72">
      <c r="A535" s="435" t="s">
        <v>924</v>
      </c>
      <c r="B535" s="55">
        <v>2</v>
      </c>
      <c r="C535" s="351" t="s">
        <v>515</v>
      </c>
      <c r="D535" s="351" t="s">
        <v>516</v>
      </c>
      <c r="E535" s="351" t="s">
        <v>517</v>
      </c>
      <c r="F535" s="351" t="s">
        <v>371</v>
      </c>
      <c r="G535" s="348">
        <v>0.25</v>
      </c>
      <c r="H535" s="348" t="s">
        <v>25</v>
      </c>
      <c r="I535" s="349" t="s">
        <v>346</v>
      </c>
      <c r="J535" s="350">
        <v>42027</v>
      </c>
      <c r="K535" s="389"/>
      <c r="L535" s="390"/>
      <c r="M535" s="350">
        <v>43161</v>
      </c>
      <c r="N535" s="363">
        <v>37.8333333</v>
      </c>
      <c r="O535" s="353">
        <v>25821.01</v>
      </c>
      <c r="P535" s="273">
        <v>6455.2524999999996</v>
      </c>
      <c r="Q535" s="436">
        <v>6455.2524999999996</v>
      </c>
      <c r="R535" s="391" t="s">
        <v>240</v>
      </c>
      <c r="S535" s="391" t="s">
        <v>282</v>
      </c>
      <c r="T535" s="554"/>
      <c r="U535" s="555"/>
      <c r="V535" s="437"/>
    </row>
    <row r="536" spans="1:22" s="57" customFormat="1" ht="108">
      <c r="A536" s="435" t="s">
        <v>925</v>
      </c>
      <c r="B536" s="58">
        <v>3</v>
      </c>
      <c r="C536" s="347" t="s">
        <v>518</v>
      </c>
      <c r="D536" s="347" t="s">
        <v>519</v>
      </c>
      <c r="E536" s="347" t="s">
        <v>520</v>
      </c>
      <c r="F536" s="347" t="s">
        <v>371</v>
      </c>
      <c r="G536" s="348">
        <v>0.75</v>
      </c>
      <c r="H536" s="348" t="s">
        <v>25</v>
      </c>
      <c r="I536" s="349" t="s">
        <v>348</v>
      </c>
      <c r="J536" s="350">
        <v>41926</v>
      </c>
      <c r="K536" s="389">
        <v>1.5333333333333334</v>
      </c>
      <c r="L536" s="390"/>
      <c r="M536" s="350">
        <v>42490</v>
      </c>
      <c r="N536" s="363">
        <v>17.3</v>
      </c>
      <c r="O536" s="353">
        <v>1044.4100000000001</v>
      </c>
      <c r="P536" s="273">
        <v>783.30750000000012</v>
      </c>
      <c r="Q536" s="436">
        <v>783.3075</v>
      </c>
      <c r="R536" s="391" t="s">
        <v>238</v>
      </c>
      <c r="S536" s="391" t="s">
        <v>283</v>
      </c>
      <c r="T536" s="554"/>
      <c r="U536" s="555"/>
      <c r="V536" s="437"/>
    </row>
    <row r="537" spans="1:22" s="57" customFormat="1" ht="36">
      <c r="A537" s="435" t="s">
        <v>926</v>
      </c>
      <c r="B537" s="67">
        <v>4</v>
      </c>
      <c r="C537" s="352" t="s">
        <v>512</v>
      </c>
      <c r="D537" s="352" t="s">
        <v>521</v>
      </c>
      <c r="E537" s="352" t="s">
        <v>522</v>
      </c>
      <c r="F537" s="352" t="s">
        <v>371</v>
      </c>
      <c r="G537" s="348">
        <v>0.3</v>
      </c>
      <c r="H537" s="348" t="s">
        <v>523</v>
      </c>
      <c r="I537" s="349" t="s">
        <v>347</v>
      </c>
      <c r="J537" s="350">
        <v>42947</v>
      </c>
      <c r="K537" s="389"/>
      <c r="L537" s="390"/>
      <c r="M537" s="350">
        <v>43799</v>
      </c>
      <c r="N537" s="363">
        <v>28.433333300000001</v>
      </c>
      <c r="O537" s="353">
        <v>26653.29</v>
      </c>
      <c r="P537" s="273">
        <v>7995.9870000000001</v>
      </c>
      <c r="Q537" s="436">
        <v>7995.9870000000001</v>
      </c>
      <c r="R537" s="391" t="s">
        <v>238</v>
      </c>
      <c r="S537" s="391" t="s">
        <v>282</v>
      </c>
      <c r="T537" s="554"/>
      <c r="U537" s="555"/>
      <c r="V537" s="437"/>
    </row>
    <row r="538" spans="1:22" s="57" customFormat="1" ht="60">
      <c r="A538" s="435" t="s">
        <v>927</v>
      </c>
      <c r="B538" s="67">
        <v>5</v>
      </c>
      <c r="C538" s="352" t="s">
        <v>512</v>
      </c>
      <c r="D538" s="352" t="s">
        <v>524</v>
      </c>
      <c r="E538" s="352" t="s">
        <v>525</v>
      </c>
      <c r="F538" s="352" t="s">
        <v>371</v>
      </c>
      <c r="G538" s="348">
        <v>0.6</v>
      </c>
      <c r="H538" s="348" t="s">
        <v>25</v>
      </c>
      <c r="I538" s="349" t="s">
        <v>349</v>
      </c>
      <c r="J538" s="350">
        <v>40810</v>
      </c>
      <c r="K538" s="389"/>
      <c r="L538" s="390"/>
      <c r="M538" s="350">
        <v>40976</v>
      </c>
      <c r="N538" s="363">
        <v>5.5666666999999999</v>
      </c>
      <c r="O538" s="353">
        <v>870.2</v>
      </c>
      <c r="P538" s="273">
        <v>522.12</v>
      </c>
      <c r="Q538" s="436">
        <v>522.12</v>
      </c>
      <c r="R538" s="391" t="s">
        <v>235</v>
      </c>
      <c r="S538" s="391" t="s">
        <v>282</v>
      </c>
      <c r="T538" s="554"/>
      <c r="U538" s="555"/>
      <c r="V538" s="437"/>
    </row>
    <row r="539" spans="1:22" s="57" customFormat="1" ht="36">
      <c r="A539" s="435" t="s">
        <v>928</v>
      </c>
      <c r="B539" s="67">
        <v>6</v>
      </c>
      <c r="C539" s="352" t="s">
        <v>526</v>
      </c>
      <c r="D539" s="352" t="s">
        <v>527</v>
      </c>
      <c r="E539" s="352" t="s">
        <v>528</v>
      </c>
      <c r="F539" s="352" t="s">
        <v>365</v>
      </c>
      <c r="G539" s="348">
        <v>1</v>
      </c>
      <c r="H539" s="348" t="s">
        <v>25</v>
      </c>
      <c r="I539" s="349" t="s">
        <v>347</v>
      </c>
      <c r="J539" s="350">
        <v>38768</v>
      </c>
      <c r="K539" s="389"/>
      <c r="L539" s="390"/>
      <c r="M539" s="350">
        <v>40512</v>
      </c>
      <c r="N539" s="363">
        <v>58.1666667</v>
      </c>
      <c r="O539" s="353">
        <v>12089.25</v>
      </c>
      <c r="P539" s="273">
        <v>12089.25</v>
      </c>
      <c r="Q539" s="436">
        <v>12089.25</v>
      </c>
      <c r="R539" s="391" t="s">
        <v>239</v>
      </c>
      <c r="S539" s="391" t="s">
        <v>282</v>
      </c>
      <c r="T539" s="554"/>
      <c r="U539" s="555"/>
      <c r="V539" s="437"/>
    </row>
    <row r="540" spans="1:22" s="57" customFormat="1" ht="15.75" customHeight="1">
      <c r="A540" s="435" t="s">
        <v>929</v>
      </c>
      <c r="B540" s="67">
        <v>7</v>
      </c>
      <c r="C540" s="352"/>
      <c r="D540" s="352"/>
      <c r="E540" s="352"/>
      <c r="F540" s="352"/>
      <c r="G540" s="348"/>
      <c r="H540" s="348"/>
      <c r="I540" s="349"/>
      <c r="J540" s="350"/>
      <c r="K540" s="389"/>
      <c r="L540" s="390"/>
      <c r="M540" s="350"/>
      <c r="N540" s="363" t="s">
        <v>361</v>
      </c>
      <c r="O540" s="353"/>
      <c r="P540" s="56" t="s">
        <v>361</v>
      </c>
      <c r="Q540" s="436" t="s">
        <v>361</v>
      </c>
      <c r="R540" s="391"/>
      <c r="S540" s="391"/>
      <c r="T540" s="554"/>
      <c r="U540" s="555"/>
      <c r="V540" s="437"/>
    </row>
    <row r="541" spans="1:22" s="57" customFormat="1" ht="15.75" customHeight="1">
      <c r="A541" s="435" t="s">
        <v>930</v>
      </c>
      <c r="B541" s="67">
        <v>8</v>
      </c>
      <c r="C541" s="352"/>
      <c r="D541" s="352"/>
      <c r="E541" s="352"/>
      <c r="F541" s="352"/>
      <c r="G541" s="348"/>
      <c r="H541" s="348"/>
      <c r="I541" s="349"/>
      <c r="J541" s="350"/>
      <c r="K541" s="389" t="s">
        <v>361</v>
      </c>
      <c r="L541" s="390">
        <v>188</v>
      </c>
      <c r="M541" s="350"/>
      <c r="N541" s="363" t="s">
        <v>361</v>
      </c>
      <c r="O541" s="354"/>
      <c r="P541" s="56" t="s">
        <v>361</v>
      </c>
      <c r="Q541" s="436" t="s">
        <v>361</v>
      </c>
      <c r="R541" s="391"/>
      <c r="S541" s="391"/>
      <c r="T541" s="554"/>
      <c r="U541" s="555"/>
      <c r="V541" s="437"/>
    </row>
    <row r="542" spans="1:22" s="57" customFormat="1" ht="15.75" customHeight="1">
      <c r="A542" s="435" t="s">
        <v>931</v>
      </c>
      <c r="B542" s="67">
        <v>9</v>
      </c>
      <c r="C542" s="352"/>
      <c r="D542" s="352"/>
      <c r="E542" s="352"/>
      <c r="F542" s="352"/>
      <c r="G542" s="348"/>
      <c r="H542" s="348"/>
      <c r="I542" s="349"/>
      <c r="J542" s="350"/>
      <c r="K542" s="389" t="s">
        <v>361</v>
      </c>
      <c r="L542" s="390">
        <v>189</v>
      </c>
      <c r="M542" s="350"/>
      <c r="N542" s="363" t="s">
        <v>361</v>
      </c>
      <c r="O542" s="354"/>
      <c r="P542" s="56" t="s">
        <v>361</v>
      </c>
      <c r="Q542" s="436" t="s">
        <v>361</v>
      </c>
      <c r="R542" s="391"/>
      <c r="S542" s="391"/>
      <c r="T542" s="554"/>
      <c r="U542" s="555"/>
      <c r="V542" s="437"/>
    </row>
    <row r="543" spans="1:22" s="57" customFormat="1" ht="15.75" customHeight="1">
      <c r="A543" s="435" t="s">
        <v>932</v>
      </c>
      <c r="B543" s="67">
        <v>10</v>
      </c>
      <c r="C543" s="352"/>
      <c r="D543" s="352"/>
      <c r="E543" s="352"/>
      <c r="F543" s="352"/>
      <c r="G543" s="348"/>
      <c r="H543" s="348"/>
      <c r="I543" s="349"/>
      <c r="J543" s="350"/>
      <c r="K543" s="389" t="s">
        <v>361</v>
      </c>
      <c r="L543" s="390">
        <v>190</v>
      </c>
      <c r="M543" s="350"/>
      <c r="N543" s="363" t="s">
        <v>361</v>
      </c>
      <c r="O543" s="354"/>
      <c r="P543" s="56" t="s">
        <v>361</v>
      </c>
      <c r="Q543" s="436" t="s">
        <v>361</v>
      </c>
      <c r="R543" s="391"/>
      <c r="S543" s="391"/>
      <c r="T543" s="554"/>
      <c r="U543" s="555"/>
      <c r="V543" s="437"/>
    </row>
    <row r="544" spans="1:22" s="39" customFormat="1" ht="13">
      <c r="A544" s="430"/>
      <c r="B544" s="59"/>
      <c r="C544" s="60"/>
      <c r="D544" s="60"/>
      <c r="E544" s="60"/>
      <c r="F544" s="60"/>
      <c r="G544" s="60"/>
      <c r="H544" s="60"/>
      <c r="I544" s="60"/>
      <c r="J544" s="60"/>
      <c r="K544" s="60"/>
      <c r="L544" s="60"/>
      <c r="M544" s="60"/>
      <c r="N544" s="318"/>
      <c r="O544" s="60"/>
      <c r="P544" s="60"/>
      <c r="Q544" s="318"/>
      <c r="R544" s="60"/>
      <c r="S544" s="60"/>
      <c r="T544" s="61"/>
      <c r="U544" s="62"/>
    </row>
    <row r="545" spans="1:22" s="39" customFormat="1" ht="17.25" customHeight="1" thickBot="1">
      <c r="A545" s="438"/>
      <c r="B545" s="340"/>
      <c r="C545" s="341"/>
      <c r="D545" s="341"/>
      <c r="E545" s="341"/>
      <c r="F545" s="341"/>
      <c r="G545" s="341"/>
      <c r="H545" s="341"/>
      <c r="I545" s="341"/>
      <c r="J545" s="341"/>
      <c r="K545" s="341"/>
      <c r="L545" s="341"/>
      <c r="M545" s="341"/>
      <c r="N545" s="342"/>
      <c r="O545" s="341"/>
      <c r="P545" s="341"/>
      <c r="Q545" s="343"/>
      <c r="R545" s="343"/>
      <c r="S545" s="344"/>
      <c r="T545" s="345"/>
      <c r="U545" s="346"/>
      <c r="V545" s="434"/>
    </row>
    <row r="546" spans="1:22" ht="17.25" customHeight="1">
      <c r="B546" s="64"/>
      <c r="C546" s="64"/>
      <c r="D546" s="64"/>
      <c r="E546" s="64"/>
      <c r="F546" s="64"/>
      <c r="G546" s="66"/>
      <c r="H546" s="66"/>
      <c r="I546" s="66"/>
      <c r="J546" s="66"/>
      <c r="K546" s="66"/>
      <c r="L546" s="66"/>
      <c r="M546" s="66"/>
      <c r="N546" s="66"/>
      <c r="O546" s="66"/>
      <c r="P546" s="66"/>
      <c r="Q546" s="66"/>
      <c r="R546" s="66"/>
      <c r="S546" s="66"/>
      <c r="T546" s="66"/>
      <c r="U546" s="66"/>
      <c r="V546" s="66"/>
    </row>
    <row r="547" spans="1:22" s="39" customFormat="1" ht="16.5" customHeight="1" thickBot="1">
      <c r="A547" s="430"/>
      <c r="B547" s="580" t="s">
        <v>72</v>
      </c>
      <c r="C547" s="580"/>
      <c r="D547" s="580"/>
      <c r="E547" s="580"/>
      <c r="F547" s="580"/>
      <c r="G547" s="580"/>
      <c r="H547" s="580"/>
      <c r="I547" s="580"/>
      <c r="J547" s="580"/>
      <c r="K547" s="580"/>
      <c r="L547" s="580"/>
      <c r="M547" s="580"/>
      <c r="N547" s="580"/>
      <c r="O547" s="580"/>
      <c r="P547" s="580"/>
      <c r="Q547" s="580"/>
      <c r="R547" s="580"/>
      <c r="S547" s="580"/>
      <c r="T547" s="580"/>
      <c r="U547" s="580"/>
      <c r="V547" s="439"/>
    </row>
    <row r="548" spans="1:22" s="42" customFormat="1" ht="22.5" customHeight="1">
      <c r="A548" s="143" t="s">
        <v>933</v>
      </c>
      <c r="B548" s="586" t="s">
        <v>69</v>
      </c>
      <c r="C548" s="568" t="s">
        <v>96</v>
      </c>
      <c r="D548" s="568"/>
      <c r="E548" s="568"/>
      <c r="F548" s="568"/>
      <c r="G548" s="568"/>
      <c r="H548" s="568"/>
      <c r="I548" s="568"/>
      <c r="J548" s="568"/>
      <c r="K548" s="568"/>
      <c r="L548" s="440"/>
      <c r="M548" s="440"/>
      <c r="N548" s="585" t="s">
        <v>94</v>
      </c>
      <c r="O548" s="565" t="s">
        <v>106</v>
      </c>
      <c r="P548" s="566"/>
      <c r="Q548" s="566"/>
      <c r="R548" s="560"/>
      <c r="S548" s="559" t="s">
        <v>213</v>
      </c>
      <c r="T548" s="560"/>
      <c r="U548" s="556" t="s">
        <v>6</v>
      </c>
      <c r="V548" s="441"/>
    </row>
    <row r="549" spans="1:22" s="42" customFormat="1" ht="22.5" customHeight="1">
      <c r="A549" s="143" t="s">
        <v>934</v>
      </c>
      <c r="B549" s="587"/>
      <c r="C549" s="568" t="s">
        <v>97</v>
      </c>
      <c r="D549" s="568"/>
      <c r="E549" s="589"/>
      <c r="F549" s="418">
        <v>4</v>
      </c>
      <c r="G549" s="567" t="s">
        <v>98</v>
      </c>
      <c r="H549" s="568"/>
      <c r="I549" s="573" t="s">
        <v>267</v>
      </c>
      <c r="J549" s="574"/>
      <c r="K549" s="590"/>
      <c r="L549" s="440"/>
      <c r="M549" s="410" t="s">
        <v>287</v>
      </c>
      <c r="N549" s="582"/>
      <c r="O549" s="567"/>
      <c r="P549" s="568"/>
      <c r="Q549" s="568"/>
      <c r="R549" s="569"/>
      <c r="S549" s="561"/>
      <c r="T549" s="562"/>
      <c r="U549" s="557"/>
      <c r="V549" s="441"/>
    </row>
    <row r="550" spans="1:22" s="42" customFormat="1" ht="51.75" customHeight="1" thickBot="1">
      <c r="A550" s="143" t="s">
        <v>935</v>
      </c>
      <c r="B550" s="587"/>
      <c r="C550" s="574" t="s">
        <v>95</v>
      </c>
      <c r="D550" s="575"/>
      <c r="E550" s="420" t="s">
        <v>99</v>
      </c>
      <c r="F550" s="415" t="s">
        <v>82</v>
      </c>
      <c r="G550" s="416" t="s">
        <v>81</v>
      </c>
      <c r="H550" s="419" t="s">
        <v>264</v>
      </c>
      <c r="I550" s="415" t="s">
        <v>268</v>
      </c>
      <c r="J550" s="416" t="s">
        <v>595</v>
      </c>
      <c r="K550" s="415" t="s">
        <v>101</v>
      </c>
      <c r="L550" s="440"/>
      <c r="M550" s="409" t="s">
        <v>288</v>
      </c>
      <c r="N550" s="583"/>
      <c r="O550" s="570" t="s">
        <v>107</v>
      </c>
      <c r="P550" s="571"/>
      <c r="Q550" s="572"/>
      <c r="R550" s="442">
        <v>5</v>
      </c>
      <c r="S550" s="563"/>
      <c r="T550" s="564"/>
      <c r="U550" s="558"/>
      <c r="V550" s="441"/>
    </row>
    <row r="551" spans="1:22" s="42" customFormat="1" ht="28">
      <c r="A551" s="143" t="s">
        <v>936</v>
      </c>
      <c r="B551" s="587"/>
      <c r="C551" s="74">
        <v>1</v>
      </c>
      <c r="D551" s="133" t="s">
        <v>346</v>
      </c>
      <c r="E551" s="139">
        <v>0.25</v>
      </c>
      <c r="F551" s="443">
        <v>6762.2244999999994</v>
      </c>
      <c r="G551" s="381">
        <v>53.566666599999998</v>
      </c>
      <c r="H551" s="295">
        <v>126.2394121</v>
      </c>
      <c r="I551" s="444" t="s">
        <v>24</v>
      </c>
      <c r="J551" s="445" t="s">
        <v>24</v>
      </c>
      <c r="K551" s="446" t="s">
        <v>361</v>
      </c>
      <c r="L551" s="447"/>
      <c r="M551" s="448" t="s">
        <v>25</v>
      </c>
      <c r="N551" s="581" t="s">
        <v>102</v>
      </c>
      <c r="O551" s="449"/>
      <c r="P551" s="449"/>
      <c r="Q551" s="449"/>
      <c r="R551" s="450"/>
      <c r="S551" s="559" t="s">
        <v>76</v>
      </c>
      <c r="T551" s="566"/>
      <c r="U551" s="560"/>
      <c r="V551" s="451"/>
    </row>
    <row r="552" spans="1:22" s="42" customFormat="1" ht="15" thickBot="1">
      <c r="A552" s="143" t="s">
        <v>937</v>
      </c>
      <c r="B552" s="587"/>
      <c r="C552" s="74">
        <v>2</v>
      </c>
      <c r="D552" s="133" t="s">
        <v>347</v>
      </c>
      <c r="E552" s="139">
        <v>0.4</v>
      </c>
      <c r="F552" s="443">
        <v>20085.237000000001</v>
      </c>
      <c r="G552" s="381">
        <v>86.6</v>
      </c>
      <c r="H552" s="295">
        <v>231.93114320000001</v>
      </c>
      <c r="I552" s="444" t="s">
        <v>25</v>
      </c>
      <c r="J552" s="445" t="s">
        <v>25</v>
      </c>
      <c r="K552" s="446" t="s">
        <v>6</v>
      </c>
      <c r="L552" s="447"/>
      <c r="M552" s="448" t="s">
        <v>25</v>
      </c>
      <c r="N552" s="582"/>
      <c r="O552" s="452"/>
      <c r="P552" s="451"/>
      <c r="Q552" s="452"/>
      <c r="R552" s="453"/>
      <c r="S552" s="563"/>
      <c r="T552" s="593"/>
      <c r="U552" s="564"/>
      <c r="V552" s="451"/>
    </row>
    <row r="553" spans="1:22" s="42" customFormat="1" ht="29" thickBot="1">
      <c r="A553" s="143" t="s">
        <v>938</v>
      </c>
      <c r="B553" s="587"/>
      <c r="C553" s="74">
        <v>3</v>
      </c>
      <c r="D553" s="133" t="s">
        <v>348</v>
      </c>
      <c r="E553" s="139">
        <v>0.2</v>
      </c>
      <c r="F553" s="443">
        <v>783.3075</v>
      </c>
      <c r="G553" s="381">
        <v>17.3</v>
      </c>
      <c r="H553" s="295">
        <v>45.277890200000002</v>
      </c>
      <c r="I553" s="444" t="s">
        <v>24</v>
      </c>
      <c r="J553" s="445" t="s">
        <v>24</v>
      </c>
      <c r="K553" s="446" t="s">
        <v>361</v>
      </c>
      <c r="L553" s="447"/>
      <c r="M553" s="448" t="s">
        <v>24</v>
      </c>
      <c r="N553" s="583"/>
      <c r="O553" s="454"/>
      <c r="P553" s="455"/>
      <c r="Q553" s="456"/>
      <c r="R553" s="457"/>
      <c r="S553" s="458"/>
      <c r="T553" s="458"/>
      <c r="U553" s="459"/>
      <c r="V553" s="441"/>
    </row>
    <row r="554" spans="1:22" s="42" customFormat="1" ht="17">
      <c r="A554" s="143" t="s">
        <v>939</v>
      </c>
      <c r="B554" s="587"/>
      <c r="C554" s="74">
        <v>4</v>
      </c>
      <c r="D554" s="133" t="s">
        <v>349</v>
      </c>
      <c r="E554" s="139">
        <v>0.15</v>
      </c>
      <c r="F554" s="443">
        <v>522.12</v>
      </c>
      <c r="G554" s="381">
        <v>5.5666666999999999</v>
      </c>
      <c r="H554" s="295">
        <v>93.794011400000002</v>
      </c>
      <c r="I554" s="444" t="s">
        <v>24</v>
      </c>
      <c r="J554" s="445" t="s">
        <v>24</v>
      </c>
      <c r="K554" s="446" t="s">
        <v>361</v>
      </c>
      <c r="L554" s="447"/>
      <c r="M554" s="448" t="s">
        <v>24</v>
      </c>
      <c r="N554" s="407" t="s">
        <v>280</v>
      </c>
      <c r="O554" s="573" t="s">
        <v>265</v>
      </c>
      <c r="P554" s="574"/>
      <c r="Q554" s="574"/>
      <c r="R554" s="575"/>
      <c r="S554" s="441"/>
      <c r="T554" s="441"/>
      <c r="U554" s="460"/>
      <c r="V554" s="441"/>
    </row>
    <row r="555" spans="1:22" s="42" customFormat="1" ht="24.75" customHeight="1">
      <c r="A555" s="143" t="s">
        <v>940</v>
      </c>
      <c r="B555" s="587"/>
      <c r="C555" s="74">
        <v>5</v>
      </c>
      <c r="D555" s="133" t="s">
        <v>361</v>
      </c>
      <c r="E555" s="139" t="s">
        <v>361</v>
      </c>
      <c r="F555" s="443" t="s">
        <v>361</v>
      </c>
      <c r="G555" s="381" t="s">
        <v>361</v>
      </c>
      <c r="H555" s="295" t="s">
        <v>361</v>
      </c>
      <c r="I555" s="444" t="s">
        <v>361</v>
      </c>
      <c r="J555" s="445" t="s">
        <v>361</v>
      </c>
      <c r="K555" s="446" t="s">
        <v>361</v>
      </c>
      <c r="L555" s="447"/>
      <c r="M555" s="448" t="s">
        <v>361</v>
      </c>
      <c r="N555" s="591">
        <v>18</v>
      </c>
      <c r="O555" s="416" t="s">
        <v>108</v>
      </c>
      <c r="P555" s="416" t="s">
        <v>601</v>
      </c>
      <c r="Q555" s="584" t="s">
        <v>259</v>
      </c>
      <c r="R555" s="584"/>
      <c r="S555" s="441"/>
      <c r="T555" s="441"/>
      <c r="U555" s="460"/>
      <c r="V555" s="441"/>
    </row>
    <row r="556" spans="1:22" s="42" customFormat="1" ht="16.5" customHeight="1" thickBot="1">
      <c r="A556" s="143" t="s">
        <v>941</v>
      </c>
      <c r="B556" s="587"/>
      <c r="C556" s="140">
        <v>6</v>
      </c>
      <c r="D556" s="141" t="s">
        <v>361</v>
      </c>
      <c r="E556" s="142" t="s">
        <v>361</v>
      </c>
      <c r="F556" s="382" t="s">
        <v>361</v>
      </c>
      <c r="G556" s="382" t="s">
        <v>361</v>
      </c>
      <c r="H556" s="295" t="s">
        <v>361</v>
      </c>
      <c r="I556" s="444" t="s">
        <v>361</v>
      </c>
      <c r="J556" s="445" t="s">
        <v>361</v>
      </c>
      <c r="K556" s="446" t="s">
        <v>361</v>
      </c>
      <c r="L556" s="447"/>
      <c r="M556" s="448" t="s">
        <v>361</v>
      </c>
      <c r="N556" s="592"/>
      <c r="O556" s="412">
        <v>3</v>
      </c>
      <c r="P556" s="478">
        <v>143.89992910000001</v>
      </c>
      <c r="Q556" s="579">
        <v>172.68179720000001</v>
      </c>
      <c r="R556" s="579"/>
      <c r="S556" s="441"/>
      <c r="T556" s="441"/>
      <c r="U556" s="460"/>
      <c r="V556" s="441"/>
    </row>
    <row r="557" spans="1:22" s="42" customFormat="1" ht="16.5" customHeight="1" thickBot="1">
      <c r="A557" s="143" t="s">
        <v>942</v>
      </c>
      <c r="B557" s="588"/>
      <c r="C557" s="577"/>
      <c r="D557" s="578"/>
      <c r="E557" s="578"/>
      <c r="F557" s="380"/>
      <c r="G557" s="379"/>
      <c r="H557" s="578" t="s">
        <v>103</v>
      </c>
      <c r="I557" s="578"/>
      <c r="J557" s="578"/>
      <c r="K557" s="461" t="s">
        <v>6</v>
      </c>
      <c r="L557" s="462"/>
      <c r="M557" s="461"/>
      <c r="N557" s="406"/>
      <c r="O557" s="408"/>
      <c r="P557" s="408"/>
      <c r="Q557" s="408"/>
      <c r="R557" s="408"/>
      <c r="S557" s="408"/>
      <c r="T557" s="413"/>
      <c r="U557" s="414"/>
      <c r="V557" s="441"/>
    </row>
    <row r="558" spans="1:22" ht="25" customHeight="1">
      <c r="V558" s="40"/>
    </row>
    <row r="559" spans="1:22" ht="25" customHeight="1">
      <c r="V559" s="40"/>
    </row>
    <row r="560" spans="1:22" s="51" customFormat="1" ht="24" thickBot="1">
      <c r="A560" s="423">
        <v>19</v>
      </c>
      <c r="B560" s="599" t="s">
        <v>51</v>
      </c>
      <c r="C560" s="599"/>
      <c r="D560" s="599"/>
      <c r="E560" s="424">
        <v>19</v>
      </c>
      <c r="F560" s="425" t="s">
        <v>303</v>
      </c>
      <c r="G560" s="426"/>
      <c r="H560" s="426"/>
      <c r="I560" s="425"/>
      <c r="J560" s="425"/>
      <c r="K560" s="427"/>
      <c r="L560" s="427"/>
      <c r="M560" s="427"/>
      <c r="N560" s="426"/>
      <c r="O560" s="426"/>
      <c r="P560" s="428"/>
      <c r="Q560" s="428"/>
      <c r="R560" s="428"/>
      <c r="S560" s="428"/>
      <c r="T560" s="429"/>
    </row>
    <row r="561" spans="1:22" s="39" customFormat="1" ht="15.75" customHeight="1">
      <c r="A561" s="430"/>
      <c r="B561" s="600" t="s">
        <v>57</v>
      </c>
      <c r="C561" s="421" t="s">
        <v>58</v>
      </c>
      <c r="D561" s="332" t="s">
        <v>17</v>
      </c>
      <c r="E561" s="332"/>
      <c r="F561" s="332" t="s">
        <v>59</v>
      </c>
      <c r="G561" s="333"/>
      <c r="H561" s="602" t="s">
        <v>60</v>
      </c>
      <c r="I561" s="602" t="s">
        <v>18</v>
      </c>
      <c r="J561" s="602" t="s">
        <v>61</v>
      </c>
      <c r="K561" s="602" t="s">
        <v>62</v>
      </c>
      <c r="L561" s="421"/>
      <c r="M561" s="602" t="s">
        <v>63</v>
      </c>
      <c r="N561" s="603" t="s">
        <v>64</v>
      </c>
      <c r="O561" s="602" t="s">
        <v>215</v>
      </c>
      <c r="P561" s="605" t="s">
        <v>65</v>
      </c>
      <c r="Q561" s="606"/>
      <c r="R561" s="552" t="s">
        <v>278</v>
      </c>
      <c r="S561" s="607" t="s">
        <v>279</v>
      </c>
      <c r="T561" s="594" t="s">
        <v>22</v>
      </c>
      <c r="U561" s="595"/>
      <c r="V561" s="431"/>
    </row>
    <row r="562" spans="1:22" s="39" customFormat="1" ht="100" customHeight="1">
      <c r="A562" s="430"/>
      <c r="B562" s="601"/>
      <c r="C562" s="416" t="s">
        <v>66</v>
      </c>
      <c r="D562" s="334" t="s">
        <v>3</v>
      </c>
      <c r="E562" s="334" t="s">
        <v>19</v>
      </c>
      <c r="F562" s="334" t="s">
        <v>67</v>
      </c>
      <c r="G562" s="335" t="s">
        <v>68</v>
      </c>
      <c r="H562" s="584"/>
      <c r="I562" s="584"/>
      <c r="J562" s="584"/>
      <c r="K562" s="584"/>
      <c r="L562" s="416"/>
      <c r="M562" s="584"/>
      <c r="N562" s="604"/>
      <c r="O562" s="584"/>
      <c r="P562" s="416" t="s">
        <v>212</v>
      </c>
      <c r="Q562" s="334" t="s">
        <v>83</v>
      </c>
      <c r="R562" s="553"/>
      <c r="S562" s="608"/>
      <c r="T562" s="596"/>
      <c r="U562" s="597"/>
      <c r="V562" s="431"/>
    </row>
    <row r="563" spans="1:22" s="39" customFormat="1" ht="13">
      <c r="A563" s="430"/>
      <c r="B563" s="52"/>
      <c r="C563" s="53"/>
      <c r="D563" s="53"/>
      <c r="E563" s="53"/>
      <c r="F563" s="53"/>
      <c r="G563" s="53"/>
      <c r="H563" s="53"/>
      <c r="I563" s="53"/>
      <c r="J563" s="53"/>
      <c r="K563" s="53"/>
      <c r="L563" s="53"/>
      <c r="M563" s="53"/>
      <c r="N563" s="53"/>
      <c r="O563" s="53"/>
      <c r="P563" s="53"/>
      <c r="Q563" s="53"/>
      <c r="R563" s="432"/>
      <c r="S563" s="433"/>
      <c r="T563" s="434"/>
      <c r="U563" s="54"/>
    </row>
    <row r="564" spans="1:22" s="57" customFormat="1" ht="15.75" customHeight="1">
      <c r="A564" s="435" t="s">
        <v>943</v>
      </c>
      <c r="B564" s="55">
        <v>1</v>
      </c>
      <c r="C564" s="347" t="s">
        <v>377</v>
      </c>
      <c r="D564" s="347" t="s">
        <v>529</v>
      </c>
      <c r="E564" s="347" t="s">
        <v>530</v>
      </c>
      <c r="F564" s="347" t="s">
        <v>371</v>
      </c>
      <c r="G564" s="348">
        <v>0.5</v>
      </c>
      <c r="H564" s="348" t="s">
        <v>25</v>
      </c>
      <c r="I564" s="349" t="s">
        <v>352</v>
      </c>
      <c r="J564" s="350">
        <v>40427</v>
      </c>
      <c r="K564" s="389"/>
      <c r="L564" s="390">
        <v>191</v>
      </c>
      <c r="M564" s="350">
        <v>40882</v>
      </c>
      <c r="N564" s="363">
        <v>15.2</v>
      </c>
      <c r="O564" s="353">
        <v>4024.7</v>
      </c>
      <c r="P564" s="273">
        <v>2012.35</v>
      </c>
      <c r="Q564" s="436">
        <v>2012.35</v>
      </c>
      <c r="R564" s="391" t="s">
        <v>238</v>
      </c>
      <c r="S564" s="391" t="s">
        <v>282</v>
      </c>
      <c r="T564" s="554"/>
      <c r="U564" s="555"/>
      <c r="V564" s="437"/>
    </row>
    <row r="565" spans="1:22" s="57" customFormat="1" ht="15.75" customHeight="1">
      <c r="A565" s="435" t="s">
        <v>944</v>
      </c>
      <c r="B565" s="55">
        <v>2</v>
      </c>
      <c r="C565" s="351" t="s">
        <v>362</v>
      </c>
      <c r="D565" s="351" t="s">
        <v>531</v>
      </c>
      <c r="E565" s="351" t="s">
        <v>532</v>
      </c>
      <c r="F565" s="351" t="s">
        <v>371</v>
      </c>
      <c r="G565" s="348">
        <v>0.4</v>
      </c>
      <c r="H565" s="348" t="s">
        <v>25</v>
      </c>
      <c r="I565" s="349" t="s">
        <v>352</v>
      </c>
      <c r="J565" s="350">
        <v>42339</v>
      </c>
      <c r="K565" s="389"/>
      <c r="L565" s="390">
        <v>192</v>
      </c>
      <c r="M565" s="350">
        <v>43312</v>
      </c>
      <c r="N565" s="363">
        <v>32.466666699999998</v>
      </c>
      <c r="O565" s="353">
        <v>5753.33</v>
      </c>
      <c r="P565" s="273">
        <v>2301.3319999999999</v>
      </c>
      <c r="Q565" s="436">
        <v>2301.3319999999999</v>
      </c>
      <c r="R565" s="391"/>
      <c r="S565" s="391"/>
      <c r="T565" s="554"/>
      <c r="U565" s="555"/>
      <c r="V565" s="437"/>
    </row>
    <row r="566" spans="1:22" s="57" customFormat="1" ht="15.75" customHeight="1">
      <c r="A566" s="435" t="s">
        <v>945</v>
      </c>
      <c r="B566" s="58">
        <v>3</v>
      </c>
      <c r="C566" s="347" t="s">
        <v>533</v>
      </c>
      <c r="D566" s="347" t="s">
        <v>534</v>
      </c>
      <c r="E566" s="347" t="s">
        <v>535</v>
      </c>
      <c r="F566" s="347" t="s">
        <v>365</v>
      </c>
      <c r="G566" s="348">
        <v>1</v>
      </c>
      <c r="H566" s="348" t="s">
        <v>25</v>
      </c>
      <c r="I566" s="349" t="s">
        <v>351</v>
      </c>
      <c r="J566" s="350">
        <v>40122</v>
      </c>
      <c r="K566" s="389"/>
      <c r="L566" s="390">
        <v>193</v>
      </c>
      <c r="M566" s="350">
        <v>40543</v>
      </c>
      <c r="N566" s="363">
        <v>14.066666700000001</v>
      </c>
      <c r="O566" s="353">
        <v>6638.19</v>
      </c>
      <c r="P566" s="273">
        <v>6638.19</v>
      </c>
      <c r="Q566" s="436">
        <v>6638.19</v>
      </c>
      <c r="R566" s="391" t="s">
        <v>239</v>
      </c>
      <c r="S566" s="391" t="s">
        <v>282</v>
      </c>
      <c r="T566" s="554"/>
      <c r="U566" s="555"/>
      <c r="V566" s="437"/>
    </row>
    <row r="567" spans="1:22" s="57" customFormat="1" ht="21" customHeight="1">
      <c r="A567" s="435" t="s">
        <v>946</v>
      </c>
      <c r="B567" s="67">
        <v>4</v>
      </c>
      <c r="C567" s="352" t="s">
        <v>536</v>
      </c>
      <c r="D567" s="352" t="s">
        <v>537</v>
      </c>
      <c r="E567" s="352" t="s">
        <v>538</v>
      </c>
      <c r="F567" s="352" t="s">
        <v>365</v>
      </c>
      <c r="G567" s="348">
        <v>1</v>
      </c>
      <c r="H567" s="348" t="s">
        <v>25</v>
      </c>
      <c r="I567" s="349" t="s">
        <v>351</v>
      </c>
      <c r="J567" s="350">
        <v>39314</v>
      </c>
      <c r="K567" s="389"/>
      <c r="L567" s="390">
        <v>194</v>
      </c>
      <c r="M567" s="350">
        <v>40318</v>
      </c>
      <c r="N567" s="363">
        <v>33.5</v>
      </c>
      <c r="O567" s="353">
        <v>4163.01</v>
      </c>
      <c r="P567" s="273">
        <v>4163.01</v>
      </c>
      <c r="Q567" s="436">
        <v>4163.01</v>
      </c>
      <c r="R567" s="391" t="s">
        <v>240</v>
      </c>
      <c r="S567" s="391" t="s">
        <v>282</v>
      </c>
      <c r="T567" s="554"/>
      <c r="U567" s="555"/>
      <c r="V567" s="437"/>
    </row>
    <row r="568" spans="1:22" s="57" customFormat="1" ht="15.75" customHeight="1">
      <c r="A568" s="435" t="s">
        <v>947</v>
      </c>
      <c r="B568" s="67">
        <v>5</v>
      </c>
      <c r="C568" s="352" t="s">
        <v>539</v>
      </c>
      <c r="D568" s="352" t="s">
        <v>540</v>
      </c>
      <c r="E568" s="352" t="s">
        <v>541</v>
      </c>
      <c r="F568" s="352" t="s">
        <v>365</v>
      </c>
      <c r="G568" s="348">
        <v>1</v>
      </c>
      <c r="H568" s="348" t="s">
        <v>25</v>
      </c>
      <c r="I568" s="349" t="s">
        <v>351</v>
      </c>
      <c r="J568" s="350">
        <v>38342</v>
      </c>
      <c r="K568" s="389"/>
      <c r="L568" s="390">
        <v>195</v>
      </c>
      <c r="M568" s="350">
        <v>39135</v>
      </c>
      <c r="N568" s="363">
        <v>26.466666700000001</v>
      </c>
      <c r="O568" s="353">
        <v>4148.95</v>
      </c>
      <c r="P568" s="273">
        <v>4148.95</v>
      </c>
      <c r="Q568" s="436">
        <v>4148.95</v>
      </c>
      <c r="R568" s="391"/>
      <c r="S568" s="391"/>
      <c r="T568" s="554"/>
      <c r="U568" s="555"/>
      <c r="V568" s="437"/>
    </row>
    <row r="569" spans="1:22" s="57" customFormat="1" ht="15.75" customHeight="1">
      <c r="A569" s="435" t="s">
        <v>948</v>
      </c>
      <c r="B569" s="67">
        <v>6</v>
      </c>
      <c r="C569" s="352"/>
      <c r="D569" s="352"/>
      <c r="E569" s="352"/>
      <c r="F569" s="352"/>
      <c r="G569" s="348"/>
      <c r="H569" s="348"/>
      <c r="I569" s="349"/>
      <c r="J569" s="350"/>
      <c r="K569" s="389" t="s">
        <v>361</v>
      </c>
      <c r="L569" s="390">
        <v>196</v>
      </c>
      <c r="M569" s="350"/>
      <c r="N569" s="363" t="s">
        <v>361</v>
      </c>
      <c r="O569" s="353"/>
      <c r="P569" s="273" t="s">
        <v>361</v>
      </c>
      <c r="Q569" s="436" t="s">
        <v>361</v>
      </c>
      <c r="R569" s="391"/>
      <c r="S569" s="391"/>
      <c r="T569" s="554"/>
      <c r="U569" s="555"/>
      <c r="V569" s="437"/>
    </row>
    <row r="570" spans="1:22" s="57" customFormat="1" ht="15.75" customHeight="1">
      <c r="A570" s="435" t="s">
        <v>949</v>
      </c>
      <c r="B570" s="67">
        <v>7</v>
      </c>
      <c r="C570" s="352"/>
      <c r="D570" s="352"/>
      <c r="E570" s="352"/>
      <c r="F570" s="352"/>
      <c r="G570" s="348"/>
      <c r="H570" s="348"/>
      <c r="I570" s="349"/>
      <c r="J570" s="350"/>
      <c r="K570" s="389" t="s">
        <v>361</v>
      </c>
      <c r="L570" s="390">
        <v>197</v>
      </c>
      <c r="M570" s="350"/>
      <c r="N570" s="363" t="s">
        <v>361</v>
      </c>
      <c r="O570" s="353"/>
      <c r="P570" s="56" t="s">
        <v>361</v>
      </c>
      <c r="Q570" s="436" t="s">
        <v>361</v>
      </c>
      <c r="R570" s="391"/>
      <c r="S570" s="391"/>
      <c r="T570" s="554"/>
      <c r="U570" s="555"/>
      <c r="V570" s="437"/>
    </row>
    <row r="571" spans="1:22" s="57" customFormat="1" ht="15.75" customHeight="1">
      <c r="A571" s="435" t="s">
        <v>950</v>
      </c>
      <c r="B571" s="67">
        <v>8</v>
      </c>
      <c r="C571" s="352"/>
      <c r="D571" s="352"/>
      <c r="E571" s="352"/>
      <c r="F571" s="352"/>
      <c r="G571" s="348"/>
      <c r="H571" s="348"/>
      <c r="I571" s="349"/>
      <c r="J571" s="350"/>
      <c r="K571" s="389" t="s">
        <v>361</v>
      </c>
      <c r="L571" s="390">
        <v>198</v>
      </c>
      <c r="M571" s="350"/>
      <c r="N571" s="363" t="s">
        <v>361</v>
      </c>
      <c r="O571" s="354"/>
      <c r="P571" s="56" t="s">
        <v>361</v>
      </c>
      <c r="Q571" s="436" t="s">
        <v>361</v>
      </c>
      <c r="R571" s="391"/>
      <c r="S571" s="391"/>
      <c r="T571" s="554"/>
      <c r="U571" s="555"/>
      <c r="V571" s="437"/>
    </row>
    <row r="572" spans="1:22" s="57" customFormat="1" ht="15.75" customHeight="1">
      <c r="A572" s="435" t="s">
        <v>951</v>
      </c>
      <c r="B572" s="67">
        <v>9</v>
      </c>
      <c r="C572" s="352"/>
      <c r="D572" s="352"/>
      <c r="E572" s="352"/>
      <c r="F572" s="352"/>
      <c r="G572" s="348"/>
      <c r="H572" s="348"/>
      <c r="I572" s="349"/>
      <c r="J572" s="350"/>
      <c r="K572" s="389" t="s">
        <v>361</v>
      </c>
      <c r="L572" s="390">
        <v>199</v>
      </c>
      <c r="M572" s="350"/>
      <c r="N572" s="363" t="s">
        <v>361</v>
      </c>
      <c r="O572" s="354"/>
      <c r="P572" s="56" t="s">
        <v>361</v>
      </c>
      <c r="Q572" s="436" t="s">
        <v>361</v>
      </c>
      <c r="R572" s="391"/>
      <c r="S572" s="391"/>
      <c r="T572" s="554"/>
      <c r="U572" s="555"/>
      <c r="V572" s="437"/>
    </row>
    <row r="573" spans="1:22" s="57" customFormat="1" ht="15.75" customHeight="1">
      <c r="A573" s="435" t="s">
        <v>952</v>
      </c>
      <c r="B573" s="67">
        <v>10</v>
      </c>
      <c r="C573" s="352"/>
      <c r="D573" s="352"/>
      <c r="E573" s="352"/>
      <c r="F573" s="352"/>
      <c r="G573" s="348"/>
      <c r="H573" s="348"/>
      <c r="I573" s="349"/>
      <c r="J573" s="350"/>
      <c r="K573" s="389" t="s">
        <v>361</v>
      </c>
      <c r="L573" s="390">
        <v>200</v>
      </c>
      <c r="M573" s="350"/>
      <c r="N573" s="363" t="s">
        <v>361</v>
      </c>
      <c r="O573" s="354"/>
      <c r="P573" s="56" t="s">
        <v>361</v>
      </c>
      <c r="Q573" s="436" t="s">
        <v>361</v>
      </c>
      <c r="R573" s="391"/>
      <c r="S573" s="391"/>
      <c r="T573" s="554"/>
      <c r="U573" s="555"/>
      <c r="V573" s="437"/>
    </row>
    <row r="574" spans="1:22" s="39" customFormat="1" ht="13">
      <c r="A574" s="430"/>
      <c r="B574" s="59"/>
      <c r="C574" s="60"/>
      <c r="D574" s="60"/>
      <c r="E574" s="60"/>
      <c r="F574" s="60"/>
      <c r="G574" s="60"/>
      <c r="H574" s="60"/>
      <c r="I574" s="60"/>
      <c r="J574" s="60"/>
      <c r="K574" s="60"/>
      <c r="L574" s="60"/>
      <c r="M574" s="60"/>
      <c r="N574" s="318"/>
      <c r="O574" s="60"/>
      <c r="P574" s="60"/>
      <c r="Q574" s="318"/>
      <c r="R574" s="60"/>
      <c r="S574" s="60"/>
      <c r="T574" s="61"/>
      <c r="U574" s="62"/>
    </row>
    <row r="575" spans="1:22" s="39" customFormat="1" ht="17.25" customHeight="1" thickBot="1">
      <c r="A575" s="438"/>
      <c r="B575" s="340"/>
      <c r="C575" s="341"/>
      <c r="D575" s="341"/>
      <c r="E575" s="341"/>
      <c r="F575" s="341"/>
      <c r="G575" s="341"/>
      <c r="H575" s="341"/>
      <c r="I575" s="341"/>
      <c r="J575" s="341"/>
      <c r="K575" s="341"/>
      <c r="L575" s="341"/>
      <c r="M575" s="341"/>
      <c r="N575" s="342"/>
      <c r="O575" s="341"/>
      <c r="P575" s="341"/>
      <c r="Q575" s="343"/>
      <c r="R575" s="343"/>
      <c r="S575" s="344"/>
      <c r="T575" s="345"/>
      <c r="U575" s="346"/>
      <c r="V575" s="434"/>
    </row>
    <row r="576" spans="1:22" ht="17.25" customHeight="1">
      <c r="B576" s="64"/>
      <c r="C576" s="64"/>
      <c r="D576" s="64"/>
      <c r="E576" s="64"/>
      <c r="F576" s="64"/>
      <c r="G576" s="66"/>
      <c r="H576" s="66"/>
      <c r="I576" s="66"/>
      <c r="J576" s="66"/>
      <c r="K576" s="66"/>
      <c r="L576" s="66"/>
      <c r="M576" s="66"/>
      <c r="N576" s="66"/>
      <c r="O576" s="66"/>
      <c r="P576" s="66"/>
      <c r="Q576" s="66"/>
      <c r="R576" s="66"/>
      <c r="S576" s="66"/>
      <c r="T576" s="66"/>
      <c r="U576" s="66"/>
      <c r="V576" s="66"/>
    </row>
    <row r="577" spans="1:22" s="39" customFormat="1" ht="16.5" customHeight="1" thickBot="1">
      <c r="A577" s="430"/>
      <c r="B577" s="580" t="s">
        <v>72</v>
      </c>
      <c r="C577" s="580"/>
      <c r="D577" s="580"/>
      <c r="E577" s="580"/>
      <c r="F577" s="580"/>
      <c r="G577" s="580"/>
      <c r="H577" s="580"/>
      <c r="I577" s="580"/>
      <c r="J577" s="580"/>
      <c r="K577" s="580"/>
      <c r="L577" s="580"/>
      <c r="M577" s="580"/>
      <c r="N577" s="580"/>
      <c r="O577" s="580"/>
      <c r="P577" s="580"/>
      <c r="Q577" s="580"/>
      <c r="R577" s="580"/>
      <c r="S577" s="580"/>
      <c r="T577" s="580"/>
      <c r="U577" s="580"/>
      <c r="V577" s="439"/>
    </row>
    <row r="578" spans="1:22" s="42" customFormat="1" ht="22.5" customHeight="1">
      <c r="A578" s="143" t="s">
        <v>953</v>
      </c>
      <c r="B578" s="586" t="s">
        <v>69</v>
      </c>
      <c r="C578" s="568" t="s">
        <v>96</v>
      </c>
      <c r="D578" s="568"/>
      <c r="E578" s="568"/>
      <c r="F578" s="568"/>
      <c r="G578" s="568"/>
      <c r="H578" s="568"/>
      <c r="I578" s="568"/>
      <c r="J578" s="568"/>
      <c r="K578" s="568"/>
      <c r="L578" s="440"/>
      <c r="M578" s="440"/>
      <c r="N578" s="585" t="s">
        <v>94</v>
      </c>
      <c r="O578" s="565" t="s">
        <v>106</v>
      </c>
      <c r="P578" s="566"/>
      <c r="Q578" s="566"/>
      <c r="R578" s="560"/>
      <c r="S578" s="559" t="s">
        <v>213</v>
      </c>
      <c r="T578" s="560"/>
      <c r="U578" s="556" t="s">
        <v>6</v>
      </c>
      <c r="V578" s="441"/>
    </row>
    <row r="579" spans="1:22" s="42" customFormat="1" ht="22.5" customHeight="1">
      <c r="A579" s="143" t="s">
        <v>954</v>
      </c>
      <c r="B579" s="587"/>
      <c r="C579" s="568" t="s">
        <v>97</v>
      </c>
      <c r="D579" s="568"/>
      <c r="E579" s="589"/>
      <c r="F579" s="418">
        <v>4</v>
      </c>
      <c r="G579" s="567" t="s">
        <v>98</v>
      </c>
      <c r="H579" s="568"/>
      <c r="I579" s="573" t="s">
        <v>267</v>
      </c>
      <c r="J579" s="574"/>
      <c r="K579" s="590"/>
      <c r="L579" s="440"/>
      <c r="M579" s="410" t="s">
        <v>287</v>
      </c>
      <c r="N579" s="582"/>
      <c r="O579" s="567"/>
      <c r="P579" s="568"/>
      <c r="Q579" s="568"/>
      <c r="R579" s="569"/>
      <c r="S579" s="561"/>
      <c r="T579" s="562"/>
      <c r="U579" s="557"/>
      <c r="V579" s="441"/>
    </row>
    <row r="580" spans="1:22" s="42" customFormat="1" ht="51.75" customHeight="1" thickBot="1">
      <c r="A580" s="143" t="s">
        <v>955</v>
      </c>
      <c r="B580" s="587"/>
      <c r="C580" s="574" t="s">
        <v>95</v>
      </c>
      <c r="D580" s="575"/>
      <c r="E580" s="420" t="s">
        <v>99</v>
      </c>
      <c r="F580" s="415" t="s">
        <v>82</v>
      </c>
      <c r="G580" s="416" t="s">
        <v>81</v>
      </c>
      <c r="H580" s="419" t="s">
        <v>264</v>
      </c>
      <c r="I580" s="415" t="s">
        <v>268</v>
      </c>
      <c r="J580" s="416" t="s">
        <v>595</v>
      </c>
      <c r="K580" s="415" t="s">
        <v>101</v>
      </c>
      <c r="L580" s="440"/>
      <c r="M580" s="409" t="s">
        <v>288</v>
      </c>
      <c r="N580" s="583"/>
      <c r="O580" s="570" t="s">
        <v>107</v>
      </c>
      <c r="P580" s="571"/>
      <c r="Q580" s="572"/>
      <c r="R580" s="442">
        <v>5</v>
      </c>
      <c r="S580" s="563"/>
      <c r="T580" s="564"/>
      <c r="U580" s="558"/>
      <c r="V580" s="441"/>
    </row>
    <row r="581" spans="1:22" s="42" customFormat="1" ht="15.75" customHeight="1">
      <c r="A581" s="143" t="s">
        <v>956</v>
      </c>
      <c r="B581" s="587"/>
      <c r="C581" s="74">
        <v>1</v>
      </c>
      <c r="D581" s="133" t="s">
        <v>350</v>
      </c>
      <c r="E581" s="139">
        <v>0.1</v>
      </c>
      <c r="F581" s="443">
        <v>0</v>
      </c>
      <c r="G581" s="381">
        <v>0</v>
      </c>
      <c r="H581" s="295" t="s">
        <v>656</v>
      </c>
      <c r="I581" s="444" t="s">
        <v>24</v>
      </c>
      <c r="J581" s="445" t="s">
        <v>24</v>
      </c>
      <c r="K581" s="446" t="s">
        <v>361</v>
      </c>
      <c r="L581" s="447"/>
      <c r="M581" s="448" t="s">
        <v>24</v>
      </c>
      <c r="N581" s="581" t="s">
        <v>102</v>
      </c>
      <c r="O581" s="449"/>
      <c r="P581" s="449"/>
      <c r="Q581" s="449"/>
      <c r="R581" s="450"/>
      <c r="S581" s="559" t="s">
        <v>76</v>
      </c>
      <c r="T581" s="566"/>
      <c r="U581" s="560"/>
      <c r="V581" s="451"/>
    </row>
    <row r="582" spans="1:22" s="42" customFormat="1" ht="15.75" customHeight="1" thickBot="1">
      <c r="A582" s="143" t="s">
        <v>957</v>
      </c>
      <c r="B582" s="587"/>
      <c r="C582" s="74">
        <v>2</v>
      </c>
      <c r="D582" s="133" t="s">
        <v>351</v>
      </c>
      <c r="E582" s="139">
        <v>0.4</v>
      </c>
      <c r="F582" s="443">
        <v>14950.150000000001</v>
      </c>
      <c r="G582" s="381">
        <v>74.033333400000004</v>
      </c>
      <c r="H582" s="295">
        <v>201.9380908</v>
      </c>
      <c r="I582" s="444" t="s">
        <v>25</v>
      </c>
      <c r="J582" s="445" t="s">
        <v>25</v>
      </c>
      <c r="K582" s="446" t="s">
        <v>6</v>
      </c>
      <c r="L582" s="447"/>
      <c r="M582" s="448" t="s">
        <v>25</v>
      </c>
      <c r="N582" s="582"/>
      <c r="O582" s="452"/>
      <c r="P582" s="451"/>
      <c r="Q582" s="452"/>
      <c r="R582" s="453"/>
      <c r="S582" s="563"/>
      <c r="T582" s="593"/>
      <c r="U582" s="564"/>
      <c r="V582" s="451"/>
    </row>
    <row r="583" spans="1:22" s="42" customFormat="1" ht="15.75" customHeight="1" thickBot="1">
      <c r="A583" s="143" t="s">
        <v>958</v>
      </c>
      <c r="B583" s="587"/>
      <c r="C583" s="74">
        <v>3</v>
      </c>
      <c r="D583" s="133" t="s">
        <v>352</v>
      </c>
      <c r="E583" s="139">
        <v>0.32</v>
      </c>
      <c r="F583" s="443">
        <v>4313.6819999999998</v>
      </c>
      <c r="G583" s="381">
        <v>47.666666699999993</v>
      </c>
      <c r="H583" s="295">
        <v>90.496825099999995</v>
      </c>
      <c r="I583" s="444" t="s">
        <v>24</v>
      </c>
      <c r="J583" s="445" t="s">
        <v>24</v>
      </c>
      <c r="K583" s="446" t="s">
        <v>361</v>
      </c>
      <c r="L583" s="447"/>
      <c r="M583" s="448" t="s">
        <v>25</v>
      </c>
      <c r="N583" s="583"/>
      <c r="O583" s="454"/>
      <c r="P583" s="455"/>
      <c r="Q583" s="456"/>
      <c r="R583" s="457"/>
      <c r="S583" s="458"/>
      <c r="T583" s="458"/>
      <c r="U583" s="459"/>
      <c r="V583" s="441"/>
    </row>
    <row r="584" spans="1:22" s="42" customFormat="1" ht="15.75" customHeight="1">
      <c r="A584" s="143" t="s">
        <v>959</v>
      </c>
      <c r="B584" s="587"/>
      <c r="C584" s="74">
        <v>4</v>
      </c>
      <c r="D584" s="133" t="s">
        <v>353</v>
      </c>
      <c r="E584" s="139">
        <v>0.18</v>
      </c>
      <c r="F584" s="443">
        <v>0</v>
      </c>
      <c r="G584" s="381">
        <v>0</v>
      </c>
      <c r="H584" s="295" t="s">
        <v>656</v>
      </c>
      <c r="I584" s="444" t="s">
        <v>24</v>
      </c>
      <c r="J584" s="445" t="s">
        <v>24</v>
      </c>
      <c r="K584" s="446" t="s">
        <v>361</v>
      </c>
      <c r="L584" s="447"/>
      <c r="M584" s="448" t="s">
        <v>24</v>
      </c>
      <c r="N584" s="407" t="s">
        <v>280</v>
      </c>
      <c r="O584" s="573" t="s">
        <v>265</v>
      </c>
      <c r="P584" s="574"/>
      <c r="Q584" s="574"/>
      <c r="R584" s="575"/>
      <c r="S584" s="441"/>
      <c r="T584" s="441"/>
      <c r="U584" s="460"/>
      <c r="V584" s="441"/>
    </row>
    <row r="585" spans="1:22" s="42" customFormat="1" ht="24.75" customHeight="1">
      <c r="A585" s="143" t="s">
        <v>960</v>
      </c>
      <c r="B585" s="587"/>
      <c r="C585" s="74">
        <v>5</v>
      </c>
      <c r="D585" s="133" t="s">
        <v>361</v>
      </c>
      <c r="E585" s="139" t="s">
        <v>361</v>
      </c>
      <c r="F585" s="443" t="s">
        <v>361</v>
      </c>
      <c r="G585" s="381" t="s">
        <v>361</v>
      </c>
      <c r="H585" s="295" t="s">
        <v>361</v>
      </c>
      <c r="I585" s="444" t="s">
        <v>361</v>
      </c>
      <c r="J585" s="445" t="s">
        <v>361</v>
      </c>
      <c r="K585" s="446" t="s">
        <v>361</v>
      </c>
      <c r="L585" s="447"/>
      <c r="M585" s="448" t="s">
        <v>361</v>
      </c>
      <c r="N585" s="591">
        <v>19</v>
      </c>
      <c r="O585" s="416" t="s">
        <v>108</v>
      </c>
      <c r="P585" s="416" t="s">
        <v>601</v>
      </c>
      <c r="Q585" s="584" t="s">
        <v>259</v>
      </c>
      <c r="R585" s="584"/>
      <c r="S585" s="441"/>
      <c r="T585" s="441"/>
      <c r="U585" s="460"/>
      <c r="V585" s="441"/>
    </row>
    <row r="586" spans="1:22" s="42" customFormat="1" ht="16.5" customHeight="1" thickBot="1">
      <c r="A586" s="143" t="s">
        <v>961</v>
      </c>
      <c r="B586" s="587"/>
      <c r="C586" s="140">
        <v>6</v>
      </c>
      <c r="D586" s="141" t="s">
        <v>361</v>
      </c>
      <c r="E586" s="142" t="s">
        <v>361</v>
      </c>
      <c r="F586" s="382" t="s">
        <v>361</v>
      </c>
      <c r="G586" s="382" t="s">
        <v>361</v>
      </c>
      <c r="H586" s="295" t="s">
        <v>361</v>
      </c>
      <c r="I586" s="444" t="s">
        <v>361</v>
      </c>
      <c r="J586" s="445" t="s">
        <v>361</v>
      </c>
      <c r="K586" s="446" t="s">
        <v>361</v>
      </c>
      <c r="L586" s="447"/>
      <c r="M586" s="448" t="s">
        <v>361</v>
      </c>
      <c r="N586" s="592"/>
      <c r="O586" s="412">
        <v>3</v>
      </c>
      <c r="P586" s="478">
        <v>143.89992910000001</v>
      </c>
      <c r="Q586" s="579">
        <v>158.2894986</v>
      </c>
      <c r="R586" s="579"/>
      <c r="S586" s="441"/>
      <c r="T586" s="441"/>
      <c r="U586" s="460"/>
      <c r="V586" s="441"/>
    </row>
    <row r="587" spans="1:22" s="42" customFormat="1" ht="16.5" customHeight="1" thickBot="1">
      <c r="A587" s="143" t="s">
        <v>962</v>
      </c>
      <c r="B587" s="588"/>
      <c r="C587" s="577"/>
      <c r="D587" s="578"/>
      <c r="E587" s="578"/>
      <c r="F587" s="380"/>
      <c r="G587" s="379"/>
      <c r="H587" s="578" t="s">
        <v>103</v>
      </c>
      <c r="I587" s="578"/>
      <c r="J587" s="578"/>
      <c r="K587" s="461" t="s">
        <v>6</v>
      </c>
      <c r="L587" s="462"/>
      <c r="M587" s="461"/>
      <c r="N587" s="406"/>
      <c r="O587" s="408"/>
      <c r="P587" s="408"/>
      <c r="Q587" s="408"/>
      <c r="R587" s="408"/>
      <c r="S587" s="408"/>
      <c r="T587" s="413"/>
      <c r="U587" s="414"/>
      <c r="V587" s="441"/>
    </row>
    <row r="588" spans="1:22" ht="25" customHeight="1">
      <c r="V588" s="40"/>
    </row>
    <row r="589" spans="1:22" ht="25" hidden="1" customHeight="1">
      <c r="V589" s="40"/>
    </row>
    <row r="590" spans="1:22" s="51" customFormat="1" ht="23" hidden="1">
      <c r="A590" s="423">
        <v>20</v>
      </c>
      <c r="B590" s="599" t="s">
        <v>51</v>
      </c>
      <c r="C590" s="599"/>
      <c r="D590" s="599"/>
      <c r="E590" s="424">
        <v>20</v>
      </c>
      <c r="F590" s="425">
        <v>20</v>
      </c>
      <c r="G590" s="426"/>
      <c r="H590" s="426"/>
      <c r="I590" s="425"/>
      <c r="J590" s="425"/>
      <c r="K590" s="427"/>
      <c r="L590" s="427"/>
      <c r="M590" s="427"/>
      <c r="N590" s="426"/>
      <c r="O590" s="426"/>
      <c r="P590" s="428"/>
      <c r="Q590" s="428"/>
      <c r="R590" s="428"/>
      <c r="S590" s="428"/>
      <c r="T590" s="429"/>
    </row>
    <row r="591" spans="1:22" s="39" customFormat="1" ht="15.75" hidden="1" customHeight="1" thickBot="1">
      <c r="A591" s="430"/>
      <c r="B591" s="600" t="s">
        <v>57</v>
      </c>
      <c r="C591" s="421" t="s">
        <v>58</v>
      </c>
      <c r="D591" s="332" t="s">
        <v>17</v>
      </c>
      <c r="E591" s="332"/>
      <c r="F591" s="332" t="s">
        <v>59</v>
      </c>
      <c r="G591" s="333"/>
      <c r="H591" s="602" t="s">
        <v>60</v>
      </c>
      <c r="I591" s="602" t="s">
        <v>18</v>
      </c>
      <c r="J591" s="602" t="s">
        <v>61</v>
      </c>
      <c r="K591" s="602" t="s">
        <v>62</v>
      </c>
      <c r="L591" s="421"/>
      <c r="M591" s="602" t="s">
        <v>63</v>
      </c>
      <c r="N591" s="603" t="s">
        <v>64</v>
      </c>
      <c r="O591" s="602" t="s">
        <v>215</v>
      </c>
      <c r="P591" s="605" t="s">
        <v>65</v>
      </c>
      <c r="Q591" s="606"/>
      <c r="R591" s="552" t="s">
        <v>278</v>
      </c>
      <c r="S591" s="607" t="s">
        <v>279</v>
      </c>
      <c r="T591" s="594" t="s">
        <v>22</v>
      </c>
      <c r="U591" s="595"/>
      <c r="V591" s="431"/>
    </row>
    <row r="592" spans="1:22" s="39" customFormat="1" ht="100" hidden="1" customHeight="1">
      <c r="A592" s="430"/>
      <c r="B592" s="601"/>
      <c r="C592" s="416" t="s">
        <v>66</v>
      </c>
      <c r="D592" s="334" t="s">
        <v>3</v>
      </c>
      <c r="E592" s="334" t="s">
        <v>19</v>
      </c>
      <c r="F592" s="334" t="s">
        <v>67</v>
      </c>
      <c r="G592" s="335" t="s">
        <v>68</v>
      </c>
      <c r="H592" s="584"/>
      <c r="I592" s="584"/>
      <c r="J592" s="584"/>
      <c r="K592" s="584"/>
      <c r="L592" s="416"/>
      <c r="M592" s="584"/>
      <c r="N592" s="604"/>
      <c r="O592" s="584"/>
      <c r="P592" s="416" t="s">
        <v>212</v>
      </c>
      <c r="Q592" s="334" t="s">
        <v>83</v>
      </c>
      <c r="R592" s="553"/>
      <c r="S592" s="608"/>
      <c r="T592" s="596"/>
      <c r="U592" s="597"/>
      <c r="V592" s="431"/>
    </row>
    <row r="593" spans="1:22" s="39" customFormat="1" ht="13" hidden="1">
      <c r="A593" s="430"/>
      <c r="B593" s="52"/>
      <c r="C593" s="53"/>
      <c r="D593" s="53"/>
      <c r="E593" s="53"/>
      <c r="F593" s="53"/>
      <c r="G593" s="53"/>
      <c r="H593" s="53"/>
      <c r="I593" s="53"/>
      <c r="J593" s="53"/>
      <c r="K593" s="53"/>
      <c r="L593" s="53"/>
      <c r="M593" s="53"/>
      <c r="N593" s="53"/>
      <c r="O593" s="53"/>
      <c r="P593" s="53"/>
      <c r="Q593" s="53"/>
      <c r="R593" s="432"/>
      <c r="S593" s="433"/>
      <c r="T593" s="434"/>
      <c r="U593" s="54"/>
    </row>
    <row r="594" spans="1:22" s="57" customFormat="1" ht="15.75" hidden="1" customHeight="1">
      <c r="A594" s="435" t="s">
        <v>963</v>
      </c>
      <c r="B594" s="55">
        <v>1</v>
      </c>
      <c r="C594" s="347"/>
      <c r="D594" s="347"/>
      <c r="E594" s="347"/>
      <c r="F594" s="347"/>
      <c r="G594" s="348"/>
      <c r="H594" s="348"/>
      <c r="I594" s="349"/>
      <c r="J594" s="350"/>
      <c r="K594" s="389" t="s">
        <v>361</v>
      </c>
      <c r="L594" s="390">
        <v>201</v>
      </c>
      <c r="M594" s="350"/>
      <c r="N594" s="363" t="s">
        <v>361</v>
      </c>
      <c r="O594" s="353"/>
      <c r="P594" s="273" t="s">
        <v>361</v>
      </c>
      <c r="Q594" s="436" t="s">
        <v>361</v>
      </c>
      <c r="R594" s="391"/>
      <c r="S594" s="391"/>
      <c r="T594" s="554"/>
      <c r="U594" s="555"/>
      <c r="V594" s="437"/>
    </row>
    <row r="595" spans="1:22" s="57" customFormat="1" ht="15.75" hidden="1" customHeight="1">
      <c r="A595" s="435" t="s">
        <v>964</v>
      </c>
      <c r="B595" s="55">
        <v>2</v>
      </c>
      <c r="C595" s="351"/>
      <c r="D595" s="351"/>
      <c r="E595" s="351"/>
      <c r="F595" s="351"/>
      <c r="G595" s="348"/>
      <c r="H595" s="348"/>
      <c r="I595" s="349"/>
      <c r="J595" s="350"/>
      <c r="K595" s="389" t="s">
        <v>361</v>
      </c>
      <c r="L595" s="390">
        <v>202</v>
      </c>
      <c r="M595" s="350"/>
      <c r="N595" s="363" t="s">
        <v>361</v>
      </c>
      <c r="O595" s="353"/>
      <c r="P595" s="273" t="s">
        <v>361</v>
      </c>
      <c r="Q595" s="436" t="s">
        <v>361</v>
      </c>
      <c r="R595" s="391"/>
      <c r="S595" s="391"/>
      <c r="T595" s="554"/>
      <c r="U595" s="555"/>
      <c r="V595" s="437"/>
    </row>
    <row r="596" spans="1:22" s="57" customFormat="1" ht="15.75" hidden="1" customHeight="1">
      <c r="A596" s="435" t="s">
        <v>965</v>
      </c>
      <c r="B596" s="58">
        <v>3</v>
      </c>
      <c r="C596" s="347"/>
      <c r="D596" s="347"/>
      <c r="E596" s="347"/>
      <c r="F596" s="347"/>
      <c r="G596" s="348"/>
      <c r="H596" s="348"/>
      <c r="I596" s="349"/>
      <c r="J596" s="350"/>
      <c r="K596" s="389" t="s">
        <v>361</v>
      </c>
      <c r="L596" s="390">
        <v>203</v>
      </c>
      <c r="M596" s="350"/>
      <c r="N596" s="363" t="s">
        <v>361</v>
      </c>
      <c r="O596" s="353"/>
      <c r="P596" s="273" t="s">
        <v>361</v>
      </c>
      <c r="Q596" s="436" t="s">
        <v>361</v>
      </c>
      <c r="R596" s="391"/>
      <c r="S596" s="391"/>
      <c r="T596" s="554"/>
      <c r="U596" s="555"/>
      <c r="V596" s="437"/>
    </row>
    <row r="597" spans="1:22" s="57" customFormat="1" ht="15.75" hidden="1" customHeight="1">
      <c r="A597" s="435" t="s">
        <v>966</v>
      </c>
      <c r="B597" s="67">
        <v>4</v>
      </c>
      <c r="C597" s="352"/>
      <c r="D597" s="352"/>
      <c r="E597" s="352"/>
      <c r="F597" s="352"/>
      <c r="G597" s="348"/>
      <c r="H597" s="348"/>
      <c r="I597" s="349"/>
      <c r="J597" s="350"/>
      <c r="K597" s="389" t="s">
        <v>361</v>
      </c>
      <c r="L597" s="390">
        <v>204</v>
      </c>
      <c r="M597" s="350"/>
      <c r="N597" s="363" t="s">
        <v>361</v>
      </c>
      <c r="O597" s="353"/>
      <c r="P597" s="273" t="s">
        <v>361</v>
      </c>
      <c r="Q597" s="436" t="s">
        <v>361</v>
      </c>
      <c r="R597" s="391"/>
      <c r="S597" s="391"/>
      <c r="T597" s="554"/>
      <c r="U597" s="555"/>
      <c r="V597" s="437"/>
    </row>
    <row r="598" spans="1:22" s="57" customFormat="1" ht="15.75" hidden="1" customHeight="1">
      <c r="A598" s="435" t="s">
        <v>967</v>
      </c>
      <c r="B598" s="67">
        <v>5</v>
      </c>
      <c r="C598" s="352"/>
      <c r="D598" s="352"/>
      <c r="E598" s="352"/>
      <c r="F598" s="352"/>
      <c r="G598" s="348"/>
      <c r="H598" s="348"/>
      <c r="I598" s="349"/>
      <c r="J598" s="350"/>
      <c r="K598" s="389" t="s">
        <v>361</v>
      </c>
      <c r="L598" s="390">
        <v>205</v>
      </c>
      <c r="M598" s="350"/>
      <c r="N598" s="363" t="s">
        <v>361</v>
      </c>
      <c r="O598" s="353"/>
      <c r="P598" s="273" t="s">
        <v>361</v>
      </c>
      <c r="Q598" s="436" t="s">
        <v>361</v>
      </c>
      <c r="R598" s="391"/>
      <c r="S598" s="391"/>
      <c r="T598" s="554"/>
      <c r="U598" s="555"/>
      <c r="V598" s="437"/>
    </row>
    <row r="599" spans="1:22" s="57" customFormat="1" ht="15.75" hidden="1" customHeight="1">
      <c r="A599" s="435" t="s">
        <v>968</v>
      </c>
      <c r="B599" s="67">
        <v>6</v>
      </c>
      <c r="C599" s="352"/>
      <c r="D599" s="352"/>
      <c r="E599" s="352"/>
      <c r="F599" s="352"/>
      <c r="G599" s="348"/>
      <c r="H599" s="348"/>
      <c r="I599" s="349"/>
      <c r="J599" s="350"/>
      <c r="K599" s="389" t="s">
        <v>361</v>
      </c>
      <c r="L599" s="390">
        <v>206</v>
      </c>
      <c r="M599" s="350"/>
      <c r="N599" s="363" t="s">
        <v>361</v>
      </c>
      <c r="O599" s="353"/>
      <c r="P599" s="273" t="s">
        <v>361</v>
      </c>
      <c r="Q599" s="436" t="s">
        <v>361</v>
      </c>
      <c r="R599" s="391"/>
      <c r="S599" s="391"/>
      <c r="T599" s="554"/>
      <c r="U599" s="555"/>
      <c r="V599" s="437"/>
    </row>
    <row r="600" spans="1:22" s="57" customFormat="1" ht="15.75" hidden="1" customHeight="1">
      <c r="A600" s="435" t="s">
        <v>969</v>
      </c>
      <c r="B600" s="67">
        <v>7</v>
      </c>
      <c r="C600" s="352"/>
      <c r="D600" s="352"/>
      <c r="E600" s="352"/>
      <c r="F600" s="352"/>
      <c r="G600" s="348"/>
      <c r="H600" s="348"/>
      <c r="I600" s="349"/>
      <c r="J600" s="350"/>
      <c r="K600" s="389" t="s">
        <v>361</v>
      </c>
      <c r="L600" s="390">
        <v>207</v>
      </c>
      <c r="M600" s="350"/>
      <c r="N600" s="363" t="s">
        <v>361</v>
      </c>
      <c r="O600" s="353"/>
      <c r="P600" s="56" t="s">
        <v>361</v>
      </c>
      <c r="Q600" s="436" t="s">
        <v>361</v>
      </c>
      <c r="R600" s="391"/>
      <c r="S600" s="391"/>
      <c r="T600" s="554"/>
      <c r="U600" s="555"/>
      <c r="V600" s="437"/>
    </row>
    <row r="601" spans="1:22" s="57" customFormat="1" ht="15.75" hidden="1" customHeight="1">
      <c r="A601" s="435" t="s">
        <v>970</v>
      </c>
      <c r="B601" s="67">
        <v>8</v>
      </c>
      <c r="C601" s="352"/>
      <c r="D601" s="352"/>
      <c r="E601" s="352"/>
      <c r="F601" s="352"/>
      <c r="G601" s="348"/>
      <c r="H601" s="348"/>
      <c r="I601" s="349"/>
      <c r="J601" s="350"/>
      <c r="K601" s="389" t="s">
        <v>361</v>
      </c>
      <c r="L601" s="390">
        <v>208</v>
      </c>
      <c r="M601" s="350"/>
      <c r="N601" s="363" t="s">
        <v>361</v>
      </c>
      <c r="O601" s="354"/>
      <c r="P601" s="56" t="s">
        <v>361</v>
      </c>
      <c r="Q601" s="436" t="s">
        <v>361</v>
      </c>
      <c r="R601" s="391"/>
      <c r="S601" s="391"/>
      <c r="T601" s="554"/>
      <c r="U601" s="555"/>
      <c r="V601" s="437"/>
    </row>
    <row r="602" spans="1:22" s="57" customFormat="1" ht="15.75" hidden="1" customHeight="1">
      <c r="A602" s="435" t="s">
        <v>971</v>
      </c>
      <c r="B602" s="67">
        <v>9</v>
      </c>
      <c r="C602" s="352"/>
      <c r="D602" s="352"/>
      <c r="E602" s="352"/>
      <c r="F602" s="352"/>
      <c r="G602" s="348"/>
      <c r="H602" s="348"/>
      <c r="I602" s="349"/>
      <c r="J602" s="350"/>
      <c r="K602" s="389" t="s">
        <v>361</v>
      </c>
      <c r="L602" s="390">
        <v>209</v>
      </c>
      <c r="M602" s="350"/>
      <c r="N602" s="363" t="s">
        <v>361</v>
      </c>
      <c r="O602" s="354"/>
      <c r="P602" s="56" t="s">
        <v>361</v>
      </c>
      <c r="Q602" s="436" t="s">
        <v>361</v>
      </c>
      <c r="R602" s="391"/>
      <c r="S602" s="391"/>
      <c r="T602" s="554"/>
      <c r="U602" s="555"/>
      <c r="V602" s="437"/>
    </row>
    <row r="603" spans="1:22" s="57" customFormat="1" ht="15.75" hidden="1" customHeight="1">
      <c r="A603" s="435" t="s">
        <v>972</v>
      </c>
      <c r="B603" s="67">
        <v>10</v>
      </c>
      <c r="C603" s="352"/>
      <c r="D603" s="352"/>
      <c r="E603" s="352"/>
      <c r="F603" s="352"/>
      <c r="G603" s="348"/>
      <c r="H603" s="348"/>
      <c r="I603" s="349"/>
      <c r="J603" s="350"/>
      <c r="K603" s="389" t="s">
        <v>361</v>
      </c>
      <c r="L603" s="390">
        <v>210</v>
      </c>
      <c r="M603" s="350"/>
      <c r="N603" s="363" t="s">
        <v>361</v>
      </c>
      <c r="O603" s="354"/>
      <c r="P603" s="56" t="s">
        <v>361</v>
      </c>
      <c r="Q603" s="436" t="s">
        <v>361</v>
      </c>
      <c r="R603" s="391"/>
      <c r="S603" s="391"/>
      <c r="T603" s="554"/>
      <c r="U603" s="555"/>
      <c r="V603" s="437"/>
    </row>
    <row r="604" spans="1:22" s="39" customFormat="1" ht="13" hidden="1">
      <c r="A604" s="430"/>
      <c r="B604" s="59"/>
      <c r="C604" s="60"/>
      <c r="D604" s="60"/>
      <c r="E604" s="60"/>
      <c r="F604" s="60"/>
      <c r="G604" s="60"/>
      <c r="H604" s="60"/>
      <c r="I604" s="60"/>
      <c r="J604" s="60"/>
      <c r="K604" s="60"/>
      <c r="L604" s="60"/>
      <c r="M604" s="60"/>
      <c r="N604" s="318"/>
      <c r="O604" s="60"/>
      <c r="P604" s="60"/>
      <c r="Q604" s="318"/>
      <c r="R604" s="60"/>
      <c r="S604" s="60"/>
      <c r="T604" s="61"/>
      <c r="U604" s="62"/>
    </row>
    <row r="605" spans="1:22" s="39" customFormat="1" ht="17.25" hidden="1" customHeight="1">
      <c r="A605" s="438"/>
      <c r="B605" s="340"/>
      <c r="C605" s="341"/>
      <c r="D605" s="341"/>
      <c r="E605" s="341"/>
      <c r="F605" s="341"/>
      <c r="G605" s="341"/>
      <c r="H605" s="341"/>
      <c r="I605" s="341"/>
      <c r="J605" s="341"/>
      <c r="K605" s="341"/>
      <c r="L605" s="341"/>
      <c r="M605" s="341"/>
      <c r="N605" s="342"/>
      <c r="O605" s="341"/>
      <c r="P605" s="341"/>
      <c r="Q605" s="343"/>
      <c r="R605" s="343"/>
      <c r="S605" s="344"/>
      <c r="T605" s="345"/>
      <c r="U605" s="346"/>
      <c r="V605" s="434"/>
    </row>
    <row r="606" spans="1:22" ht="17.25" hidden="1" customHeight="1">
      <c r="B606" s="64"/>
      <c r="C606" s="64"/>
      <c r="D606" s="64"/>
      <c r="E606" s="64"/>
      <c r="F606" s="64"/>
      <c r="G606" s="66"/>
      <c r="H606" s="66"/>
      <c r="I606" s="66"/>
      <c r="J606" s="66"/>
      <c r="K606" s="66"/>
      <c r="L606" s="66"/>
      <c r="M606" s="66"/>
      <c r="N606" s="66"/>
      <c r="O606" s="66"/>
      <c r="P606" s="66"/>
      <c r="Q606" s="66"/>
      <c r="R606" s="66"/>
      <c r="S606" s="66"/>
      <c r="T606" s="66"/>
      <c r="U606" s="66"/>
      <c r="V606" s="66"/>
    </row>
    <row r="607" spans="1:22" s="39" customFormat="1" ht="16.5" hidden="1" customHeight="1">
      <c r="A607" s="430"/>
      <c r="B607" s="580" t="s">
        <v>72</v>
      </c>
      <c r="C607" s="580"/>
      <c r="D607" s="580"/>
      <c r="E607" s="580"/>
      <c r="F607" s="580"/>
      <c r="G607" s="580"/>
      <c r="H607" s="580"/>
      <c r="I607" s="580"/>
      <c r="J607" s="580"/>
      <c r="K607" s="580"/>
      <c r="L607" s="580"/>
      <c r="M607" s="580"/>
      <c r="N607" s="580"/>
      <c r="O607" s="580"/>
      <c r="P607" s="580"/>
      <c r="Q607" s="580"/>
      <c r="R607" s="580"/>
      <c r="S607" s="580"/>
      <c r="T607" s="580"/>
      <c r="U607" s="580"/>
      <c r="V607" s="439"/>
    </row>
    <row r="608" spans="1:22" s="42" customFormat="1" ht="22.5" hidden="1" customHeight="1">
      <c r="A608" s="143" t="s">
        <v>973</v>
      </c>
      <c r="B608" s="586" t="s">
        <v>69</v>
      </c>
      <c r="C608" s="568" t="s">
        <v>96</v>
      </c>
      <c r="D608" s="568"/>
      <c r="E608" s="568"/>
      <c r="F608" s="568"/>
      <c r="G608" s="568"/>
      <c r="H608" s="568"/>
      <c r="I608" s="568"/>
      <c r="J608" s="568"/>
      <c r="K608" s="568"/>
      <c r="L608" s="440"/>
      <c r="M608" s="440"/>
      <c r="N608" s="585" t="s">
        <v>94</v>
      </c>
      <c r="O608" s="565" t="s">
        <v>106</v>
      </c>
      <c r="P608" s="566"/>
      <c r="Q608" s="566"/>
      <c r="R608" s="560"/>
      <c r="S608" s="559" t="s">
        <v>213</v>
      </c>
      <c r="T608" s="560"/>
      <c r="U608" s="556" t="s">
        <v>214</v>
      </c>
      <c r="V608" s="441"/>
    </row>
    <row r="609" spans="1:22" s="42" customFormat="1" ht="22.5" hidden="1" customHeight="1">
      <c r="A609" s="143" t="s">
        <v>974</v>
      </c>
      <c r="B609" s="587"/>
      <c r="C609" s="568" t="s">
        <v>97</v>
      </c>
      <c r="D609" s="568"/>
      <c r="E609" s="589"/>
      <c r="F609" s="418">
        <v>1</v>
      </c>
      <c r="G609" s="567" t="s">
        <v>98</v>
      </c>
      <c r="H609" s="568"/>
      <c r="I609" s="573" t="s">
        <v>267</v>
      </c>
      <c r="J609" s="574"/>
      <c r="K609" s="590"/>
      <c r="L609" s="440"/>
      <c r="M609" s="410" t="s">
        <v>287</v>
      </c>
      <c r="N609" s="582"/>
      <c r="O609" s="567"/>
      <c r="P609" s="568"/>
      <c r="Q609" s="568"/>
      <c r="R609" s="569"/>
      <c r="S609" s="561"/>
      <c r="T609" s="562"/>
      <c r="U609" s="557"/>
      <c r="V609" s="441"/>
    </row>
    <row r="610" spans="1:22" s="42" customFormat="1" ht="51.75" hidden="1" customHeight="1">
      <c r="A610" s="143" t="s">
        <v>975</v>
      </c>
      <c r="B610" s="587"/>
      <c r="C610" s="574" t="s">
        <v>95</v>
      </c>
      <c r="D610" s="575"/>
      <c r="E610" s="420" t="s">
        <v>99</v>
      </c>
      <c r="F610" s="415" t="s">
        <v>82</v>
      </c>
      <c r="G610" s="416" t="s">
        <v>81</v>
      </c>
      <c r="H610" s="419" t="s">
        <v>264</v>
      </c>
      <c r="I610" s="415" t="s">
        <v>268</v>
      </c>
      <c r="J610" s="416" t="s">
        <v>595</v>
      </c>
      <c r="K610" s="415" t="s">
        <v>101</v>
      </c>
      <c r="L610" s="440"/>
      <c r="M610" s="409" t="s">
        <v>288</v>
      </c>
      <c r="N610" s="583"/>
      <c r="O610" s="570" t="s">
        <v>107</v>
      </c>
      <c r="P610" s="571"/>
      <c r="Q610" s="572"/>
      <c r="R610" s="442">
        <v>0</v>
      </c>
      <c r="S610" s="563"/>
      <c r="T610" s="564"/>
      <c r="U610" s="558"/>
      <c r="V610" s="441"/>
    </row>
    <row r="611" spans="1:22" s="42" customFormat="1" ht="15.75" hidden="1" customHeight="1">
      <c r="A611" s="143" t="s">
        <v>976</v>
      </c>
      <c r="B611" s="587"/>
      <c r="C611" s="74">
        <v>1</v>
      </c>
      <c r="D611" s="133" t="s">
        <v>361</v>
      </c>
      <c r="E611" s="139" t="s">
        <v>361</v>
      </c>
      <c r="F611" s="443" t="s">
        <v>361</v>
      </c>
      <c r="G611" s="381" t="s">
        <v>361</v>
      </c>
      <c r="H611" s="295" t="s">
        <v>361</v>
      </c>
      <c r="I611" s="444" t="s">
        <v>361</v>
      </c>
      <c r="J611" s="445" t="s">
        <v>361</v>
      </c>
      <c r="K611" s="446" t="s">
        <v>361</v>
      </c>
      <c r="L611" s="447"/>
      <c r="M611" s="448" t="s">
        <v>361</v>
      </c>
      <c r="N611" s="581" t="s">
        <v>102</v>
      </c>
      <c r="O611" s="449"/>
      <c r="P611" s="449"/>
      <c r="Q611" s="449"/>
      <c r="R611" s="450"/>
      <c r="S611" s="559" t="s">
        <v>76</v>
      </c>
      <c r="T611" s="566"/>
      <c r="U611" s="560"/>
      <c r="V611" s="451"/>
    </row>
    <row r="612" spans="1:22" s="42" customFormat="1" ht="15.75" hidden="1" customHeight="1">
      <c r="A612" s="143" t="s">
        <v>977</v>
      </c>
      <c r="B612" s="587"/>
      <c r="C612" s="74">
        <v>2</v>
      </c>
      <c r="D612" s="133" t="s">
        <v>361</v>
      </c>
      <c r="E612" s="139" t="s">
        <v>361</v>
      </c>
      <c r="F612" s="443" t="s">
        <v>361</v>
      </c>
      <c r="G612" s="381" t="s">
        <v>361</v>
      </c>
      <c r="H612" s="295" t="s">
        <v>361</v>
      </c>
      <c r="I612" s="444" t="s">
        <v>361</v>
      </c>
      <c r="J612" s="445" t="s">
        <v>361</v>
      </c>
      <c r="K612" s="446" t="s">
        <v>361</v>
      </c>
      <c r="L612" s="447"/>
      <c r="M612" s="448" t="s">
        <v>361</v>
      </c>
      <c r="N612" s="582"/>
      <c r="O612" s="452"/>
      <c r="P612" s="451"/>
      <c r="Q612" s="452"/>
      <c r="R612" s="453"/>
      <c r="S612" s="563"/>
      <c r="T612" s="593"/>
      <c r="U612" s="564"/>
      <c r="V612" s="451"/>
    </row>
    <row r="613" spans="1:22" s="42" customFormat="1" ht="15.75" hidden="1" customHeight="1">
      <c r="A613" s="143" t="s">
        <v>978</v>
      </c>
      <c r="B613" s="587"/>
      <c r="C613" s="74">
        <v>3</v>
      </c>
      <c r="D613" s="133" t="s">
        <v>361</v>
      </c>
      <c r="E613" s="139" t="s">
        <v>361</v>
      </c>
      <c r="F613" s="443" t="s">
        <v>361</v>
      </c>
      <c r="G613" s="381" t="s">
        <v>361</v>
      </c>
      <c r="H613" s="295" t="s">
        <v>361</v>
      </c>
      <c r="I613" s="444" t="s">
        <v>361</v>
      </c>
      <c r="J613" s="445" t="s">
        <v>361</v>
      </c>
      <c r="K613" s="446" t="s">
        <v>361</v>
      </c>
      <c r="L613" s="447"/>
      <c r="M613" s="448" t="s">
        <v>361</v>
      </c>
      <c r="N613" s="583"/>
      <c r="O613" s="454"/>
      <c r="P613" s="455"/>
      <c r="Q613" s="456"/>
      <c r="R613" s="457"/>
      <c r="S613" s="458"/>
      <c r="T613" s="458"/>
      <c r="U613" s="459"/>
      <c r="V613" s="441"/>
    </row>
    <row r="614" spans="1:22" s="42" customFormat="1" ht="15.75" hidden="1" customHeight="1">
      <c r="A614" s="143" t="s">
        <v>979</v>
      </c>
      <c r="B614" s="587"/>
      <c r="C614" s="74">
        <v>4</v>
      </c>
      <c r="D614" s="133" t="s">
        <v>361</v>
      </c>
      <c r="E614" s="139" t="s">
        <v>361</v>
      </c>
      <c r="F614" s="443" t="s">
        <v>361</v>
      </c>
      <c r="G614" s="381" t="s">
        <v>361</v>
      </c>
      <c r="H614" s="295" t="s">
        <v>361</v>
      </c>
      <c r="I614" s="444" t="s">
        <v>361</v>
      </c>
      <c r="J614" s="445" t="s">
        <v>361</v>
      </c>
      <c r="K614" s="446" t="s">
        <v>361</v>
      </c>
      <c r="L614" s="447"/>
      <c r="M614" s="448" t="s">
        <v>361</v>
      </c>
      <c r="N614" s="407" t="s">
        <v>280</v>
      </c>
      <c r="O614" s="573" t="s">
        <v>265</v>
      </c>
      <c r="P614" s="574"/>
      <c r="Q614" s="574"/>
      <c r="R614" s="575"/>
      <c r="S614" s="441"/>
      <c r="T614" s="441"/>
      <c r="U614" s="460"/>
      <c r="V614" s="441"/>
    </row>
    <row r="615" spans="1:22" s="42" customFormat="1" ht="24.75" hidden="1" customHeight="1">
      <c r="A615" s="143" t="s">
        <v>980</v>
      </c>
      <c r="B615" s="587"/>
      <c r="C615" s="74">
        <v>5</v>
      </c>
      <c r="D615" s="133" t="s">
        <v>361</v>
      </c>
      <c r="E615" s="139" t="s">
        <v>361</v>
      </c>
      <c r="F615" s="443" t="s">
        <v>361</v>
      </c>
      <c r="G615" s="381" t="s">
        <v>361</v>
      </c>
      <c r="H615" s="295" t="s">
        <v>361</v>
      </c>
      <c r="I615" s="444" t="s">
        <v>361</v>
      </c>
      <c r="J615" s="445" t="s">
        <v>361</v>
      </c>
      <c r="K615" s="446" t="s">
        <v>361</v>
      </c>
      <c r="L615" s="447"/>
      <c r="M615" s="448" t="s">
        <v>361</v>
      </c>
      <c r="N615" s="591">
        <v>20</v>
      </c>
      <c r="O615" s="416" t="s">
        <v>108</v>
      </c>
      <c r="P615" s="416" t="s">
        <v>601</v>
      </c>
      <c r="Q615" s="584" t="s">
        <v>259</v>
      </c>
      <c r="R615" s="584"/>
      <c r="S615" s="441"/>
      <c r="T615" s="441"/>
      <c r="U615" s="460"/>
      <c r="V615" s="441"/>
    </row>
    <row r="616" spans="1:22" s="42" customFormat="1" ht="16.5" hidden="1" customHeight="1">
      <c r="A616" s="143" t="s">
        <v>981</v>
      </c>
      <c r="B616" s="587"/>
      <c r="C616" s="140">
        <v>6</v>
      </c>
      <c r="D616" s="141" t="s">
        <v>361</v>
      </c>
      <c r="E616" s="142" t="s">
        <v>361</v>
      </c>
      <c r="F616" s="382" t="s">
        <v>361</v>
      </c>
      <c r="G616" s="382" t="s">
        <v>361</v>
      </c>
      <c r="H616" s="295" t="s">
        <v>361</v>
      </c>
      <c r="I616" s="444" t="s">
        <v>361</v>
      </c>
      <c r="J616" s="445" t="s">
        <v>361</v>
      </c>
      <c r="K616" s="446" t="s">
        <v>361</v>
      </c>
      <c r="L616" s="447"/>
      <c r="M616" s="448" t="s">
        <v>361</v>
      </c>
      <c r="N616" s="592"/>
      <c r="O616" s="412">
        <v>3</v>
      </c>
      <c r="P616" s="417">
        <v>97.323634799999994</v>
      </c>
      <c r="Q616" s="579">
        <v>0</v>
      </c>
      <c r="R616" s="579"/>
      <c r="S616" s="441"/>
      <c r="T616" s="441"/>
      <c r="U616" s="460"/>
      <c r="V616" s="441"/>
    </row>
    <row r="617" spans="1:22" s="42" customFormat="1" ht="16.5" hidden="1" customHeight="1">
      <c r="A617" s="143" t="s">
        <v>982</v>
      </c>
      <c r="B617" s="588"/>
      <c r="C617" s="577"/>
      <c r="D617" s="578"/>
      <c r="E617" s="578"/>
      <c r="F617" s="380"/>
      <c r="G617" s="379"/>
      <c r="H617" s="578" t="s">
        <v>103</v>
      </c>
      <c r="I617" s="578"/>
      <c r="J617" s="578"/>
      <c r="K617" s="461" t="s">
        <v>361</v>
      </c>
      <c r="L617" s="462"/>
      <c r="M617" s="461"/>
      <c r="N617" s="406"/>
      <c r="O617" s="408"/>
      <c r="P617" s="408"/>
      <c r="Q617" s="408"/>
      <c r="R617" s="408"/>
      <c r="S617" s="408"/>
      <c r="T617" s="413"/>
      <c r="U617" s="414"/>
      <c r="V617" s="441"/>
    </row>
    <row r="618" spans="1:22" ht="25" hidden="1" customHeight="1">
      <c r="V618" s="40"/>
    </row>
    <row r="619" spans="1:22" ht="25" hidden="1" customHeight="1">
      <c r="V619" s="40"/>
    </row>
    <row r="620" spans="1:22" s="51" customFormat="1" ht="23" hidden="1">
      <c r="A620" s="423">
        <v>21</v>
      </c>
      <c r="B620" s="599" t="s">
        <v>51</v>
      </c>
      <c r="C620" s="599"/>
      <c r="D620" s="599"/>
      <c r="E620" s="424">
        <v>21</v>
      </c>
      <c r="F620" s="425">
        <v>21</v>
      </c>
      <c r="G620" s="426"/>
      <c r="H620" s="426"/>
      <c r="I620" s="425"/>
      <c r="J620" s="425"/>
      <c r="K620" s="427"/>
      <c r="L620" s="427"/>
      <c r="M620" s="427"/>
      <c r="N620" s="426"/>
      <c r="O620" s="426"/>
      <c r="P620" s="428"/>
      <c r="Q620" s="428"/>
      <c r="R620" s="428"/>
      <c r="S620" s="428"/>
      <c r="T620" s="429"/>
    </row>
    <row r="621" spans="1:22" s="39" customFormat="1" ht="15.75" hidden="1" customHeight="1" thickBot="1">
      <c r="A621" s="430"/>
      <c r="B621" s="600" t="s">
        <v>57</v>
      </c>
      <c r="C621" s="421" t="s">
        <v>58</v>
      </c>
      <c r="D621" s="332" t="s">
        <v>17</v>
      </c>
      <c r="E621" s="332"/>
      <c r="F621" s="332" t="s">
        <v>59</v>
      </c>
      <c r="G621" s="333"/>
      <c r="H621" s="602" t="s">
        <v>60</v>
      </c>
      <c r="I621" s="602" t="s">
        <v>18</v>
      </c>
      <c r="J621" s="602" t="s">
        <v>61</v>
      </c>
      <c r="K621" s="602" t="s">
        <v>62</v>
      </c>
      <c r="L621" s="421"/>
      <c r="M621" s="602" t="s">
        <v>63</v>
      </c>
      <c r="N621" s="603" t="s">
        <v>64</v>
      </c>
      <c r="O621" s="602" t="s">
        <v>215</v>
      </c>
      <c r="P621" s="605" t="s">
        <v>65</v>
      </c>
      <c r="Q621" s="606"/>
      <c r="R621" s="552" t="s">
        <v>278</v>
      </c>
      <c r="S621" s="607" t="s">
        <v>279</v>
      </c>
      <c r="T621" s="594" t="s">
        <v>22</v>
      </c>
      <c r="U621" s="595"/>
      <c r="V621" s="431"/>
    </row>
    <row r="622" spans="1:22" s="39" customFormat="1" ht="100" hidden="1" customHeight="1">
      <c r="A622" s="430"/>
      <c r="B622" s="601"/>
      <c r="C622" s="416" t="s">
        <v>66</v>
      </c>
      <c r="D622" s="334" t="s">
        <v>3</v>
      </c>
      <c r="E622" s="334" t="s">
        <v>19</v>
      </c>
      <c r="F622" s="334" t="s">
        <v>67</v>
      </c>
      <c r="G622" s="335" t="s">
        <v>68</v>
      </c>
      <c r="H622" s="584"/>
      <c r="I622" s="584"/>
      <c r="J622" s="584"/>
      <c r="K622" s="584"/>
      <c r="L622" s="416"/>
      <c r="M622" s="584"/>
      <c r="N622" s="604"/>
      <c r="O622" s="584"/>
      <c r="P622" s="416" t="s">
        <v>212</v>
      </c>
      <c r="Q622" s="334" t="s">
        <v>83</v>
      </c>
      <c r="R622" s="553"/>
      <c r="S622" s="608"/>
      <c r="T622" s="596"/>
      <c r="U622" s="597"/>
      <c r="V622" s="431"/>
    </row>
    <row r="623" spans="1:22" s="39" customFormat="1" ht="13" hidden="1">
      <c r="A623" s="430"/>
      <c r="B623" s="52"/>
      <c r="C623" s="53"/>
      <c r="D623" s="53"/>
      <c r="E623" s="53"/>
      <c r="F623" s="53"/>
      <c r="G623" s="53"/>
      <c r="H623" s="53"/>
      <c r="I623" s="53"/>
      <c r="J623" s="53"/>
      <c r="K623" s="53"/>
      <c r="L623" s="53"/>
      <c r="M623" s="53"/>
      <c r="N623" s="53"/>
      <c r="O623" s="53"/>
      <c r="P623" s="53"/>
      <c r="Q623" s="53"/>
      <c r="R623" s="432"/>
      <c r="S623" s="433"/>
      <c r="T623" s="434"/>
      <c r="U623" s="54"/>
    </row>
    <row r="624" spans="1:22" s="57" customFormat="1" ht="15.75" hidden="1" customHeight="1">
      <c r="A624" s="435" t="s">
        <v>983</v>
      </c>
      <c r="B624" s="55">
        <v>1</v>
      </c>
      <c r="C624" s="347"/>
      <c r="D624" s="347"/>
      <c r="E624" s="347"/>
      <c r="F624" s="347"/>
      <c r="G624" s="348"/>
      <c r="H624" s="348"/>
      <c r="I624" s="349"/>
      <c r="J624" s="350"/>
      <c r="K624" s="389" t="s">
        <v>361</v>
      </c>
      <c r="L624" s="390">
        <v>211</v>
      </c>
      <c r="M624" s="350"/>
      <c r="N624" s="363" t="s">
        <v>361</v>
      </c>
      <c r="O624" s="353"/>
      <c r="P624" s="273" t="s">
        <v>361</v>
      </c>
      <c r="Q624" s="436" t="s">
        <v>361</v>
      </c>
      <c r="R624" s="391"/>
      <c r="S624" s="391"/>
      <c r="T624" s="554"/>
      <c r="U624" s="555"/>
      <c r="V624" s="437"/>
    </row>
    <row r="625" spans="1:22" s="57" customFormat="1" ht="15.75" hidden="1" customHeight="1">
      <c r="A625" s="435" t="s">
        <v>984</v>
      </c>
      <c r="B625" s="55">
        <v>2</v>
      </c>
      <c r="C625" s="351"/>
      <c r="D625" s="351"/>
      <c r="E625" s="351"/>
      <c r="F625" s="351"/>
      <c r="G625" s="348"/>
      <c r="H625" s="348"/>
      <c r="I625" s="349"/>
      <c r="J625" s="350"/>
      <c r="K625" s="389" t="s">
        <v>361</v>
      </c>
      <c r="L625" s="390">
        <v>212</v>
      </c>
      <c r="M625" s="350"/>
      <c r="N625" s="363" t="s">
        <v>361</v>
      </c>
      <c r="O625" s="353"/>
      <c r="P625" s="273" t="s">
        <v>361</v>
      </c>
      <c r="Q625" s="436" t="s">
        <v>361</v>
      </c>
      <c r="R625" s="391"/>
      <c r="S625" s="391"/>
      <c r="T625" s="554"/>
      <c r="U625" s="555"/>
      <c r="V625" s="437"/>
    </row>
    <row r="626" spans="1:22" s="57" customFormat="1" ht="15.75" hidden="1" customHeight="1">
      <c r="A626" s="435" t="s">
        <v>985</v>
      </c>
      <c r="B626" s="58">
        <v>3</v>
      </c>
      <c r="C626" s="347"/>
      <c r="D626" s="347"/>
      <c r="E626" s="347"/>
      <c r="F626" s="347"/>
      <c r="G626" s="348"/>
      <c r="H626" s="348"/>
      <c r="I626" s="349"/>
      <c r="J626" s="350"/>
      <c r="K626" s="389" t="s">
        <v>361</v>
      </c>
      <c r="L626" s="390">
        <v>213</v>
      </c>
      <c r="M626" s="350"/>
      <c r="N626" s="363" t="s">
        <v>361</v>
      </c>
      <c r="O626" s="353"/>
      <c r="P626" s="273" t="s">
        <v>361</v>
      </c>
      <c r="Q626" s="436" t="s">
        <v>361</v>
      </c>
      <c r="R626" s="391"/>
      <c r="S626" s="391"/>
      <c r="T626" s="554"/>
      <c r="U626" s="555"/>
      <c r="V626" s="437"/>
    </row>
    <row r="627" spans="1:22" s="57" customFormat="1" ht="15.75" hidden="1" customHeight="1">
      <c r="A627" s="435" t="s">
        <v>986</v>
      </c>
      <c r="B627" s="67">
        <v>4</v>
      </c>
      <c r="C627" s="352"/>
      <c r="D627" s="352"/>
      <c r="E627" s="352"/>
      <c r="F627" s="352"/>
      <c r="G627" s="348"/>
      <c r="H627" s="348"/>
      <c r="I627" s="349"/>
      <c r="J627" s="350"/>
      <c r="K627" s="389" t="s">
        <v>361</v>
      </c>
      <c r="L627" s="390">
        <v>214</v>
      </c>
      <c r="M627" s="350"/>
      <c r="N627" s="363" t="s">
        <v>361</v>
      </c>
      <c r="O627" s="353"/>
      <c r="P627" s="273" t="s">
        <v>361</v>
      </c>
      <c r="Q627" s="436" t="s">
        <v>361</v>
      </c>
      <c r="R627" s="391"/>
      <c r="S627" s="391"/>
      <c r="T627" s="554"/>
      <c r="U627" s="555"/>
      <c r="V627" s="437"/>
    </row>
    <row r="628" spans="1:22" s="57" customFormat="1" ht="15.75" hidden="1" customHeight="1">
      <c r="A628" s="435" t="s">
        <v>987</v>
      </c>
      <c r="B628" s="67">
        <v>5</v>
      </c>
      <c r="C628" s="352"/>
      <c r="D628" s="352"/>
      <c r="E628" s="352"/>
      <c r="F628" s="352"/>
      <c r="G628" s="348"/>
      <c r="H628" s="348"/>
      <c r="I628" s="349"/>
      <c r="J628" s="350"/>
      <c r="K628" s="389" t="s">
        <v>361</v>
      </c>
      <c r="L628" s="390">
        <v>215</v>
      </c>
      <c r="M628" s="350"/>
      <c r="N628" s="363" t="s">
        <v>361</v>
      </c>
      <c r="O628" s="353"/>
      <c r="P628" s="273" t="s">
        <v>361</v>
      </c>
      <c r="Q628" s="436" t="s">
        <v>361</v>
      </c>
      <c r="R628" s="391"/>
      <c r="S628" s="391"/>
      <c r="T628" s="554"/>
      <c r="U628" s="555"/>
      <c r="V628" s="437"/>
    </row>
    <row r="629" spans="1:22" s="57" customFormat="1" ht="15.75" hidden="1" customHeight="1">
      <c r="A629" s="435" t="s">
        <v>988</v>
      </c>
      <c r="B629" s="67">
        <v>6</v>
      </c>
      <c r="C629" s="352"/>
      <c r="D629" s="352"/>
      <c r="E629" s="352"/>
      <c r="F629" s="352"/>
      <c r="G629" s="348"/>
      <c r="H629" s="348"/>
      <c r="I629" s="349"/>
      <c r="J629" s="350"/>
      <c r="K629" s="389" t="s">
        <v>361</v>
      </c>
      <c r="L629" s="390">
        <v>216</v>
      </c>
      <c r="M629" s="350"/>
      <c r="N629" s="363" t="s">
        <v>361</v>
      </c>
      <c r="O629" s="353"/>
      <c r="P629" s="273" t="s">
        <v>361</v>
      </c>
      <c r="Q629" s="436" t="s">
        <v>361</v>
      </c>
      <c r="R629" s="391"/>
      <c r="S629" s="391"/>
      <c r="T629" s="554"/>
      <c r="U629" s="555"/>
      <c r="V629" s="437"/>
    </row>
    <row r="630" spans="1:22" s="57" customFormat="1" ht="15.75" hidden="1" customHeight="1">
      <c r="A630" s="435" t="s">
        <v>989</v>
      </c>
      <c r="B630" s="67">
        <v>7</v>
      </c>
      <c r="C630" s="352"/>
      <c r="D630" s="352"/>
      <c r="E630" s="352"/>
      <c r="F630" s="352"/>
      <c r="G630" s="348"/>
      <c r="H630" s="348"/>
      <c r="I630" s="349"/>
      <c r="J630" s="350"/>
      <c r="K630" s="389" t="s">
        <v>361</v>
      </c>
      <c r="L630" s="390">
        <v>217</v>
      </c>
      <c r="M630" s="350"/>
      <c r="N630" s="363" t="s">
        <v>361</v>
      </c>
      <c r="O630" s="353"/>
      <c r="P630" s="56" t="s">
        <v>361</v>
      </c>
      <c r="Q630" s="436" t="s">
        <v>361</v>
      </c>
      <c r="R630" s="391"/>
      <c r="S630" s="391"/>
      <c r="T630" s="554"/>
      <c r="U630" s="555"/>
      <c r="V630" s="437"/>
    </row>
    <row r="631" spans="1:22" s="57" customFormat="1" ht="15.75" hidden="1" customHeight="1">
      <c r="A631" s="435" t="s">
        <v>990</v>
      </c>
      <c r="B631" s="67">
        <v>8</v>
      </c>
      <c r="C631" s="352"/>
      <c r="D631" s="352"/>
      <c r="E631" s="352"/>
      <c r="F631" s="352"/>
      <c r="G631" s="348"/>
      <c r="H631" s="348"/>
      <c r="I631" s="349"/>
      <c r="J631" s="350"/>
      <c r="K631" s="389" t="s">
        <v>361</v>
      </c>
      <c r="L631" s="390">
        <v>218</v>
      </c>
      <c r="M631" s="350"/>
      <c r="N631" s="363" t="s">
        <v>361</v>
      </c>
      <c r="O631" s="354"/>
      <c r="P631" s="56" t="s">
        <v>361</v>
      </c>
      <c r="Q631" s="436" t="s">
        <v>361</v>
      </c>
      <c r="R631" s="391"/>
      <c r="S631" s="391"/>
      <c r="T631" s="554"/>
      <c r="U631" s="555"/>
      <c r="V631" s="437"/>
    </row>
    <row r="632" spans="1:22" s="57" customFormat="1" ht="15.75" hidden="1" customHeight="1">
      <c r="A632" s="435" t="s">
        <v>991</v>
      </c>
      <c r="B632" s="67">
        <v>9</v>
      </c>
      <c r="C632" s="352"/>
      <c r="D632" s="352"/>
      <c r="E632" s="352"/>
      <c r="F632" s="352"/>
      <c r="G632" s="348"/>
      <c r="H632" s="348"/>
      <c r="I632" s="349"/>
      <c r="J632" s="350"/>
      <c r="K632" s="389" t="s">
        <v>361</v>
      </c>
      <c r="L632" s="390">
        <v>219</v>
      </c>
      <c r="M632" s="350"/>
      <c r="N632" s="363" t="s">
        <v>361</v>
      </c>
      <c r="O632" s="354"/>
      <c r="P632" s="56" t="s">
        <v>361</v>
      </c>
      <c r="Q632" s="436" t="s">
        <v>361</v>
      </c>
      <c r="R632" s="391"/>
      <c r="S632" s="391"/>
      <c r="T632" s="554"/>
      <c r="U632" s="555"/>
      <c r="V632" s="437"/>
    </row>
    <row r="633" spans="1:22" s="57" customFormat="1" ht="15.75" hidden="1" customHeight="1">
      <c r="A633" s="435" t="s">
        <v>992</v>
      </c>
      <c r="B633" s="67">
        <v>10</v>
      </c>
      <c r="C633" s="352"/>
      <c r="D633" s="352"/>
      <c r="E633" s="352"/>
      <c r="F633" s="352"/>
      <c r="G633" s="348"/>
      <c r="H633" s="348"/>
      <c r="I633" s="349"/>
      <c r="J633" s="350"/>
      <c r="K633" s="389" t="s">
        <v>361</v>
      </c>
      <c r="L633" s="390">
        <v>220</v>
      </c>
      <c r="M633" s="350"/>
      <c r="N633" s="363" t="s">
        <v>361</v>
      </c>
      <c r="O633" s="354"/>
      <c r="P633" s="56" t="s">
        <v>361</v>
      </c>
      <c r="Q633" s="436" t="s">
        <v>361</v>
      </c>
      <c r="R633" s="391"/>
      <c r="S633" s="391"/>
      <c r="T633" s="554"/>
      <c r="U633" s="555"/>
      <c r="V633" s="437"/>
    </row>
    <row r="634" spans="1:22" s="39" customFormat="1" ht="13" hidden="1">
      <c r="A634" s="430"/>
      <c r="B634" s="59"/>
      <c r="C634" s="60"/>
      <c r="D634" s="60"/>
      <c r="E634" s="60"/>
      <c r="F634" s="60"/>
      <c r="G634" s="60"/>
      <c r="H634" s="60"/>
      <c r="I634" s="60"/>
      <c r="J634" s="60"/>
      <c r="K634" s="60"/>
      <c r="L634" s="60"/>
      <c r="M634" s="60"/>
      <c r="N634" s="318"/>
      <c r="O634" s="60"/>
      <c r="P634" s="60"/>
      <c r="Q634" s="318"/>
      <c r="R634" s="60"/>
      <c r="S634" s="60"/>
      <c r="T634" s="61"/>
      <c r="U634" s="62"/>
    </row>
    <row r="635" spans="1:22" s="39" customFormat="1" ht="17.25" hidden="1" customHeight="1">
      <c r="A635" s="438"/>
      <c r="B635" s="340"/>
      <c r="C635" s="341"/>
      <c r="D635" s="341"/>
      <c r="E635" s="341"/>
      <c r="F635" s="341"/>
      <c r="G635" s="341"/>
      <c r="H635" s="341"/>
      <c r="I635" s="341"/>
      <c r="J635" s="341"/>
      <c r="K635" s="341"/>
      <c r="L635" s="341"/>
      <c r="M635" s="341"/>
      <c r="N635" s="342"/>
      <c r="O635" s="341"/>
      <c r="P635" s="341"/>
      <c r="Q635" s="343"/>
      <c r="R635" s="343"/>
      <c r="S635" s="344"/>
      <c r="T635" s="345"/>
      <c r="U635" s="346"/>
      <c r="V635" s="434"/>
    </row>
    <row r="636" spans="1:22" ht="17.25" hidden="1" customHeight="1">
      <c r="B636" s="64"/>
      <c r="C636" s="64"/>
      <c r="D636" s="64"/>
      <c r="E636" s="64"/>
      <c r="F636" s="64"/>
      <c r="G636" s="66"/>
      <c r="H636" s="66"/>
      <c r="I636" s="66"/>
      <c r="J636" s="66"/>
      <c r="K636" s="66"/>
      <c r="L636" s="66"/>
      <c r="M636" s="66"/>
      <c r="N636" s="66"/>
      <c r="O636" s="66"/>
      <c r="P636" s="66"/>
      <c r="Q636" s="66"/>
      <c r="R636" s="66"/>
      <c r="S636" s="66"/>
      <c r="T636" s="66"/>
      <c r="U636" s="66"/>
      <c r="V636" s="66"/>
    </row>
    <row r="637" spans="1:22" s="39" customFormat="1" ht="16.5" hidden="1" customHeight="1">
      <c r="A637" s="430"/>
      <c r="B637" s="580" t="s">
        <v>72</v>
      </c>
      <c r="C637" s="580"/>
      <c r="D637" s="580"/>
      <c r="E637" s="580"/>
      <c r="F637" s="580"/>
      <c r="G637" s="580"/>
      <c r="H637" s="580"/>
      <c r="I637" s="580"/>
      <c r="J637" s="580"/>
      <c r="K637" s="580"/>
      <c r="L637" s="580"/>
      <c r="M637" s="580"/>
      <c r="N637" s="580"/>
      <c r="O637" s="580"/>
      <c r="P637" s="580"/>
      <c r="Q637" s="580"/>
      <c r="R637" s="580"/>
      <c r="S637" s="580"/>
      <c r="T637" s="580"/>
      <c r="U637" s="580"/>
      <c r="V637" s="439"/>
    </row>
    <row r="638" spans="1:22" s="42" customFormat="1" ht="22.5" hidden="1" customHeight="1">
      <c r="A638" s="143" t="s">
        <v>993</v>
      </c>
      <c r="B638" s="586" t="s">
        <v>69</v>
      </c>
      <c r="C638" s="568" t="s">
        <v>96</v>
      </c>
      <c r="D638" s="568"/>
      <c r="E638" s="568"/>
      <c r="F638" s="568"/>
      <c r="G638" s="568"/>
      <c r="H638" s="568"/>
      <c r="I638" s="568"/>
      <c r="J638" s="568"/>
      <c r="K638" s="568"/>
      <c r="L638" s="440"/>
      <c r="M638" s="440"/>
      <c r="N638" s="585" t="s">
        <v>94</v>
      </c>
      <c r="O638" s="565" t="s">
        <v>106</v>
      </c>
      <c r="P638" s="566"/>
      <c r="Q638" s="566"/>
      <c r="R638" s="560"/>
      <c r="S638" s="559" t="s">
        <v>213</v>
      </c>
      <c r="T638" s="560"/>
      <c r="U638" s="556" t="s">
        <v>214</v>
      </c>
      <c r="V638" s="441"/>
    </row>
    <row r="639" spans="1:22" s="42" customFormat="1" ht="22.5" hidden="1" customHeight="1">
      <c r="A639" s="143" t="s">
        <v>994</v>
      </c>
      <c r="B639" s="587"/>
      <c r="C639" s="568" t="s">
        <v>97</v>
      </c>
      <c r="D639" s="568"/>
      <c r="E639" s="589"/>
      <c r="F639" s="418">
        <v>1</v>
      </c>
      <c r="G639" s="567" t="s">
        <v>98</v>
      </c>
      <c r="H639" s="568"/>
      <c r="I639" s="573" t="s">
        <v>267</v>
      </c>
      <c r="J639" s="574"/>
      <c r="K639" s="590"/>
      <c r="L639" s="440"/>
      <c r="M639" s="410" t="s">
        <v>287</v>
      </c>
      <c r="N639" s="582"/>
      <c r="O639" s="567"/>
      <c r="P639" s="568"/>
      <c r="Q639" s="568"/>
      <c r="R639" s="569"/>
      <c r="S639" s="561"/>
      <c r="T639" s="562"/>
      <c r="U639" s="557"/>
      <c r="V639" s="441"/>
    </row>
    <row r="640" spans="1:22" s="42" customFormat="1" ht="51.75" hidden="1" customHeight="1">
      <c r="A640" s="143" t="s">
        <v>995</v>
      </c>
      <c r="B640" s="587"/>
      <c r="C640" s="574" t="s">
        <v>95</v>
      </c>
      <c r="D640" s="575"/>
      <c r="E640" s="420" t="s">
        <v>99</v>
      </c>
      <c r="F640" s="415" t="s">
        <v>82</v>
      </c>
      <c r="G640" s="416" t="s">
        <v>81</v>
      </c>
      <c r="H640" s="419" t="s">
        <v>264</v>
      </c>
      <c r="I640" s="415" t="s">
        <v>268</v>
      </c>
      <c r="J640" s="416" t="s">
        <v>595</v>
      </c>
      <c r="K640" s="415" t="s">
        <v>101</v>
      </c>
      <c r="L640" s="440"/>
      <c r="M640" s="409" t="s">
        <v>288</v>
      </c>
      <c r="N640" s="583"/>
      <c r="O640" s="570" t="s">
        <v>107</v>
      </c>
      <c r="P640" s="571"/>
      <c r="Q640" s="572"/>
      <c r="R640" s="442">
        <v>0</v>
      </c>
      <c r="S640" s="563"/>
      <c r="T640" s="564"/>
      <c r="U640" s="558"/>
      <c r="V640" s="441"/>
    </row>
    <row r="641" spans="1:22" s="42" customFormat="1" ht="15.75" hidden="1" customHeight="1">
      <c r="A641" s="143" t="s">
        <v>996</v>
      </c>
      <c r="B641" s="587"/>
      <c r="C641" s="74">
        <v>1</v>
      </c>
      <c r="D641" s="133" t="s">
        <v>361</v>
      </c>
      <c r="E641" s="139" t="s">
        <v>361</v>
      </c>
      <c r="F641" s="443" t="s">
        <v>361</v>
      </c>
      <c r="G641" s="381" t="s">
        <v>361</v>
      </c>
      <c r="H641" s="295" t="s">
        <v>361</v>
      </c>
      <c r="I641" s="444" t="s">
        <v>361</v>
      </c>
      <c r="J641" s="445" t="s">
        <v>361</v>
      </c>
      <c r="K641" s="446" t="s">
        <v>361</v>
      </c>
      <c r="L641" s="447"/>
      <c r="M641" s="448" t="s">
        <v>361</v>
      </c>
      <c r="N641" s="581" t="s">
        <v>102</v>
      </c>
      <c r="O641" s="449"/>
      <c r="P641" s="449"/>
      <c r="Q641" s="449"/>
      <c r="R641" s="450"/>
      <c r="S641" s="559" t="s">
        <v>76</v>
      </c>
      <c r="T641" s="566"/>
      <c r="U641" s="560"/>
      <c r="V641" s="451"/>
    </row>
    <row r="642" spans="1:22" s="42" customFormat="1" ht="15.75" hidden="1" customHeight="1">
      <c r="A642" s="143" t="s">
        <v>997</v>
      </c>
      <c r="B642" s="587"/>
      <c r="C642" s="74">
        <v>2</v>
      </c>
      <c r="D642" s="133" t="s">
        <v>361</v>
      </c>
      <c r="E642" s="139" t="s">
        <v>361</v>
      </c>
      <c r="F642" s="443" t="s">
        <v>361</v>
      </c>
      <c r="G642" s="381" t="s">
        <v>361</v>
      </c>
      <c r="H642" s="295" t="s">
        <v>361</v>
      </c>
      <c r="I642" s="444" t="s">
        <v>361</v>
      </c>
      <c r="J642" s="445" t="s">
        <v>361</v>
      </c>
      <c r="K642" s="446" t="s">
        <v>361</v>
      </c>
      <c r="L642" s="447"/>
      <c r="M642" s="448" t="s">
        <v>361</v>
      </c>
      <c r="N642" s="582"/>
      <c r="O642" s="452"/>
      <c r="P642" s="451"/>
      <c r="Q642" s="452"/>
      <c r="R642" s="453"/>
      <c r="S642" s="563"/>
      <c r="T642" s="593"/>
      <c r="U642" s="564"/>
      <c r="V642" s="451"/>
    </row>
    <row r="643" spans="1:22" s="42" customFormat="1" ht="15.75" hidden="1" customHeight="1">
      <c r="A643" s="143" t="s">
        <v>998</v>
      </c>
      <c r="B643" s="587"/>
      <c r="C643" s="74">
        <v>3</v>
      </c>
      <c r="D643" s="133" t="s">
        <v>361</v>
      </c>
      <c r="E643" s="139" t="s">
        <v>361</v>
      </c>
      <c r="F643" s="443" t="s">
        <v>361</v>
      </c>
      <c r="G643" s="381" t="s">
        <v>361</v>
      </c>
      <c r="H643" s="295" t="s">
        <v>361</v>
      </c>
      <c r="I643" s="444" t="s">
        <v>361</v>
      </c>
      <c r="J643" s="445" t="s">
        <v>361</v>
      </c>
      <c r="K643" s="446" t="s">
        <v>361</v>
      </c>
      <c r="L643" s="447"/>
      <c r="M643" s="448" t="s">
        <v>361</v>
      </c>
      <c r="N643" s="583"/>
      <c r="O643" s="454"/>
      <c r="P643" s="455"/>
      <c r="Q643" s="456"/>
      <c r="R643" s="457"/>
      <c r="S643" s="458"/>
      <c r="T643" s="458"/>
      <c r="U643" s="459"/>
      <c r="V643" s="441"/>
    </row>
    <row r="644" spans="1:22" s="42" customFormat="1" ht="15.75" hidden="1" customHeight="1">
      <c r="A644" s="143" t="s">
        <v>999</v>
      </c>
      <c r="B644" s="587"/>
      <c r="C644" s="74">
        <v>4</v>
      </c>
      <c r="D644" s="133" t="s">
        <v>361</v>
      </c>
      <c r="E644" s="139" t="s">
        <v>361</v>
      </c>
      <c r="F644" s="443" t="s">
        <v>361</v>
      </c>
      <c r="G644" s="381" t="s">
        <v>361</v>
      </c>
      <c r="H644" s="295" t="s">
        <v>361</v>
      </c>
      <c r="I644" s="444" t="s">
        <v>361</v>
      </c>
      <c r="J644" s="445" t="s">
        <v>361</v>
      </c>
      <c r="K644" s="446" t="s">
        <v>361</v>
      </c>
      <c r="L644" s="447"/>
      <c r="M644" s="448" t="s">
        <v>361</v>
      </c>
      <c r="N644" s="407" t="s">
        <v>280</v>
      </c>
      <c r="O644" s="573" t="s">
        <v>265</v>
      </c>
      <c r="P644" s="574"/>
      <c r="Q644" s="574"/>
      <c r="R644" s="575"/>
      <c r="S644" s="441"/>
      <c r="T644" s="441"/>
      <c r="U644" s="460"/>
      <c r="V644" s="441"/>
    </row>
    <row r="645" spans="1:22" s="42" customFormat="1" ht="24.75" hidden="1" customHeight="1">
      <c r="A645" s="143" t="s">
        <v>1000</v>
      </c>
      <c r="B645" s="587"/>
      <c r="C645" s="74">
        <v>5</v>
      </c>
      <c r="D645" s="133" t="s">
        <v>361</v>
      </c>
      <c r="E645" s="139" t="s">
        <v>361</v>
      </c>
      <c r="F645" s="443" t="s">
        <v>361</v>
      </c>
      <c r="G645" s="381" t="s">
        <v>361</v>
      </c>
      <c r="H645" s="295" t="s">
        <v>361</v>
      </c>
      <c r="I645" s="444" t="s">
        <v>361</v>
      </c>
      <c r="J645" s="445" t="s">
        <v>361</v>
      </c>
      <c r="K645" s="446" t="s">
        <v>361</v>
      </c>
      <c r="L645" s="447"/>
      <c r="M645" s="448" t="s">
        <v>361</v>
      </c>
      <c r="N645" s="591">
        <v>21</v>
      </c>
      <c r="O645" s="416" t="s">
        <v>108</v>
      </c>
      <c r="P645" s="416" t="s">
        <v>601</v>
      </c>
      <c r="Q645" s="584" t="s">
        <v>259</v>
      </c>
      <c r="R645" s="584"/>
      <c r="S645" s="441"/>
      <c r="T645" s="441"/>
      <c r="U645" s="460"/>
      <c r="V645" s="441"/>
    </row>
    <row r="646" spans="1:22" s="42" customFormat="1" ht="16.5" hidden="1" customHeight="1">
      <c r="A646" s="143" t="s">
        <v>1001</v>
      </c>
      <c r="B646" s="587"/>
      <c r="C646" s="140">
        <v>6</v>
      </c>
      <c r="D646" s="141" t="s">
        <v>361</v>
      </c>
      <c r="E646" s="142" t="s">
        <v>361</v>
      </c>
      <c r="F646" s="382" t="s">
        <v>361</v>
      </c>
      <c r="G646" s="382" t="s">
        <v>361</v>
      </c>
      <c r="H646" s="295" t="s">
        <v>361</v>
      </c>
      <c r="I646" s="444" t="s">
        <v>361</v>
      </c>
      <c r="J646" s="445" t="s">
        <v>361</v>
      </c>
      <c r="K646" s="446" t="s">
        <v>361</v>
      </c>
      <c r="L646" s="447"/>
      <c r="M646" s="448" t="s">
        <v>361</v>
      </c>
      <c r="N646" s="592"/>
      <c r="O646" s="412">
        <v>3</v>
      </c>
      <c r="P646" s="417">
        <v>97.323634799999994</v>
      </c>
      <c r="Q646" s="579">
        <v>0</v>
      </c>
      <c r="R646" s="579"/>
      <c r="S646" s="441"/>
      <c r="T646" s="441"/>
      <c r="U646" s="460"/>
      <c r="V646" s="441"/>
    </row>
    <row r="647" spans="1:22" s="42" customFormat="1" ht="16.5" hidden="1" customHeight="1">
      <c r="A647" s="143" t="s">
        <v>1002</v>
      </c>
      <c r="B647" s="588"/>
      <c r="C647" s="577"/>
      <c r="D647" s="578"/>
      <c r="E647" s="578"/>
      <c r="F647" s="380"/>
      <c r="G647" s="379"/>
      <c r="H647" s="578" t="s">
        <v>103</v>
      </c>
      <c r="I647" s="578"/>
      <c r="J647" s="578"/>
      <c r="K647" s="461" t="s">
        <v>361</v>
      </c>
      <c r="L647" s="462"/>
      <c r="M647" s="461"/>
      <c r="N647" s="406"/>
      <c r="O647" s="408"/>
      <c r="P647" s="408"/>
      <c r="Q647" s="408"/>
      <c r="R647" s="408"/>
      <c r="S647" s="408"/>
      <c r="T647" s="413"/>
      <c r="U647" s="414"/>
      <c r="V647" s="441"/>
    </row>
    <row r="648" spans="1:22" ht="25" customHeight="1">
      <c r="V648" s="40"/>
    </row>
    <row r="649" spans="1:22" ht="25" hidden="1" customHeight="1">
      <c r="V649" s="40"/>
    </row>
    <row r="650" spans="1:22" s="51" customFormat="1" ht="23" hidden="1">
      <c r="A650" s="423">
        <v>22</v>
      </c>
      <c r="B650" s="599" t="s">
        <v>51</v>
      </c>
      <c r="C650" s="599"/>
      <c r="D650" s="599"/>
      <c r="E650" s="424">
        <v>22</v>
      </c>
      <c r="F650" s="425">
        <v>22</v>
      </c>
      <c r="G650" s="426"/>
      <c r="H650" s="426"/>
      <c r="I650" s="425"/>
      <c r="J650" s="425"/>
      <c r="K650" s="427"/>
      <c r="L650" s="427"/>
      <c r="M650" s="427"/>
      <c r="N650" s="426"/>
      <c r="O650" s="426"/>
      <c r="P650" s="428"/>
      <c r="Q650" s="428"/>
      <c r="R650" s="428"/>
      <c r="S650" s="428"/>
      <c r="T650" s="429"/>
    </row>
    <row r="651" spans="1:22" s="39" customFormat="1" ht="15.75" hidden="1" customHeight="1" thickBot="1">
      <c r="A651" s="430"/>
      <c r="B651" s="600" t="s">
        <v>57</v>
      </c>
      <c r="C651" s="421" t="s">
        <v>58</v>
      </c>
      <c r="D651" s="332" t="s">
        <v>17</v>
      </c>
      <c r="E651" s="332"/>
      <c r="F651" s="332" t="s">
        <v>59</v>
      </c>
      <c r="G651" s="333"/>
      <c r="H651" s="602" t="s">
        <v>60</v>
      </c>
      <c r="I651" s="602" t="s">
        <v>18</v>
      </c>
      <c r="J651" s="602" t="s">
        <v>61</v>
      </c>
      <c r="K651" s="602" t="s">
        <v>62</v>
      </c>
      <c r="L651" s="421"/>
      <c r="M651" s="602" t="s">
        <v>63</v>
      </c>
      <c r="N651" s="603" t="s">
        <v>64</v>
      </c>
      <c r="O651" s="602" t="s">
        <v>215</v>
      </c>
      <c r="P651" s="605" t="s">
        <v>65</v>
      </c>
      <c r="Q651" s="606"/>
      <c r="R651" s="552" t="s">
        <v>278</v>
      </c>
      <c r="S651" s="607" t="s">
        <v>279</v>
      </c>
      <c r="T651" s="594" t="s">
        <v>22</v>
      </c>
      <c r="U651" s="595"/>
      <c r="V651" s="431"/>
    </row>
    <row r="652" spans="1:22" s="39" customFormat="1" ht="100" hidden="1" customHeight="1" thickBot="1">
      <c r="A652" s="430"/>
      <c r="B652" s="601"/>
      <c r="C652" s="416" t="s">
        <v>66</v>
      </c>
      <c r="D652" s="334" t="s">
        <v>3</v>
      </c>
      <c r="E652" s="334" t="s">
        <v>19</v>
      </c>
      <c r="F652" s="334" t="s">
        <v>67</v>
      </c>
      <c r="G652" s="335" t="s">
        <v>68</v>
      </c>
      <c r="H652" s="584"/>
      <c r="I652" s="584"/>
      <c r="J652" s="584"/>
      <c r="K652" s="584"/>
      <c r="L652" s="416"/>
      <c r="M652" s="584"/>
      <c r="N652" s="604"/>
      <c r="O652" s="584"/>
      <c r="P652" s="416" t="s">
        <v>212</v>
      </c>
      <c r="Q652" s="334" t="s">
        <v>83</v>
      </c>
      <c r="R652" s="553"/>
      <c r="S652" s="608"/>
      <c r="T652" s="596"/>
      <c r="U652" s="597"/>
      <c r="V652" s="431"/>
    </row>
    <row r="653" spans="1:22" s="39" customFormat="1" ht="13" hidden="1">
      <c r="A653" s="430"/>
      <c r="B653" s="52"/>
      <c r="C653" s="53"/>
      <c r="D653" s="53"/>
      <c r="E653" s="53"/>
      <c r="F653" s="53"/>
      <c r="G653" s="53"/>
      <c r="H653" s="53"/>
      <c r="I653" s="53"/>
      <c r="J653" s="53"/>
      <c r="K653" s="53"/>
      <c r="L653" s="53"/>
      <c r="M653" s="53"/>
      <c r="N653" s="53"/>
      <c r="O653" s="53"/>
      <c r="P653" s="53"/>
      <c r="Q653" s="53"/>
      <c r="R653" s="432"/>
      <c r="S653" s="433"/>
      <c r="T653" s="434"/>
      <c r="U653" s="54"/>
    </row>
    <row r="654" spans="1:22" s="57" customFormat="1" ht="15.75" hidden="1" customHeight="1">
      <c r="A654" s="435" t="s">
        <v>1003</v>
      </c>
      <c r="B654" s="55">
        <v>1</v>
      </c>
      <c r="C654" s="347"/>
      <c r="D654" s="347"/>
      <c r="E654" s="347"/>
      <c r="F654" s="347"/>
      <c r="G654" s="348"/>
      <c r="H654" s="348"/>
      <c r="I654" s="349"/>
      <c r="J654" s="350"/>
      <c r="K654" s="389" t="s">
        <v>361</v>
      </c>
      <c r="L654" s="390">
        <v>221</v>
      </c>
      <c r="M654" s="350"/>
      <c r="N654" s="363" t="s">
        <v>361</v>
      </c>
      <c r="O654" s="353"/>
      <c r="P654" s="273" t="s">
        <v>361</v>
      </c>
      <c r="Q654" s="436" t="s">
        <v>361</v>
      </c>
      <c r="R654" s="391"/>
      <c r="S654" s="391"/>
      <c r="T654" s="554"/>
      <c r="U654" s="555"/>
      <c r="V654" s="437"/>
    </row>
    <row r="655" spans="1:22" s="57" customFormat="1" ht="15.75" hidden="1" customHeight="1" thickBot="1">
      <c r="A655" s="435" t="s">
        <v>1004</v>
      </c>
      <c r="B655" s="55">
        <v>2</v>
      </c>
      <c r="C655" s="351"/>
      <c r="D655" s="351"/>
      <c r="E655" s="351"/>
      <c r="F655" s="351"/>
      <c r="G655" s="348"/>
      <c r="H655" s="348"/>
      <c r="I655" s="349"/>
      <c r="J655" s="350"/>
      <c r="K655" s="389" t="s">
        <v>361</v>
      </c>
      <c r="L655" s="390">
        <v>222</v>
      </c>
      <c r="M655" s="350"/>
      <c r="N655" s="363" t="s">
        <v>361</v>
      </c>
      <c r="O655" s="353"/>
      <c r="P655" s="273" t="s">
        <v>361</v>
      </c>
      <c r="Q655" s="436" t="s">
        <v>361</v>
      </c>
      <c r="R655" s="391"/>
      <c r="S655" s="391"/>
      <c r="T655" s="554"/>
      <c r="U655" s="555"/>
      <c r="V655" s="437"/>
    </row>
    <row r="656" spans="1:22" s="57" customFormat="1" ht="15.75" hidden="1" customHeight="1" thickBot="1">
      <c r="A656" s="435" t="s">
        <v>1005</v>
      </c>
      <c r="B656" s="58">
        <v>3</v>
      </c>
      <c r="C656" s="347"/>
      <c r="D656" s="347"/>
      <c r="E656" s="347"/>
      <c r="F656" s="347"/>
      <c r="G656" s="348"/>
      <c r="H656" s="348"/>
      <c r="I656" s="349"/>
      <c r="J656" s="350"/>
      <c r="K656" s="389" t="s">
        <v>361</v>
      </c>
      <c r="L656" s="390">
        <v>223</v>
      </c>
      <c r="M656" s="350"/>
      <c r="N656" s="363" t="s">
        <v>361</v>
      </c>
      <c r="O656" s="353"/>
      <c r="P656" s="273" t="s">
        <v>361</v>
      </c>
      <c r="Q656" s="436" t="s">
        <v>361</v>
      </c>
      <c r="R656" s="391"/>
      <c r="S656" s="391"/>
      <c r="T656" s="554"/>
      <c r="U656" s="555"/>
      <c r="V656" s="437"/>
    </row>
    <row r="657" spans="1:22" s="57" customFormat="1" ht="15.75" hidden="1" customHeight="1" thickBot="1">
      <c r="A657" s="435" t="s">
        <v>1006</v>
      </c>
      <c r="B657" s="67">
        <v>4</v>
      </c>
      <c r="C657" s="352"/>
      <c r="D657" s="352"/>
      <c r="E657" s="352"/>
      <c r="F657" s="352"/>
      <c r="G657" s="348"/>
      <c r="H657" s="348"/>
      <c r="I657" s="349"/>
      <c r="J657" s="350"/>
      <c r="K657" s="389" t="s">
        <v>361</v>
      </c>
      <c r="L657" s="390">
        <v>224</v>
      </c>
      <c r="M657" s="350"/>
      <c r="N657" s="363" t="s">
        <v>361</v>
      </c>
      <c r="O657" s="353"/>
      <c r="P657" s="273" t="s">
        <v>361</v>
      </c>
      <c r="Q657" s="436" t="s">
        <v>361</v>
      </c>
      <c r="R657" s="391"/>
      <c r="S657" s="391"/>
      <c r="T657" s="554"/>
      <c r="U657" s="555"/>
      <c r="V657" s="437"/>
    </row>
    <row r="658" spans="1:22" s="57" customFormat="1" ht="15.75" hidden="1" customHeight="1" thickBot="1">
      <c r="A658" s="435" t="s">
        <v>1007</v>
      </c>
      <c r="B658" s="67">
        <v>5</v>
      </c>
      <c r="C658" s="352"/>
      <c r="D658" s="352"/>
      <c r="E658" s="352"/>
      <c r="F658" s="352"/>
      <c r="G658" s="348"/>
      <c r="H658" s="348"/>
      <c r="I658" s="349"/>
      <c r="J658" s="350"/>
      <c r="K658" s="389" t="s">
        <v>361</v>
      </c>
      <c r="L658" s="390">
        <v>225</v>
      </c>
      <c r="M658" s="350"/>
      <c r="N658" s="363" t="s">
        <v>361</v>
      </c>
      <c r="O658" s="353"/>
      <c r="P658" s="273" t="s">
        <v>361</v>
      </c>
      <c r="Q658" s="436" t="s">
        <v>361</v>
      </c>
      <c r="R658" s="391"/>
      <c r="S658" s="391"/>
      <c r="T658" s="554"/>
      <c r="U658" s="555"/>
      <c r="V658" s="437"/>
    </row>
    <row r="659" spans="1:22" s="57" customFormat="1" ht="15.75" hidden="1" customHeight="1" thickBot="1">
      <c r="A659" s="435" t="s">
        <v>1008</v>
      </c>
      <c r="B659" s="67">
        <v>6</v>
      </c>
      <c r="C659" s="352"/>
      <c r="D659" s="352"/>
      <c r="E659" s="352"/>
      <c r="F659" s="352"/>
      <c r="G659" s="348"/>
      <c r="H659" s="348"/>
      <c r="I659" s="349"/>
      <c r="J659" s="350"/>
      <c r="K659" s="389" t="s">
        <v>361</v>
      </c>
      <c r="L659" s="390">
        <v>226</v>
      </c>
      <c r="M659" s="350"/>
      <c r="N659" s="363" t="s">
        <v>361</v>
      </c>
      <c r="O659" s="353"/>
      <c r="P659" s="273" t="s">
        <v>361</v>
      </c>
      <c r="Q659" s="436" t="s">
        <v>361</v>
      </c>
      <c r="R659" s="391"/>
      <c r="S659" s="391"/>
      <c r="T659" s="554"/>
      <c r="U659" s="555"/>
      <c r="V659" s="437"/>
    </row>
    <row r="660" spans="1:22" s="57" customFormat="1" ht="15.75" hidden="1" customHeight="1" thickBot="1">
      <c r="A660" s="435" t="s">
        <v>1009</v>
      </c>
      <c r="B660" s="67">
        <v>7</v>
      </c>
      <c r="C660" s="352"/>
      <c r="D660" s="352"/>
      <c r="E660" s="352"/>
      <c r="F660" s="352"/>
      <c r="G660" s="348"/>
      <c r="H660" s="348"/>
      <c r="I660" s="349"/>
      <c r="J660" s="350"/>
      <c r="K660" s="389" t="s">
        <v>361</v>
      </c>
      <c r="L660" s="390">
        <v>227</v>
      </c>
      <c r="M660" s="350"/>
      <c r="N660" s="363" t="s">
        <v>361</v>
      </c>
      <c r="O660" s="353"/>
      <c r="P660" s="56" t="s">
        <v>361</v>
      </c>
      <c r="Q660" s="436" t="s">
        <v>361</v>
      </c>
      <c r="R660" s="391"/>
      <c r="S660" s="391"/>
      <c r="T660" s="554"/>
      <c r="U660" s="555"/>
      <c r="V660" s="437"/>
    </row>
    <row r="661" spans="1:22" s="57" customFormat="1" ht="15.75" hidden="1" customHeight="1" thickBot="1">
      <c r="A661" s="435" t="s">
        <v>1010</v>
      </c>
      <c r="B661" s="67">
        <v>8</v>
      </c>
      <c r="C661" s="352"/>
      <c r="D661" s="352"/>
      <c r="E661" s="352"/>
      <c r="F661" s="352"/>
      <c r="G661" s="348"/>
      <c r="H661" s="348"/>
      <c r="I661" s="349"/>
      <c r="J661" s="350"/>
      <c r="K661" s="389" t="s">
        <v>361</v>
      </c>
      <c r="L661" s="390">
        <v>228</v>
      </c>
      <c r="M661" s="350"/>
      <c r="N661" s="363" t="s">
        <v>361</v>
      </c>
      <c r="O661" s="354"/>
      <c r="P661" s="56" t="s">
        <v>361</v>
      </c>
      <c r="Q661" s="436" t="s">
        <v>361</v>
      </c>
      <c r="R661" s="391"/>
      <c r="S661" s="391"/>
      <c r="T661" s="554"/>
      <c r="U661" s="555"/>
      <c r="V661" s="437"/>
    </row>
    <row r="662" spans="1:22" s="57" customFormat="1" ht="15.75" hidden="1" customHeight="1" thickBot="1">
      <c r="A662" s="435" t="s">
        <v>1011</v>
      </c>
      <c r="B662" s="67">
        <v>9</v>
      </c>
      <c r="C662" s="352"/>
      <c r="D662" s="352"/>
      <c r="E662" s="352"/>
      <c r="F662" s="352"/>
      <c r="G662" s="348"/>
      <c r="H662" s="348"/>
      <c r="I662" s="349"/>
      <c r="J662" s="350"/>
      <c r="K662" s="389" t="s">
        <v>361</v>
      </c>
      <c r="L662" s="390">
        <v>229</v>
      </c>
      <c r="M662" s="350"/>
      <c r="N662" s="363" t="s">
        <v>361</v>
      </c>
      <c r="O662" s="354"/>
      <c r="P662" s="56" t="s">
        <v>361</v>
      </c>
      <c r="Q662" s="436" t="s">
        <v>361</v>
      </c>
      <c r="R662" s="391"/>
      <c r="S662" s="391"/>
      <c r="T662" s="554"/>
      <c r="U662" s="555"/>
      <c r="V662" s="437"/>
    </row>
    <row r="663" spans="1:22" s="57" customFormat="1" ht="15.75" hidden="1" customHeight="1" thickBot="1">
      <c r="A663" s="435" t="s">
        <v>1012</v>
      </c>
      <c r="B663" s="67">
        <v>10</v>
      </c>
      <c r="C663" s="352"/>
      <c r="D663" s="352"/>
      <c r="E663" s="352"/>
      <c r="F663" s="352"/>
      <c r="G663" s="348"/>
      <c r="H663" s="348"/>
      <c r="I663" s="349"/>
      <c r="J663" s="350"/>
      <c r="K663" s="389" t="s">
        <v>361</v>
      </c>
      <c r="L663" s="390">
        <v>230</v>
      </c>
      <c r="M663" s="350"/>
      <c r="N663" s="363" t="s">
        <v>361</v>
      </c>
      <c r="O663" s="354"/>
      <c r="P663" s="56" t="s">
        <v>361</v>
      </c>
      <c r="Q663" s="436" t="s">
        <v>361</v>
      </c>
      <c r="R663" s="391"/>
      <c r="S663" s="391"/>
      <c r="T663" s="554"/>
      <c r="U663" s="555"/>
      <c r="V663" s="437"/>
    </row>
    <row r="664" spans="1:22" s="39" customFormat="1" ht="13" hidden="1">
      <c r="A664" s="430"/>
      <c r="B664" s="59"/>
      <c r="C664" s="60"/>
      <c r="D664" s="60"/>
      <c r="E664" s="60"/>
      <c r="F664" s="60"/>
      <c r="G664" s="60"/>
      <c r="H664" s="60"/>
      <c r="I664" s="60"/>
      <c r="J664" s="60"/>
      <c r="K664" s="60"/>
      <c r="L664" s="60"/>
      <c r="M664" s="60"/>
      <c r="N664" s="318"/>
      <c r="O664" s="60"/>
      <c r="P664" s="60"/>
      <c r="Q664" s="318"/>
      <c r="R664" s="60"/>
      <c r="S664" s="60"/>
      <c r="T664" s="61"/>
      <c r="U664" s="62"/>
    </row>
    <row r="665" spans="1:22" s="39" customFormat="1" ht="17.25" hidden="1" customHeight="1">
      <c r="A665" s="438"/>
      <c r="B665" s="340"/>
      <c r="C665" s="341"/>
      <c r="D665" s="341"/>
      <c r="E665" s="341"/>
      <c r="F665" s="341"/>
      <c r="G665" s="341"/>
      <c r="H665" s="341"/>
      <c r="I665" s="341"/>
      <c r="J665" s="341"/>
      <c r="K665" s="341"/>
      <c r="L665" s="341"/>
      <c r="M665" s="341"/>
      <c r="N665" s="342"/>
      <c r="O665" s="341"/>
      <c r="P665" s="341"/>
      <c r="Q665" s="343"/>
      <c r="R665" s="343"/>
      <c r="S665" s="344"/>
      <c r="T665" s="345"/>
      <c r="U665" s="346"/>
      <c r="V665" s="434"/>
    </row>
    <row r="666" spans="1:22" ht="17.25" hidden="1" customHeight="1" thickBot="1">
      <c r="B666" s="64"/>
      <c r="C666" s="64"/>
      <c r="D666" s="64"/>
      <c r="E666" s="64"/>
      <c r="F666" s="64"/>
      <c r="G666" s="66"/>
      <c r="H666" s="66"/>
      <c r="I666" s="66"/>
      <c r="J666" s="66"/>
      <c r="K666" s="66"/>
      <c r="L666" s="66"/>
      <c r="M666" s="66"/>
      <c r="N666" s="66"/>
      <c r="O666" s="66"/>
      <c r="P666" s="66"/>
      <c r="Q666" s="66"/>
      <c r="R666" s="66"/>
      <c r="S666" s="66"/>
      <c r="T666" s="66"/>
      <c r="U666" s="66"/>
      <c r="V666" s="66"/>
    </row>
    <row r="667" spans="1:22" s="39" customFormat="1" ht="16.5" hidden="1" customHeight="1" thickBot="1">
      <c r="A667" s="430"/>
      <c r="B667" s="580" t="s">
        <v>72</v>
      </c>
      <c r="C667" s="580"/>
      <c r="D667" s="580"/>
      <c r="E667" s="580"/>
      <c r="F667" s="580"/>
      <c r="G667" s="580"/>
      <c r="H667" s="580"/>
      <c r="I667" s="580"/>
      <c r="J667" s="580"/>
      <c r="K667" s="580"/>
      <c r="L667" s="580"/>
      <c r="M667" s="580"/>
      <c r="N667" s="580"/>
      <c r="O667" s="580"/>
      <c r="P667" s="580"/>
      <c r="Q667" s="580"/>
      <c r="R667" s="580"/>
      <c r="S667" s="580"/>
      <c r="T667" s="580"/>
      <c r="U667" s="580"/>
      <c r="V667" s="439"/>
    </row>
    <row r="668" spans="1:22" s="42" customFormat="1" ht="22.5" hidden="1" customHeight="1" thickBot="1">
      <c r="A668" s="143" t="s">
        <v>1013</v>
      </c>
      <c r="B668" s="586" t="s">
        <v>69</v>
      </c>
      <c r="C668" s="568" t="s">
        <v>96</v>
      </c>
      <c r="D668" s="568"/>
      <c r="E668" s="568"/>
      <c r="F668" s="568"/>
      <c r="G668" s="568"/>
      <c r="H668" s="568"/>
      <c r="I668" s="568"/>
      <c r="J668" s="568"/>
      <c r="K668" s="568"/>
      <c r="L668" s="440"/>
      <c r="M668" s="440"/>
      <c r="N668" s="585" t="s">
        <v>94</v>
      </c>
      <c r="O668" s="565" t="s">
        <v>106</v>
      </c>
      <c r="P668" s="566"/>
      <c r="Q668" s="566"/>
      <c r="R668" s="560"/>
      <c r="S668" s="559" t="s">
        <v>213</v>
      </c>
      <c r="T668" s="560"/>
      <c r="U668" s="556" t="s">
        <v>214</v>
      </c>
      <c r="V668" s="441"/>
    </row>
    <row r="669" spans="1:22" s="42" customFormat="1" ht="22.5" hidden="1" customHeight="1" thickBot="1">
      <c r="A669" s="143" t="s">
        <v>1014</v>
      </c>
      <c r="B669" s="587"/>
      <c r="C669" s="568" t="s">
        <v>97</v>
      </c>
      <c r="D669" s="568"/>
      <c r="E669" s="589"/>
      <c r="F669" s="418">
        <v>1</v>
      </c>
      <c r="G669" s="567" t="s">
        <v>98</v>
      </c>
      <c r="H669" s="568"/>
      <c r="I669" s="573" t="s">
        <v>267</v>
      </c>
      <c r="J669" s="574"/>
      <c r="K669" s="590"/>
      <c r="L669" s="440"/>
      <c r="M669" s="410" t="s">
        <v>287</v>
      </c>
      <c r="N669" s="582"/>
      <c r="O669" s="567"/>
      <c r="P669" s="568"/>
      <c r="Q669" s="568"/>
      <c r="R669" s="569"/>
      <c r="S669" s="561"/>
      <c r="T669" s="562"/>
      <c r="U669" s="557"/>
      <c r="V669" s="441"/>
    </row>
    <row r="670" spans="1:22" s="42" customFormat="1" ht="51.75" hidden="1" customHeight="1" thickBot="1">
      <c r="A670" s="143" t="s">
        <v>1015</v>
      </c>
      <c r="B670" s="587"/>
      <c r="C670" s="574" t="s">
        <v>95</v>
      </c>
      <c r="D670" s="575"/>
      <c r="E670" s="420" t="s">
        <v>99</v>
      </c>
      <c r="F670" s="415" t="s">
        <v>82</v>
      </c>
      <c r="G670" s="416" t="s">
        <v>81</v>
      </c>
      <c r="H670" s="419" t="s">
        <v>264</v>
      </c>
      <c r="I670" s="415" t="s">
        <v>268</v>
      </c>
      <c r="J670" s="416" t="s">
        <v>595</v>
      </c>
      <c r="K670" s="415" t="s">
        <v>101</v>
      </c>
      <c r="L670" s="440"/>
      <c r="M670" s="409" t="s">
        <v>288</v>
      </c>
      <c r="N670" s="583"/>
      <c r="O670" s="570" t="s">
        <v>107</v>
      </c>
      <c r="P670" s="571"/>
      <c r="Q670" s="572"/>
      <c r="R670" s="442">
        <v>0</v>
      </c>
      <c r="S670" s="563"/>
      <c r="T670" s="564"/>
      <c r="U670" s="558"/>
      <c r="V670" s="441"/>
    </row>
    <row r="671" spans="1:22" s="42" customFormat="1" ht="15.75" hidden="1" customHeight="1" thickBot="1">
      <c r="A671" s="143" t="s">
        <v>1016</v>
      </c>
      <c r="B671" s="587"/>
      <c r="C671" s="74">
        <v>1</v>
      </c>
      <c r="D671" s="133" t="s">
        <v>361</v>
      </c>
      <c r="E671" s="139" t="s">
        <v>361</v>
      </c>
      <c r="F671" s="443" t="s">
        <v>361</v>
      </c>
      <c r="G671" s="381" t="s">
        <v>361</v>
      </c>
      <c r="H671" s="295" t="s">
        <v>361</v>
      </c>
      <c r="I671" s="444" t="s">
        <v>361</v>
      </c>
      <c r="J671" s="445" t="s">
        <v>361</v>
      </c>
      <c r="K671" s="446" t="s">
        <v>361</v>
      </c>
      <c r="L671" s="447"/>
      <c r="M671" s="448" t="s">
        <v>361</v>
      </c>
      <c r="N671" s="581" t="s">
        <v>102</v>
      </c>
      <c r="O671" s="449"/>
      <c r="P671" s="449"/>
      <c r="Q671" s="449"/>
      <c r="R671" s="450"/>
      <c r="S671" s="559" t="s">
        <v>76</v>
      </c>
      <c r="T671" s="566"/>
      <c r="U671" s="560"/>
      <c r="V671" s="451"/>
    </row>
    <row r="672" spans="1:22" s="42" customFormat="1" ht="15.75" hidden="1" customHeight="1" thickBot="1">
      <c r="A672" s="143" t="s">
        <v>1017</v>
      </c>
      <c r="B672" s="587"/>
      <c r="C672" s="74">
        <v>2</v>
      </c>
      <c r="D672" s="133" t="s">
        <v>361</v>
      </c>
      <c r="E672" s="139" t="s">
        <v>361</v>
      </c>
      <c r="F672" s="443" t="s">
        <v>361</v>
      </c>
      <c r="G672" s="381" t="s">
        <v>361</v>
      </c>
      <c r="H672" s="295" t="s">
        <v>361</v>
      </c>
      <c r="I672" s="444" t="s">
        <v>361</v>
      </c>
      <c r="J672" s="445" t="s">
        <v>361</v>
      </c>
      <c r="K672" s="446" t="s">
        <v>361</v>
      </c>
      <c r="L672" s="447"/>
      <c r="M672" s="448" t="s">
        <v>361</v>
      </c>
      <c r="N672" s="582"/>
      <c r="O672" s="452"/>
      <c r="P672" s="451"/>
      <c r="Q672" s="452"/>
      <c r="R672" s="453"/>
      <c r="S672" s="563"/>
      <c r="T672" s="593"/>
      <c r="U672" s="564"/>
      <c r="V672" s="451"/>
    </row>
    <row r="673" spans="1:22" s="42" customFormat="1" ht="15.75" hidden="1" customHeight="1" thickBot="1">
      <c r="A673" s="143" t="s">
        <v>1018</v>
      </c>
      <c r="B673" s="587"/>
      <c r="C673" s="74">
        <v>3</v>
      </c>
      <c r="D673" s="133" t="s">
        <v>361</v>
      </c>
      <c r="E673" s="139" t="s">
        <v>361</v>
      </c>
      <c r="F673" s="443" t="s">
        <v>361</v>
      </c>
      <c r="G673" s="381" t="s">
        <v>361</v>
      </c>
      <c r="H673" s="295" t="s">
        <v>361</v>
      </c>
      <c r="I673" s="444" t="s">
        <v>361</v>
      </c>
      <c r="J673" s="445" t="s">
        <v>361</v>
      </c>
      <c r="K673" s="446" t="s">
        <v>361</v>
      </c>
      <c r="L673" s="447"/>
      <c r="M673" s="448" t="s">
        <v>361</v>
      </c>
      <c r="N673" s="583"/>
      <c r="O673" s="454"/>
      <c r="P673" s="455"/>
      <c r="Q673" s="456"/>
      <c r="R673" s="457"/>
      <c r="S673" s="458"/>
      <c r="T673" s="458"/>
      <c r="U673" s="459"/>
      <c r="V673" s="441"/>
    </row>
    <row r="674" spans="1:22" s="42" customFormat="1" ht="15.75" hidden="1" customHeight="1" thickBot="1">
      <c r="A674" s="143" t="s">
        <v>1019</v>
      </c>
      <c r="B674" s="587"/>
      <c r="C674" s="74">
        <v>4</v>
      </c>
      <c r="D674" s="133" t="s">
        <v>361</v>
      </c>
      <c r="E674" s="139" t="s">
        <v>361</v>
      </c>
      <c r="F674" s="443" t="s">
        <v>361</v>
      </c>
      <c r="G674" s="381" t="s">
        <v>361</v>
      </c>
      <c r="H674" s="295" t="s">
        <v>361</v>
      </c>
      <c r="I674" s="444" t="s">
        <v>361</v>
      </c>
      <c r="J674" s="445" t="s">
        <v>361</v>
      </c>
      <c r="K674" s="446" t="s">
        <v>361</v>
      </c>
      <c r="L674" s="447"/>
      <c r="M674" s="448" t="s">
        <v>361</v>
      </c>
      <c r="N674" s="407" t="s">
        <v>280</v>
      </c>
      <c r="O674" s="573" t="s">
        <v>265</v>
      </c>
      <c r="P674" s="574"/>
      <c r="Q674" s="574"/>
      <c r="R674" s="575"/>
      <c r="S674" s="441"/>
      <c r="T674" s="441"/>
      <c r="U674" s="460"/>
      <c r="V674" s="441"/>
    </row>
    <row r="675" spans="1:22" s="42" customFormat="1" ht="24.75" hidden="1" customHeight="1" thickBot="1">
      <c r="A675" s="143" t="s">
        <v>1020</v>
      </c>
      <c r="B675" s="587"/>
      <c r="C675" s="74">
        <v>5</v>
      </c>
      <c r="D675" s="133" t="s">
        <v>361</v>
      </c>
      <c r="E675" s="139" t="s">
        <v>361</v>
      </c>
      <c r="F675" s="443" t="s">
        <v>361</v>
      </c>
      <c r="G675" s="381" t="s">
        <v>361</v>
      </c>
      <c r="H675" s="295" t="s">
        <v>361</v>
      </c>
      <c r="I675" s="444" t="s">
        <v>361</v>
      </c>
      <c r="J675" s="445" t="s">
        <v>361</v>
      </c>
      <c r="K675" s="446" t="s">
        <v>361</v>
      </c>
      <c r="L675" s="447"/>
      <c r="M675" s="448" t="s">
        <v>361</v>
      </c>
      <c r="N675" s="591">
        <v>22</v>
      </c>
      <c r="O675" s="416" t="s">
        <v>108</v>
      </c>
      <c r="P675" s="416" t="s">
        <v>601</v>
      </c>
      <c r="Q675" s="584" t="s">
        <v>259</v>
      </c>
      <c r="R675" s="584"/>
      <c r="S675" s="441"/>
      <c r="T675" s="441"/>
      <c r="U675" s="460"/>
      <c r="V675" s="441"/>
    </row>
    <row r="676" spans="1:22" s="42" customFormat="1" ht="16.5" hidden="1" customHeight="1" thickBot="1">
      <c r="A676" s="143" t="s">
        <v>1021</v>
      </c>
      <c r="B676" s="587"/>
      <c r="C676" s="140">
        <v>6</v>
      </c>
      <c r="D676" s="141" t="s">
        <v>361</v>
      </c>
      <c r="E676" s="142" t="s">
        <v>361</v>
      </c>
      <c r="F676" s="382" t="s">
        <v>361</v>
      </c>
      <c r="G676" s="382" t="s">
        <v>361</v>
      </c>
      <c r="H676" s="295" t="s">
        <v>361</v>
      </c>
      <c r="I676" s="444" t="s">
        <v>361</v>
      </c>
      <c r="J676" s="445" t="s">
        <v>361</v>
      </c>
      <c r="K676" s="446" t="s">
        <v>361</v>
      </c>
      <c r="L676" s="447"/>
      <c r="M676" s="448" t="s">
        <v>361</v>
      </c>
      <c r="N676" s="592"/>
      <c r="O676" s="412">
        <v>3</v>
      </c>
      <c r="P676" s="417">
        <v>97.323634799999994</v>
      </c>
      <c r="Q676" s="579">
        <v>0</v>
      </c>
      <c r="R676" s="579"/>
      <c r="S676" s="441"/>
      <c r="T676" s="441"/>
      <c r="U676" s="460"/>
      <c r="V676" s="441"/>
    </row>
    <row r="677" spans="1:22" s="42" customFormat="1" ht="16.5" hidden="1" customHeight="1" thickBot="1">
      <c r="A677" s="143" t="s">
        <v>1022</v>
      </c>
      <c r="B677" s="588"/>
      <c r="C677" s="577"/>
      <c r="D677" s="578"/>
      <c r="E677" s="578"/>
      <c r="F677" s="380"/>
      <c r="G677" s="379"/>
      <c r="H677" s="578" t="s">
        <v>103</v>
      </c>
      <c r="I677" s="578"/>
      <c r="J677" s="578"/>
      <c r="K677" s="461" t="s">
        <v>361</v>
      </c>
      <c r="L677" s="462"/>
      <c r="M677" s="461"/>
      <c r="N677" s="406"/>
      <c r="O677" s="408"/>
      <c r="P677" s="408"/>
      <c r="Q677" s="408"/>
      <c r="R677" s="408"/>
      <c r="S677" s="408"/>
      <c r="T677" s="413"/>
      <c r="U677" s="414"/>
      <c r="V677" s="441"/>
    </row>
    <row r="678" spans="1:22" ht="25" hidden="1" customHeight="1">
      <c r="V678" s="40"/>
    </row>
    <row r="679" spans="1:22" ht="25" hidden="1" customHeight="1">
      <c r="V679" s="40"/>
    </row>
    <row r="680" spans="1:22" s="51" customFormat="1" ht="23" hidden="1">
      <c r="A680" s="423">
        <v>23</v>
      </c>
      <c r="B680" s="599" t="s">
        <v>51</v>
      </c>
      <c r="C680" s="599"/>
      <c r="D680" s="599"/>
      <c r="E680" s="424">
        <v>23</v>
      </c>
      <c r="F680" s="425">
        <v>23</v>
      </c>
      <c r="G680" s="426"/>
      <c r="H680" s="426"/>
      <c r="I680" s="425"/>
      <c r="J680" s="425"/>
      <c r="K680" s="427"/>
      <c r="L680" s="427"/>
      <c r="M680" s="427"/>
      <c r="N680" s="426"/>
      <c r="O680" s="426"/>
      <c r="P680" s="428"/>
      <c r="Q680" s="428"/>
      <c r="R680" s="428"/>
      <c r="S680" s="428"/>
      <c r="T680" s="429"/>
    </row>
    <row r="681" spans="1:22" s="39" customFormat="1" ht="15.75" hidden="1" customHeight="1" thickBot="1">
      <c r="A681" s="430"/>
      <c r="B681" s="600" t="s">
        <v>57</v>
      </c>
      <c r="C681" s="421" t="s">
        <v>58</v>
      </c>
      <c r="D681" s="332" t="s">
        <v>17</v>
      </c>
      <c r="E681" s="332"/>
      <c r="F681" s="332" t="s">
        <v>59</v>
      </c>
      <c r="G681" s="333"/>
      <c r="H681" s="602" t="s">
        <v>60</v>
      </c>
      <c r="I681" s="602" t="s">
        <v>18</v>
      </c>
      <c r="J681" s="602" t="s">
        <v>61</v>
      </c>
      <c r="K681" s="602" t="s">
        <v>62</v>
      </c>
      <c r="L681" s="421"/>
      <c r="M681" s="602" t="s">
        <v>63</v>
      </c>
      <c r="N681" s="603" t="s">
        <v>64</v>
      </c>
      <c r="O681" s="602" t="s">
        <v>215</v>
      </c>
      <c r="P681" s="605" t="s">
        <v>65</v>
      </c>
      <c r="Q681" s="606"/>
      <c r="R681" s="552" t="s">
        <v>278</v>
      </c>
      <c r="S681" s="607" t="s">
        <v>279</v>
      </c>
      <c r="T681" s="594" t="s">
        <v>22</v>
      </c>
      <c r="U681" s="595"/>
      <c r="V681" s="431"/>
    </row>
    <row r="682" spans="1:22" s="39" customFormat="1" ht="100" hidden="1" customHeight="1" thickBot="1">
      <c r="A682" s="430"/>
      <c r="B682" s="601"/>
      <c r="C682" s="416" t="s">
        <v>66</v>
      </c>
      <c r="D682" s="334" t="s">
        <v>3</v>
      </c>
      <c r="E682" s="334" t="s">
        <v>19</v>
      </c>
      <c r="F682" s="334" t="s">
        <v>67</v>
      </c>
      <c r="G682" s="335" t="s">
        <v>68</v>
      </c>
      <c r="H682" s="584"/>
      <c r="I682" s="584"/>
      <c r="J682" s="584"/>
      <c r="K682" s="584"/>
      <c r="L682" s="416"/>
      <c r="M682" s="584"/>
      <c r="N682" s="604"/>
      <c r="O682" s="584"/>
      <c r="P682" s="416" t="s">
        <v>212</v>
      </c>
      <c r="Q682" s="334" t="s">
        <v>83</v>
      </c>
      <c r="R682" s="553"/>
      <c r="S682" s="608"/>
      <c r="T682" s="596"/>
      <c r="U682" s="597"/>
      <c r="V682" s="431"/>
    </row>
    <row r="683" spans="1:22" s="39" customFormat="1" ht="13" hidden="1">
      <c r="A683" s="430"/>
      <c r="B683" s="52"/>
      <c r="C683" s="53"/>
      <c r="D683" s="53"/>
      <c r="E683" s="53"/>
      <c r="F683" s="53"/>
      <c r="G683" s="53"/>
      <c r="H683" s="53"/>
      <c r="I683" s="53"/>
      <c r="J683" s="53"/>
      <c r="K683" s="53"/>
      <c r="L683" s="53"/>
      <c r="M683" s="53"/>
      <c r="N683" s="53"/>
      <c r="O683" s="53"/>
      <c r="P683" s="53"/>
      <c r="Q683" s="53"/>
      <c r="R683" s="432"/>
      <c r="S683" s="433"/>
      <c r="T683" s="434"/>
      <c r="U683" s="54"/>
    </row>
    <row r="684" spans="1:22" s="57" customFormat="1" ht="15.75" hidden="1" customHeight="1">
      <c r="A684" s="435" t="s">
        <v>1023</v>
      </c>
      <c r="B684" s="55">
        <v>1</v>
      </c>
      <c r="C684" s="347"/>
      <c r="D684" s="347"/>
      <c r="E684" s="347"/>
      <c r="F684" s="347"/>
      <c r="G684" s="348"/>
      <c r="H684" s="348"/>
      <c r="I684" s="349"/>
      <c r="J684" s="350"/>
      <c r="K684" s="389" t="s">
        <v>361</v>
      </c>
      <c r="L684" s="390">
        <v>231</v>
      </c>
      <c r="M684" s="350"/>
      <c r="N684" s="363" t="s">
        <v>361</v>
      </c>
      <c r="O684" s="353"/>
      <c r="P684" s="273" t="s">
        <v>361</v>
      </c>
      <c r="Q684" s="436" t="s">
        <v>361</v>
      </c>
      <c r="R684" s="391"/>
      <c r="S684" s="391"/>
      <c r="T684" s="554"/>
      <c r="U684" s="555"/>
      <c r="V684" s="437"/>
    </row>
    <row r="685" spans="1:22" s="57" customFormat="1" ht="15.75" hidden="1" customHeight="1" thickBot="1">
      <c r="A685" s="435" t="s">
        <v>1024</v>
      </c>
      <c r="B685" s="55">
        <v>2</v>
      </c>
      <c r="C685" s="351"/>
      <c r="D685" s="351"/>
      <c r="E685" s="351"/>
      <c r="F685" s="351"/>
      <c r="G685" s="348"/>
      <c r="H685" s="348"/>
      <c r="I685" s="349"/>
      <c r="J685" s="350"/>
      <c r="K685" s="389" t="s">
        <v>361</v>
      </c>
      <c r="L685" s="390">
        <v>232</v>
      </c>
      <c r="M685" s="350"/>
      <c r="N685" s="363" t="s">
        <v>361</v>
      </c>
      <c r="O685" s="353"/>
      <c r="P685" s="273" t="s">
        <v>361</v>
      </c>
      <c r="Q685" s="436" t="s">
        <v>361</v>
      </c>
      <c r="R685" s="391"/>
      <c r="S685" s="391"/>
      <c r="T685" s="554"/>
      <c r="U685" s="555"/>
      <c r="V685" s="437"/>
    </row>
    <row r="686" spans="1:22" s="57" customFormat="1" ht="15.75" hidden="1" customHeight="1" thickBot="1">
      <c r="A686" s="435" t="s">
        <v>1025</v>
      </c>
      <c r="B686" s="58">
        <v>3</v>
      </c>
      <c r="C686" s="347"/>
      <c r="D686" s="347"/>
      <c r="E686" s="347"/>
      <c r="F686" s="347"/>
      <c r="G686" s="348"/>
      <c r="H686" s="348"/>
      <c r="I686" s="349"/>
      <c r="J686" s="350"/>
      <c r="K686" s="389" t="s">
        <v>361</v>
      </c>
      <c r="L686" s="390">
        <v>233</v>
      </c>
      <c r="M686" s="350"/>
      <c r="N686" s="363" t="s">
        <v>361</v>
      </c>
      <c r="O686" s="353"/>
      <c r="P686" s="273" t="s">
        <v>361</v>
      </c>
      <c r="Q686" s="436" t="s">
        <v>361</v>
      </c>
      <c r="R686" s="391"/>
      <c r="S686" s="391"/>
      <c r="T686" s="554"/>
      <c r="U686" s="555"/>
      <c r="V686" s="437"/>
    </row>
    <row r="687" spans="1:22" s="57" customFormat="1" ht="15.75" hidden="1" customHeight="1" thickBot="1">
      <c r="A687" s="435" t="s">
        <v>1026</v>
      </c>
      <c r="B687" s="67">
        <v>4</v>
      </c>
      <c r="C687" s="352"/>
      <c r="D687" s="352"/>
      <c r="E687" s="352"/>
      <c r="F687" s="352"/>
      <c r="G687" s="348"/>
      <c r="H687" s="348"/>
      <c r="I687" s="349"/>
      <c r="J687" s="350"/>
      <c r="K687" s="389" t="s">
        <v>361</v>
      </c>
      <c r="L687" s="390">
        <v>234</v>
      </c>
      <c r="M687" s="350"/>
      <c r="N687" s="363" t="s">
        <v>361</v>
      </c>
      <c r="O687" s="353"/>
      <c r="P687" s="273" t="s">
        <v>361</v>
      </c>
      <c r="Q687" s="436" t="s">
        <v>361</v>
      </c>
      <c r="R687" s="391"/>
      <c r="S687" s="391"/>
      <c r="T687" s="554"/>
      <c r="U687" s="555"/>
      <c r="V687" s="437"/>
    </row>
    <row r="688" spans="1:22" s="57" customFormat="1" ht="15.75" hidden="1" customHeight="1" thickBot="1">
      <c r="A688" s="435" t="s">
        <v>1027</v>
      </c>
      <c r="B688" s="67">
        <v>5</v>
      </c>
      <c r="C688" s="352"/>
      <c r="D688" s="352"/>
      <c r="E688" s="352"/>
      <c r="F688" s="352"/>
      <c r="G688" s="348"/>
      <c r="H688" s="348"/>
      <c r="I688" s="349"/>
      <c r="J688" s="350"/>
      <c r="K688" s="389" t="s">
        <v>361</v>
      </c>
      <c r="L688" s="390">
        <v>235</v>
      </c>
      <c r="M688" s="350"/>
      <c r="N688" s="363" t="s">
        <v>361</v>
      </c>
      <c r="O688" s="353"/>
      <c r="P688" s="273" t="s">
        <v>361</v>
      </c>
      <c r="Q688" s="436" t="s">
        <v>361</v>
      </c>
      <c r="R688" s="391"/>
      <c r="S688" s="391"/>
      <c r="T688" s="554"/>
      <c r="U688" s="555"/>
      <c r="V688" s="437"/>
    </row>
    <row r="689" spans="1:22" s="57" customFormat="1" ht="15.75" hidden="1" customHeight="1" thickBot="1">
      <c r="A689" s="435" t="s">
        <v>1028</v>
      </c>
      <c r="B689" s="67">
        <v>6</v>
      </c>
      <c r="C689" s="352"/>
      <c r="D689" s="352"/>
      <c r="E689" s="352"/>
      <c r="F689" s="352"/>
      <c r="G689" s="348"/>
      <c r="H689" s="348"/>
      <c r="I689" s="349"/>
      <c r="J689" s="350"/>
      <c r="K689" s="389" t="s">
        <v>361</v>
      </c>
      <c r="L689" s="390">
        <v>236</v>
      </c>
      <c r="M689" s="350"/>
      <c r="N689" s="363" t="s">
        <v>361</v>
      </c>
      <c r="O689" s="353"/>
      <c r="P689" s="273" t="s">
        <v>361</v>
      </c>
      <c r="Q689" s="436" t="s">
        <v>361</v>
      </c>
      <c r="R689" s="391"/>
      <c r="S689" s="391"/>
      <c r="T689" s="554"/>
      <c r="U689" s="555"/>
      <c r="V689" s="437"/>
    </row>
    <row r="690" spans="1:22" s="57" customFormat="1" ht="15.75" hidden="1" customHeight="1" thickBot="1">
      <c r="A690" s="435" t="s">
        <v>1029</v>
      </c>
      <c r="B690" s="67">
        <v>7</v>
      </c>
      <c r="C690" s="352"/>
      <c r="D690" s="352"/>
      <c r="E690" s="352"/>
      <c r="F690" s="352"/>
      <c r="G690" s="348"/>
      <c r="H690" s="348"/>
      <c r="I690" s="349"/>
      <c r="J690" s="350"/>
      <c r="K690" s="389" t="s">
        <v>361</v>
      </c>
      <c r="L690" s="390">
        <v>237</v>
      </c>
      <c r="M690" s="350"/>
      <c r="N690" s="363" t="s">
        <v>361</v>
      </c>
      <c r="O690" s="353"/>
      <c r="P690" s="56" t="s">
        <v>361</v>
      </c>
      <c r="Q690" s="436" t="s">
        <v>361</v>
      </c>
      <c r="R690" s="391"/>
      <c r="S690" s="391"/>
      <c r="T690" s="554"/>
      <c r="U690" s="555"/>
      <c r="V690" s="437"/>
    </row>
    <row r="691" spans="1:22" s="57" customFormat="1" ht="15.75" hidden="1" customHeight="1" thickBot="1">
      <c r="A691" s="435" t="s">
        <v>1030</v>
      </c>
      <c r="B691" s="67">
        <v>8</v>
      </c>
      <c r="C691" s="352"/>
      <c r="D691" s="352"/>
      <c r="E691" s="352"/>
      <c r="F691" s="352"/>
      <c r="G691" s="348"/>
      <c r="H691" s="348"/>
      <c r="I691" s="349"/>
      <c r="J691" s="350"/>
      <c r="K691" s="389" t="s">
        <v>361</v>
      </c>
      <c r="L691" s="390">
        <v>238</v>
      </c>
      <c r="M691" s="350"/>
      <c r="N691" s="363" t="s">
        <v>361</v>
      </c>
      <c r="O691" s="354"/>
      <c r="P691" s="56" t="s">
        <v>361</v>
      </c>
      <c r="Q691" s="436" t="s">
        <v>361</v>
      </c>
      <c r="R691" s="391"/>
      <c r="S691" s="391"/>
      <c r="T691" s="554"/>
      <c r="U691" s="555"/>
      <c r="V691" s="437"/>
    </row>
    <row r="692" spans="1:22" s="57" customFormat="1" ht="15.75" hidden="1" customHeight="1" thickBot="1">
      <c r="A692" s="435" t="s">
        <v>1031</v>
      </c>
      <c r="B692" s="67">
        <v>9</v>
      </c>
      <c r="C692" s="352"/>
      <c r="D692" s="352"/>
      <c r="E692" s="352"/>
      <c r="F692" s="352"/>
      <c r="G692" s="348"/>
      <c r="H692" s="348"/>
      <c r="I692" s="349"/>
      <c r="J692" s="350"/>
      <c r="K692" s="389" t="s">
        <v>361</v>
      </c>
      <c r="L692" s="390">
        <v>239</v>
      </c>
      <c r="M692" s="350"/>
      <c r="N692" s="363" t="s">
        <v>361</v>
      </c>
      <c r="O692" s="354"/>
      <c r="P692" s="56" t="s">
        <v>361</v>
      </c>
      <c r="Q692" s="436" t="s">
        <v>361</v>
      </c>
      <c r="R692" s="391"/>
      <c r="S692" s="391"/>
      <c r="T692" s="554"/>
      <c r="U692" s="555"/>
      <c r="V692" s="437"/>
    </row>
    <row r="693" spans="1:22" s="57" customFormat="1" ht="15.75" hidden="1" customHeight="1" thickBot="1">
      <c r="A693" s="435" t="s">
        <v>1032</v>
      </c>
      <c r="B693" s="67">
        <v>10</v>
      </c>
      <c r="C693" s="352"/>
      <c r="D693" s="352"/>
      <c r="E693" s="352"/>
      <c r="F693" s="352"/>
      <c r="G693" s="348"/>
      <c r="H693" s="348"/>
      <c r="I693" s="349"/>
      <c r="J693" s="350"/>
      <c r="K693" s="389" t="s">
        <v>361</v>
      </c>
      <c r="L693" s="390">
        <v>240</v>
      </c>
      <c r="M693" s="350"/>
      <c r="N693" s="363" t="s">
        <v>361</v>
      </c>
      <c r="O693" s="354"/>
      <c r="P693" s="56" t="s">
        <v>361</v>
      </c>
      <c r="Q693" s="436" t="s">
        <v>361</v>
      </c>
      <c r="R693" s="391"/>
      <c r="S693" s="391"/>
      <c r="T693" s="554"/>
      <c r="U693" s="555"/>
      <c r="V693" s="437"/>
    </row>
    <row r="694" spans="1:22" s="39" customFormat="1" ht="13" hidden="1">
      <c r="A694" s="430"/>
      <c r="B694" s="59"/>
      <c r="C694" s="60"/>
      <c r="D694" s="60"/>
      <c r="E694" s="60"/>
      <c r="F694" s="60"/>
      <c r="G694" s="60"/>
      <c r="H694" s="60"/>
      <c r="I694" s="60"/>
      <c r="J694" s="60"/>
      <c r="K694" s="60"/>
      <c r="L694" s="60"/>
      <c r="M694" s="60"/>
      <c r="N694" s="318"/>
      <c r="O694" s="60"/>
      <c r="P694" s="60"/>
      <c r="Q694" s="318"/>
      <c r="R694" s="60"/>
      <c r="S694" s="60"/>
      <c r="T694" s="61"/>
      <c r="U694" s="62"/>
    </row>
    <row r="695" spans="1:22" s="39" customFormat="1" ht="17.25" hidden="1" customHeight="1">
      <c r="A695" s="438"/>
      <c r="B695" s="340"/>
      <c r="C695" s="341"/>
      <c r="D695" s="341"/>
      <c r="E695" s="341"/>
      <c r="F695" s="341"/>
      <c r="G695" s="341"/>
      <c r="H695" s="341"/>
      <c r="I695" s="341"/>
      <c r="J695" s="341"/>
      <c r="K695" s="341"/>
      <c r="L695" s="341"/>
      <c r="M695" s="341"/>
      <c r="N695" s="342"/>
      <c r="O695" s="341"/>
      <c r="P695" s="341"/>
      <c r="Q695" s="343"/>
      <c r="R695" s="343"/>
      <c r="S695" s="344"/>
      <c r="T695" s="345"/>
      <c r="U695" s="346"/>
      <c r="V695" s="434"/>
    </row>
    <row r="696" spans="1:22" ht="17.25" hidden="1" customHeight="1" thickBot="1">
      <c r="B696" s="64"/>
      <c r="C696" s="64"/>
      <c r="D696" s="64"/>
      <c r="E696" s="64"/>
      <c r="F696" s="64"/>
      <c r="G696" s="66"/>
      <c r="H696" s="66"/>
      <c r="I696" s="66"/>
      <c r="J696" s="66"/>
      <c r="K696" s="66"/>
      <c r="L696" s="66"/>
      <c r="M696" s="66"/>
      <c r="N696" s="66"/>
      <c r="O696" s="66"/>
      <c r="P696" s="66"/>
      <c r="Q696" s="66"/>
      <c r="R696" s="66"/>
      <c r="S696" s="66"/>
      <c r="T696" s="66"/>
      <c r="U696" s="66"/>
      <c r="V696" s="66"/>
    </row>
    <row r="697" spans="1:22" s="39" customFormat="1" ht="16.5" hidden="1" customHeight="1" thickBot="1">
      <c r="A697" s="430"/>
      <c r="B697" s="580" t="s">
        <v>72</v>
      </c>
      <c r="C697" s="580"/>
      <c r="D697" s="580"/>
      <c r="E697" s="580"/>
      <c r="F697" s="580"/>
      <c r="G697" s="580"/>
      <c r="H697" s="580"/>
      <c r="I697" s="580"/>
      <c r="J697" s="580"/>
      <c r="K697" s="580"/>
      <c r="L697" s="580"/>
      <c r="M697" s="580"/>
      <c r="N697" s="580"/>
      <c r="O697" s="580"/>
      <c r="P697" s="580"/>
      <c r="Q697" s="580"/>
      <c r="R697" s="580"/>
      <c r="S697" s="580"/>
      <c r="T697" s="580"/>
      <c r="U697" s="580"/>
      <c r="V697" s="439"/>
    </row>
    <row r="698" spans="1:22" s="42" customFormat="1" ht="22.5" hidden="1" customHeight="1" thickBot="1">
      <c r="A698" s="143" t="s">
        <v>1033</v>
      </c>
      <c r="B698" s="586" t="s">
        <v>69</v>
      </c>
      <c r="C698" s="568" t="s">
        <v>96</v>
      </c>
      <c r="D698" s="568"/>
      <c r="E698" s="568"/>
      <c r="F698" s="568"/>
      <c r="G698" s="568"/>
      <c r="H698" s="568"/>
      <c r="I698" s="568"/>
      <c r="J698" s="568"/>
      <c r="K698" s="568"/>
      <c r="L698" s="440"/>
      <c r="M698" s="440"/>
      <c r="N698" s="585" t="s">
        <v>94</v>
      </c>
      <c r="O698" s="565" t="s">
        <v>106</v>
      </c>
      <c r="P698" s="566"/>
      <c r="Q698" s="566"/>
      <c r="R698" s="560"/>
      <c r="S698" s="559" t="s">
        <v>213</v>
      </c>
      <c r="T698" s="560"/>
      <c r="U698" s="556" t="s">
        <v>214</v>
      </c>
      <c r="V698" s="441"/>
    </row>
    <row r="699" spans="1:22" s="42" customFormat="1" ht="22.5" hidden="1" customHeight="1" thickBot="1">
      <c r="A699" s="143" t="s">
        <v>1034</v>
      </c>
      <c r="B699" s="587"/>
      <c r="C699" s="568" t="s">
        <v>97</v>
      </c>
      <c r="D699" s="568"/>
      <c r="E699" s="589"/>
      <c r="F699" s="418">
        <v>1</v>
      </c>
      <c r="G699" s="567" t="s">
        <v>98</v>
      </c>
      <c r="H699" s="568"/>
      <c r="I699" s="573" t="s">
        <v>267</v>
      </c>
      <c r="J699" s="574"/>
      <c r="K699" s="590"/>
      <c r="L699" s="440"/>
      <c r="M699" s="410" t="s">
        <v>287</v>
      </c>
      <c r="N699" s="582"/>
      <c r="O699" s="567"/>
      <c r="P699" s="568"/>
      <c r="Q699" s="568"/>
      <c r="R699" s="569"/>
      <c r="S699" s="561"/>
      <c r="T699" s="562"/>
      <c r="U699" s="557"/>
      <c r="V699" s="441"/>
    </row>
    <row r="700" spans="1:22" s="42" customFormat="1" ht="51.75" hidden="1" customHeight="1" thickBot="1">
      <c r="A700" s="143" t="s">
        <v>1035</v>
      </c>
      <c r="B700" s="587"/>
      <c r="C700" s="574" t="s">
        <v>95</v>
      </c>
      <c r="D700" s="575"/>
      <c r="E700" s="420" t="s">
        <v>99</v>
      </c>
      <c r="F700" s="415" t="s">
        <v>82</v>
      </c>
      <c r="G700" s="416" t="s">
        <v>81</v>
      </c>
      <c r="H700" s="419" t="s">
        <v>264</v>
      </c>
      <c r="I700" s="415" t="s">
        <v>268</v>
      </c>
      <c r="J700" s="416" t="s">
        <v>595</v>
      </c>
      <c r="K700" s="415" t="s">
        <v>101</v>
      </c>
      <c r="L700" s="440"/>
      <c r="M700" s="409" t="s">
        <v>288</v>
      </c>
      <c r="N700" s="583"/>
      <c r="O700" s="570" t="s">
        <v>107</v>
      </c>
      <c r="P700" s="571"/>
      <c r="Q700" s="572"/>
      <c r="R700" s="442">
        <v>0</v>
      </c>
      <c r="S700" s="563"/>
      <c r="T700" s="564"/>
      <c r="U700" s="558"/>
      <c r="V700" s="441"/>
    </row>
    <row r="701" spans="1:22" s="42" customFormat="1" ht="15.75" hidden="1" customHeight="1" thickBot="1">
      <c r="A701" s="143" t="s">
        <v>1036</v>
      </c>
      <c r="B701" s="587"/>
      <c r="C701" s="74">
        <v>1</v>
      </c>
      <c r="D701" s="133" t="s">
        <v>361</v>
      </c>
      <c r="E701" s="139" t="s">
        <v>361</v>
      </c>
      <c r="F701" s="443" t="s">
        <v>361</v>
      </c>
      <c r="G701" s="381" t="s">
        <v>361</v>
      </c>
      <c r="H701" s="295" t="s">
        <v>361</v>
      </c>
      <c r="I701" s="444" t="s">
        <v>361</v>
      </c>
      <c r="J701" s="445" t="s">
        <v>361</v>
      </c>
      <c r="K701" s="446" t="s">
        <v>361</v>
      </c>
      <c r="L701" s="447"/>
      <c r="M701" s="448" t="s">
        <v>361</v>
      </c>
      <c r="N701" s="581" t="s">
        <v>102</v>
      </c>
      <c r="O701" s="449"/>
      <c r="P701" s="449"/>
      <c r="Q701" s="449"/>
      <c r="R701" s="450"/>
      <c r="S701" s="559" t="s">
        <v>76</v>
      </c>
      <c r="T701" s="566"/>
      <c r="U701" s="560"/>
      <c r="V701" s="451"/>
    </row>
    <row r="702" spans="1:22" s="42" customFormat="1" ht="15.75" hidden="1" customHeight="1" thickBot="1">
      <c r="A702" s="143" t="s">
        <v>1037</v>
      </c>
      <c r="B702" s="587"/>
      <c r="C702" s="74">
        <v>2</v>
      </c>
      <c r="D702" s="133" t="s">
        <v>361</v>
      </c>
      <c r="E702" s="139" t="s">
        <v>361</v>
      </c>
      <c r="F702" s="443" t="s">
        <v>361</v>
      </c>
      <c r="G702" s="381" t="s">
        <v>361</v>
      </c>
      <c r="H702" s="295" t="s">
        <v>361</v>
      </c>
      <c r="I702" s="444" t="s">
        <v>361</v>
      </c>
      <c r="J702" s="445" t="s">
        <v>361</v>
      </c>
      <c r="K702" s="446" t="s">
        <v>361</v>
      </c>
      <c r="L702" s="447"/>
      <c r="M702" s="448" t="s">
        <v>361</v>
      </c>
      <c r="N702" s="582"/>
      <c r="O702" s="452"/>
      <c r="P702" s="451"/>
      <c r="Q702" s="452"/>
      <c r="R702" s="453"/>
      <c r="S702" s="563"/>
      <c r="T702" s="593"/>
      <c r="U702" s="564"/>
      <c r="V702" s="451"/>
    </row>
    <row r="703" spans="1:22" s="42" customFormat="1" ht="15.75" hidden="1" customHeight="1" thickBot="1">
      <c r="A703" s="143" t="s">
        <v>1038</v>
      </c>
      <c r="B703" s="587"/>
      <c r="C703" s="74">
        <v>3</v>
      </c>
      <c r="D703" s="133" t="s">
        <v>361</v>
      </c>
      <c r="E703" s="139" t="s">
        <v>361</v>
      </c>
      <c r="F703" s="443" t="s">
        <v>361</v>
      </c>
      <c r="G703" s="381" t="s">
        <v>361</v>
      </c>
      <c r="H703" s="295" t="s">
        <v>361</v>
      </c>
      <c r="I703" s="444" t="s">
        <v>361</v>
      </c>
      <c r="J703" s="445" t="s">
        <v>361</v>
      </c>
      <c r="K703" s="446" t="s">
        <v>361</v>
      </c>
      <c r="L703" s="447"/>
      <c r="M703" s="448" t="s">
        <v>361</v>
      </c>
      <c r="N703" s="583"/>
      <c r="O703" s="454"/>
      <c r="P703" s="455"/>
      <c r="Q703" s="456"/>
      <c r="R703" s="457"/>
      <c r="S703" s="458"/>
      <c r="T703" s="458"/>
      <c r="U703" s="459"/>
      <c r="V703" s="441"/>
    </row>
    <row r="704" spans="1:22" s="42" customFormat="1" ht="15.75" hidden="1" customHeight="1" thickBot="1">
      <c r="A704" s="143" t="s">
        <v>1039</v>
      </c>
      <c r="B704" s="587"/>
      <c r="C704" s="74">
        <v>4</v>
      </c>
      <c r="D704" s="133" t="s">
        <v>361</v>
      </c>
      <c r="E704" s="139" t="s">
        <v>361</v>
      </c>
      <c r="F704" s="443" t="s">
        <v>361</v>
      </c>
      <c r="G704" s="381" t="s">
        <v>361</v>
      </c>
      <c r="H704" s="295" t="s">
        <v>361</v>
      </c>
      <c r="I704" s="444" t="s">
        <v>361</v>
      </c>
      <c r="J704" s="445" t="s">
        <v>361</v>
      </c>
      <c r="K704" s="446" t="s">
        <v>361</v>
      </c>
      <c r="L704" s="447"/>
      <c r="M704" s="448" t="s">
        <v>361</v>
      </c>
      <c r="N704" s="407" t="s">
        <v>280</v>
      </c>
      <c r="O704" s="573" t="s">
        <v>265</v>
      </c>
      <c r="P704" s="574"/>
      <c r="Q704" s="574"/>
      <c r="R704" s="575"/>
      <c r="S704" s="441"/>
      <c r="T704" s="441"/>
      <c r="U704" s="460"/>
      <c r="V704" s="441"/>
    </row>
    <row r="705" spans="1:22" s="42" customFormat="1" ht="24.75" hidden="1" customHeight="1" thickBot="1">
      <c r="A705" s="143" t="s">
        <v>1040</v>
      </c>
      <c r="B705" s="587"/>
      <c r="C705" s="74">
        <v>5</v>
      </c>
      <c r="D705" s="133" t="s">
        <v>361</v>
      </c>
      <c r="E705" s="139" t="s">
        <v>361</v>
      </c>
      <c r="F705" s="443" t="s">
        <v>361</v>
      </c>
      <c r="G705" s="381" t="s">
        <v>361</v>
      </c>
      <c r="H705" s="295" t="s">
        <v>361</v>
      </c>
      <c r="I705" s="444" t="s">
        <v>361</v>
      </c>
      <c r="J705" s="445" t="s">
        <v>361</v>
      </c>
      <c r="K705" s="446" t="s">
        <v>361</v>
      </c>
      <c r="L705" s="447"/>
      <c r="M705" s="448" t="s">
        <v>361</v>
      </c>
      <c r="N705" s="591">
        <v>23</v>
      </c>
      <c r="O705" s="416" t="s">
        <v>108</v>
      </c>
      <c r="P705" s="416" t="s">
        <v>601</v>
      </c>
      <c r="Q705" s="584" t="s">
        <v>259</v>
      </c>
      <c r="R705" s="584"/>
      <c r="S705" s="441"/>
      <c r="T705" s="441"/>
      <c r="U705" s="460"/>
      <c r="V705" s="441"/>
    </row>
    <row r="706" spans="1:22" s="42" customFormat="1" ht="16.5" hidden="1" customHeight="1" thickBot="1">
      <c r="A706" s="143" t="s">
        <v>1041</v>
      </c>
      <c r="B706" s="587"/>
      <c r="C706" s="140">
        <v>6</v>
      </c>
      <c r="D706" s="141" t="s">
        <v>361</v>
      </c>
      <c r="E706" s="142" t="s">
        <v>361</v>
      </c>
      <c r="F706" s="382" t="s">
        <v>361</v>
      </c>
      <c r="G706" s="382" t="s">
        <v>361</v>
      </c>
      <c r="H706" s="295" t="s">
        <v>361</v>
      </c>
      <c r="I706" s="444" t="s">
        <v>361</v>
      </c>
      <c r="J706" s="445" t="s">
        <v>361</v>
      </c>
      <c r="K706" s="446" t="s">
        <v>361</v>
      </c>
      <c r="L706" s="447"/>
      <c r="M706" s="448" t="s">
        <v>361</v>
      </c>
      <c r="N706" s="592"/>
      <c r="O706" s="412">
        <v>3</v>
      </c>
      <c r="P706" s="417">
        <v>97.323634799999994</v>
      </c>
      <c r="Q706" s="579">
        <v>0</v>
      </c>
      <c r="R706" s="579"/>
      <c r="S706" s="441"/>
      <c r="T706" s="441"/>
      <c r="U706" s="460"/>
      <c r="V706" s="441"/>
    </row>
    <row r="707" spans="1:22" s="42" customFormat="1" ht="16.5" hidden="1" customHeight="1" thickBot="1">
      <c r="A707" s="143" t="s">
        <v>1042</v>
      </c>
      <c r="B707" s="588"/>
      <c r="C707" s="577"/>
      <c r="D707" s="578"/>
      <c r="E707" s="578"/>
      <c r="F707" s="380"/>
      <c r="G707" s="379"/>
      <c r="H707" s="578" t="s">
        <v>103</v>
      </c>
      <c r="I707" s="578"/>
      <c r="J707" s="578"/>
      <c r="K707" s="461" t="s">
        <v>361</v>
      </c>
      <c r="L707" s="462"/>
      <c r="M707" s="461"/>
      <c r="N707" s="406"/>
      <c r="O707" s="408"/>
      <c r="P707" s="408"/>
      <c r="Q707" s="408"/>
      <c r="R707" s="408"/>
      <c r="S707" s="408"/>
      <c r="T707" s="413"/>
      <c r="U707" s="414"/>
      <c r="V707" s="441"/>
    </row>
    <row r="708" spans="1:22" ht="25" hidden="1" customHeight="1">
      <c r="V708" s="40"/>
    </row>
    <row r="709" spans="1:22" ht="25" hidden="1" customHeight="1">
      <c r="V709" s="40"/>
    </row>
    <row r="710" spans="1:22" s="51" customFormat="1" ht="24" customHeight="1" thickBot="1">
      <c r="A710" s="423">
        <v>24</v>
      </c>
      <c r="B710" s="599" t="s">
        <v>51</v>
      </c>
      <c r="C710" s="599"/>
      <c r="D710" s="599"/>
      <c r="E710" s="424">
        <v>24</v>
      </c>
      <c r="F710" s="425" t="s">
        <v>304</v>
      </c>
      <c r="G710" s="426"/>
      <c r="H710" s="426"/>
      <c r="I710" s="425"/>
      <c r="J710" s="425"/>
      <c r="K710" s="427"/>
      <c r="L710" s="427"/>
      <c r="M710" s="427"/>
      <c r="N710" s="426"/>
      <c r="O710" s="426"/>
      <c r="P710" s="428"/>
      <c r="Q710" s="428"/>
      <c r="R710" s="428"/>
      <c r="S710" s="428"/>
      <c r="T710" s="429"/>
    </row>
    <row r="711" spans="1:22" s="39" customFormat="1" ht="15.75" customHeight="1">
      <c r="A711" s="430"/>
      <c r="B711" s="600" t="s">
        <v>57</v>
      </c>
      <c r="C711" s="421" t="s">
        <v>58</v>
      </c>
      <c r="D711" s="332" t="s">
        <v>17</v>
      </c>
      <c r="E711" s="332"/>
      <c r="F711" s="332" t="s">
        <v>59</v>
      </c>
      <c r="G711" s="333"/>
      <c r="H711" s="602" t="s">
        <v>60</v>
      </c>
      <c r="I711" s="602" t="s">
        <v>18</v>
      </c>
      <c r="J711" s="602" t="s">
        <v>61</v>
      </c>
      <c r="K711" s="602" t="s">
        <v>62</v>
      </c>
      <c r="L711" s="421"/>
      <c r="M711" s="602" t="s">
        <v>63</v>
      </c>
      <c r="N711" s="603" t="s">
        <v>64</v>
      </c>
      <c r="O711" s="602" t="s">
        <v>215</v>
      </c>
      <c r="P711" s="605" t="s">
        <v>65</v>
      </c>
      <c r="Q711" s="606"/>
      <c r="R711" s="552" t="s">
        <v>278</v>
      </c>
      <c r="S711" s="607" t="s">
        <v>279</v>
      </c>
      <c r="T711" s="594" t="s">
        <v>22</v>
      </c>
      <c r="U711" s="595"/>
      <c r="V711" s="431"/>
    </row>
    <row r="712" spans="1:22" s="39" customFormat="1" ht="100" customHeight="1">
      <c r="A712" s="430"/>
      <c r="B712" s="601"/>
      <c r="C712" s="416" t="s">
        <v>66</v>
      </c>
      <c r="D712" s="334" t="s">
        <v>3</v>
      </c>
      <c r="E712" s="334" t="s">
        <v>19</v>
      </c>
      <c r="F712" s="334" t="s">
        <v>67</v>
      </c>
      <c r="G712" s="335" t="s">
        <v>68</v>
      </c>
      <c r="H712" s="584"/>
      <c r="I712" s="584"/>
      <c r="J712" s="584"/>
      <c r="K712" s="584"/>
      <c r="L712" s="416"/>
      <c r="M712" s="584"/>
      <c r="N712" s="604"/>
      <c r="O712" s="584"/>
      <c r="P712" s="416" t="s">
        <v>212</v>
      </c>
      <c r="Q712" s="334" t="s">
        <v>83</v>
      </c>
      <c r="R712" s="553"/>
      <c r="S712" s="608"/>
      <c r="T712" s="596"/>
      <c r="U712" s="597"/>
      <c r="V712" s="431"/>
    </row>
    <row r="713" spans="1:22" s="39" customFormat="1" ht="13">
      <c r="A713" s="430"/>
      <c r="B713" s="52"/>
      <c r="C713" s="53"/>
      <c r="D713" s="53"/>
      <c r="E713" s="53"/>
      <c r="F713" s="53"/>
      <c r="G713" s="53"/>
      <c r="H713" s="53"/>
      <c r="I713" s="53"/>
      <c r="J713" s="53"/>
      <c r="K713" s="53"/>
      <c r="L713" s="53"/>
      <c r="M713" s="53"/>
      <c r="N713" s="53"/>
      <c r="O713" s="53"/>
      <c r="P713" s="53"/>
      <c r="Q713" s="53"/>
      <c r="R713" s="432"/>
      <c r="S713" s="433"/>
      <c r="T713" s="434"/>
      <c r="U713" s="54"/>
    </row>
    <row r="714" spans="1:22" s="57" customFormat="1" ht="48">
      <c r="A714" s="435" t="s">
        <v>1043</v>
      </c>
      <c r="B714" s="55">
        <v>1</v>
      </c>
      <c r="C714" s="347" t="s">
        <v>487</v>
      </c>
      <c r="D714" s="347" t="s">
        <v>542</v>
      </c>
      <c r="E714" s="347" t="s">
        <v>543</v>
      </c>
      <c r="F714" s="347" t="s">
        <v>365</v>
      </c>
      <c r="G714" s="348">
        <v>1</v>
      </c>
      <c r="H714" s="348" t="s">
        <v>25</v>
      </c>
      <c r="I714" s="349" t="s">
        <v>356</v>
      </c>
      <c r="J714" s="350">
        <v>37793</v>
      </c>
      <c r="K714" s="389">
        <v>0</v>
      </c>
      <c r="L714" s="390">
        <v>241</v>
      </c>
      <c r="M714" s="350">
        <v>38744</v>
      </c>
      <c r="N714" s="363">
        <v>31.733333300000002</v>
      </c>
      <c r="O714" s="353">
        <v>7157.77</v>
      </c>
      <c r="P714" s="273">
        <v>7157.77</v>
      </c>
      <c r="Q714" s="436">
        <v>7157.77</v>
      </c>
      <c r="R714" s="391" t="s">
        <v>239</v>
      </c>
      <c r="S714" s="391" t="s">
        <v>282</v>
      </c>
      <c r="T714" s="554"/>
      <c r="U714" s="555"/>
      <c r="V714" s="437"/>
    </row>
    <row r="715" spans="1:22" s="57" customFormat="1" ht="92.25" customHeight="1">
      <c r="A715" s="435" t="s">
        <v>1044</v>
      </c>
      <c r="B715" s="55">
        <v>2</v>
      </c>
      <c r="C715" s="351" t="s">
        <v>544</v>
      </c>
      <c r="D715" s="351" t="s">
        <v>545</v>
      </c>
      <c r="E715" s="351" t="s">
        <v>546</v>
      </c>
      <c r="F715" s="351" t="s">
        <v>365</v>
      </c>
      <c r="G715" s="348">
        <v>1</v>
      </c>
      <c r="H715" s="348" t="s">
        <v>25</v>
      </c>
      <c r="I715" s="349" t="s">
        <v>355</v>
      </c>
      <c r="J715" s="350">
        <v>39021</v>
      </c>
      <c r="K715" s="389">
        <v>1.5666666666666667</v>
      </c>
      <c r="L715" s="390">
        <v>242</v>
      </c>
      <c r="M715" s="350">
        <v>40480</v>
      </c>
      <c r="N715" s="363">
        <v>47.1</v>
      </c>
      <c r="O715" s="353">
        <v>10491.31</v>
      </c>
      <c r="P715" s="273">
        <v>10491.31</v>
      </c>
      <c r="Q715" s="436">
        <v>10491.31</v>
      </c>
      <c r="R715" s="391" t="s">
        <v>236</v>
      </c>
      <c r="S715" s="391" t="s">
        <v>282</v>
      </c>
      <c r="T715" s="554"/>
      <c r="U715" s="555"/>
      <c r="V715" s="437"/>
    </row>
    <row r="716" spans="1:22" s="57" customFormat="1" ht="36">
      <c r="A716" s="435" t="s">
        <v>1045</v>
      </c>
      <c r="B716" s="58">
        <v>3</v>
      </c>
      <c r="C716" s="347" t="s">
        <v>547</v>
      </c>
      <c r="D716" s="347" t="s">
        <v>548</v>
      </c>
      <c r="E716" s="347" t="s">
        <v>549</v>
      </c>
      <c r="F716" s="347" t="s">
        <v>365</v>
      </c>
      <c r="G716" s="348">
        <v>1</v>
      </c>
      <c r="H716" s="348" t="s">
        <v>25</v>
      </c>
      <c r="I716" s="349" t="s">
        <v>354</v>
      </c>
      <c r="J716" s="350">
        <v>38859</v>
      </c>
      <c r="K716" s="389">
        <v>0</v>
      </c>
      <c r="L716" s="390">
        <v>243</v>
      </c>
      <c r="M716" s="350">
        <v>39073</v>
      </c>
      <c r="N716" s="363">
        <v>7.1666667000000004</v>
      </c>
      <c r="O716" s="353">
        <v>714</v>
      </c>
      <c r="P716" s="273">
        <v>714</v>
      </c>
      <c r="Q716" s="436">
        <v>714</v>
      </c>
      <c r="R716" s="391" t="s">
        <v>239</v>
      </c>
      <c r="S716" s="391" t="s">
        <v>282</v>
      </c>
      <c r="T716" s="554"/>
      <c r="U716" s="555"/>
      <c r="V716" s="437"/>
    </row>
    <row r="717" spans="1:22" s="57" customFormat="1" ht="60">
      <c r="A717" s="435" t="s">
        <v>1046</v>
      </c>
      <c r="B717" s="67">
        <v>4</v>
      </c>
      <c r="C717" s="352" t="s">
        <v>487</v>
      </c>
      <c r="D717" s="352" t="s">
        <v>550</v>
      </c>
      <c r="E717" s="352" t="s">
        <v>551</v>
      </c>
      <c r="F717" s="352" t="s">
        <v>552</v>
      </c>
      <c r="G717" s="348">
        <v>0.5</v>
      </c>
      <c r="H717" s="348" t="s">
        <v>25</v>
      </c>
      <c r="I717" s="349" t="s">
        <v>354</v>
      </c>
      <c r="J717" s="350">
        <v>38981</v>
      </c>
      <c r="K717" s="389">
        <v>0</v>
      </c>
      <c r="L717" s="390">
        <v>244</v>
      </c>
      <c r="M717" s="350">
        <v>39702</v>
      </c>
      <c r="N717" s="363">
        <v>24.066666699999999</v>
      </c>
      <c r="O717" s="353">
        <v>1293.28</v>
      </c>
      <c r="P717" s="273">
        <v>646.64</v>
      </c>
      <c r="Q717" s="436">
        <v>646.64</v>
      </c>
      <c r="R717" s="391" t="s">
        <v>239</v>
      </c>
      <c r="S717" s="391" t="s">
        <v>282</v>
      </c>
      <c r="T717" s="554"/>
      <c r="U717" s="555"/>
      <c r="V717" s="437"/>
    </row>
    <row r="718" spans="1:22" s="57" customFormat="1" ht="24">
      <c r="A718" s="435" t="s">
        <v>1047</v>
      </c>
      <c r="B718" s="67">
        <v>5</v>
      </c>
      <c r="C718" s="352" t="s">
        <v>547</v>
      </c>
      <c r="D718" s="352" t="s">
        <v>553</v>
      </c>
      <c r="E718" s="352" t="s">
        <v>554</v>
      </c>
      <c r="F718" s="352" t="s">
        <v>552</v>
      </c>
      <c r="G718" s="348">
        <v>0.5</v>
      </c>
      <c r="H718" s="348" t="s">
        <v>25</v>
      </c>
      <c r="I718" s="349" t="s">
        <v>354</v>
      </c>
      <c r="J718" s="350">
        <v>38415</v>
      </c>
      <c r="K718" s="389">
        <v>0</v>
      </c>
      <c r="L718" s="390">
        <v>245</v>
      </c>
      <c r="M718" s="350">
        <v>38764</v>
      </c>
      <c r="N718" s="363">
        <v>11.6666667</v>
      </c>
      <c r="O718" s="353">
        <v>524.38</v>
      </c>
      <c r="P718" s="273">
        <v>262.19</v>
      </c>
      <c r="Q718" s="436">
        <v>262.19</v>
      </c>
      <c r="R718" s="391" t="s">
        <v>239</v>
      </c>
      <c r="S718" s="391" t="s">
        <v>282</v>
      </c>
      <c r="T718" s="554"/>
      <c r="U718" s="555"/>
      <c r="V718" s="437"/>
    </row>
    <row r="719" spans="1:22" s="57" customFormat="1" ht="15.75" customHeight="1">
      <c r="A719" s="435" t="s">
        <v>1048</v>
      </c>
      <c r="B719" s="67">
        <v>6</v>
      </c>
      <c r="C719" s="352"/>
      <c r="D719" s="352"/>
      <c r="E719" s="352"/>
      <c r="F719" s="352"/>
      <c r="G719" s="348"/>
      <c r="H719" s="348"/>
      <c r="I719" s="349"/>
      <c r="J719" s="350"/>
      <c r="K719" s="389" t="s">
        <v>361</v>
      </c>
      <c r="L719" s="390">
        <v>246</v>
      </c>
      <c r="M719" s="350"/>
      <c r="N719" s="363" t="s">
        <v>361</v>
      </c>
      <c r="O719" s="353"/>
      <c r="P719" s="273" t="s">
        <v>361</v>
      </c>
      <c r="Q719" s="436" t="s">
        <v>361</v>
      </c>
      <c r="R719" s="391"/>
      <c r="S719" s="391"/>
      <c r="T719" s="554"/>
      <c r="U719" s="555"/>
      <c r="V719" s="437"/>
    </row>
    <row r="720" spans="1:22" s="57" customFormat="1" ht="15.75" customHeight="1">
      <c r="A720" s="435" t="s">
        <v>1049</v>
      </c>
      <c r="B720" s="67">
        <v>7</v>
      </c>
      <c r="C720" s="352"/>
      <c r="D720" s="352"/>
      <c r="E720" s="352"/>
      <c r="F720" s="352"/>
      <c r="G720" s="348"/>
      <c r="H720" s="348"/>
      <c r="I720" s="349"/>
      <c r="J720" s="350"/>
      <c r="K720" s="389" t="s">
        <v>361</v>
      </c>
      <c r="L720" s="390">
        <v>247</v>
      </c>
      <c r="M720" s="350"/>
      <c r="N720" s="363" t="s">
        <v>361</v>
      </c>
      <c r="O720" s="353"/>
      <c r="P720" s="56" t="s">
        <v>361</v>
      </c>
      <c r="Q720" s="436" t="s">
        <v>361</v>
      </c>
      <c r="R720" s="391"/>
      <c r="S720" s="391"/>
      <c r="T720" s="554"/>
      <c r="U720" s="555"/>
      <c r="V720" s="437"/>
    </row>
    <row r="721" spans="1:22" s="57" customFormat="1" ht="15.75" customHeight="1">
      <c r="A721" s="435" t="s">
        <v>1050</v>
      </c>
      <c r="B721" s="67">
        <v>8</v>
      </c>
      <c r="C721" s="352"/>
      <c r="D721" s="352"/>
      <c r="E721" s="352"/>
      <c r="F721" s="352"/>
      <c r="G721" s="348"/>
      <c r="H721" s="348"/>
      <c r="I721" s="349"/>
      <c r="J721" s="350"/>
      <c r="K721" s="389" t="s">
        <v>361</v>
      </c>
      <c r="L721" s="390">
        <v>248</v>
      </c>
      <c r="M721" s="350"/>
      <c r="N721" s="363" t="s">
        <v>361</v>
      </c>
      <c r="O721" s="354"/>
      <c r="P721" s="56" t="s">
        <v>361</v>
      </c>
      <c r="Q721" s="436" t="s">
        <v>361</v>
      </c>
      <c r="R721" s="391"/>
      <c r="S721" s="391"/>
      <c r="T721" s="554"/>
      <c r="U721" s="555"/>
      <c r="V721" s="437"/>
    </row>
    <row r="722" spans="1:22" s="57" customFormat="1" ht="15.75" customHeight="1">
      <c r="A722" s="435" t="s">
        <v>1051</v>
      </c>
      <c r="B722" s="67">
        <v>9</v>
      </c>
      <c r="C722" s="352"/>
      <c r="D722" s="352"/>
      <c r="E722" s="352"/>
      <c r="F722" s="352"/>
      <c r="G722" s="348"/>
      <c r="H722" s="348"/>
      <c r="I722" s="349"/>
      <c r="J722" s="350"/>
      <c r="K722" s="389" t="s">
        <v>361</v>
      </c>
      <c r="L722" s="390">
        <v>249</v>
      </c>
      <c r="M722" s="350"/>
      <c r="N722" s="363" t="s">
        <v>361</v>
      </c>
      <c r="O722" s="354"/>
      <c r="P722" s="56" t="s">
        <v>361</v>
      </c>
      <c r="Q722" s="436" t="s">
        <v>361</v>
      </c>
      <c r="R722" s="391"/>
      <c r="S722" s="391"/>
      <c r="T722" s="554"/>
      <c r="U722" s="555"/>
      <c r="V722" s="437"/>
    </row>
    <row r="723" spans="1:22" s="57" customFormat="1" ht="15.75" customHeight="1">
      <c r="A723" s="435" t="s">
        <v>1052</v>
      </c>
      <c r="B723" s="67">
        <v>10</v>
      </c>
      <c r="C723" s="352"/>
      <c r="D723" s="352"/>
      <c r="E723" s="352"/>
      <c r="F723" s="352"/>
      <c r="G723" s="348"/>
      <c r="H723" s="348"/>
      <c r="I723" s="349"/>
      <c r="J723" s="350"/>
      <c r="K723" s="389" t="s">
        <v>361</v>
      </c>
      <c r="L723" s="390">
        <v>250</v>
      </c>
      <c r="M723" s="350"/>
      <c r="N723" s="363" t="s">
        <v>361</v>
      </c>
      <c r="O723" s="354"/>
      <c r="P723" s="56" t="s">
        <v>361</v>
      </c>
      <c r="Q723" s="436" t="s">
        <v>361</v>
      </c>
      <c r="R723" s="391"/>
      <c r="S723" s="391"/>
      <c r="T723" s="554"/>
      <c r="U723" s="555"/>
      <c r="V723" s="437"/>
    </row>
    <row r="724" spans="1:22" s="39" customFormat="1" ht="13">
      <c r="A724" s="430"/>
      <c r="B724" s="59"/>
      <c r="C724" s="60"/>
      <c r="D724" s="60"/>
      <c r="E724" s="60"/>
      <c r="F724" s="60"/>
      <c r="G724" s="60"/>
      <c r="H724" s="60"/>
      <c r="I724" s="60"/>
      <c r="J724" s="60"/>
      <c r="K724" s="60"/>
      <c r="L724" s="60"/>
      <c r="M724" s="60"/>
      <c r="N724" s="318"/>
      <c r="O724" s="60"/>
      <c r="P724" s="60"/>
      <c r="Q724" s="318"/>
      <c r="R724" s="60"/>
      <c r="S724" s="60"/>
      <c r="T724" s="61"/>
      <c r="U724" s="62"/>
    </row>
    <row r="725" spans="1:22" s="39" customFormat="1" ht="17.25" customHeight="1" thickBot="1">
      <c r="A725" s="438"/>
      <c r="B725" s="340"/>
      <c r="C725" s="341"/>
      <c r="D725" s="341"/>
      <c r="E725" s="341"/>
      <c r="F725" s="341"/>
      <c r="G725" s="341"/>
      <c r="H725" s="341"/>
      <c r="I725" s="341"/>
      <c r="J725" s="341"/>
      <c r="K725" s="341"/>
      <c r="L725" s="341"/>
      <c r="M725" s="341"/>
      <c r="N725" s="342"/>
      <c r="O725" s="341"/>
      <c r="P725" s="341"/>
      <c r="Q725" s="343"/>
      <c r="R725" s="343"/>
      <c r="S725" s="344"/>
      <c r="T725" s="345"/>
      <c r="U725" s="346"/>
      <c r="V725" s="434"/>
    </row>
    <row r="726" spans="1:22" ht="17.25" customHeight="1">
      <c r="B726" s="64"/>
      <c r="C726" s="64"/>
      <c r="D726" s="64"/>
      <c r="E726" s="64"/>
      <c r="F726" s="64"/>
      <c r="G726" s="66"/>
      <c r="H726" s="66"/>
      <c r="I726" s="66"/>
      <c r="J726" s="66"/>
      <c r="K726" s="66"/>
      <c r="L726" s="66"/>
      <c r="M726" s="66"/>
      <c r="N726" s="66"/>
      <c r="O726" s="66"/>
      <c r="P726" s="66"/>
      <c r="Q726" s="66"/>
      <c r="R726" s="66"/>
      <c r="S726" s="66"/>
      <c r="T726" s="66"/>
      <c r="U726" s="66"/>
      <c r="V726" s="66"/>
    </row>
    <row r="727" spans="1:22" s="39" customFormat="1" ht="16.5" customHeight="1" thickBot="1">
      <c r="A727" s="430"/>
      <c r="B727" s="580" t="s">
        <v>72</v>
      </c>
      <c r="C727" s="580"/>
      <c r="D727" s="580"/>
      <c r="E727" s="580"/>
      <c r="F727" s="580"/>
      <c r="G727" s="580"/>
      <c r="H727" s="580"/>
      <c r="I727" s="580"/>
      <c r="J727" s="580"/>
      <c r="K727" s="580"/>
      <c r="L727" s="580"/>
      <c r="M727" s="580"/>
      <c r="N727" s="580"/>
      <c r="O727" s="580"/>
      <c r="P727" s="580"/>
      <c r="Q727" s="580"/>
      <c r="R727" s="580"/>
      <c r="S727" s="580"/>
      <c r="T727" s="580"/>
      <c r="U727" s="580"/>
      <c r="V727" s="439"/>
    </row>
    <row r="728" spans="1:22" s="42" customFormat="1" ht="22.5" customHeight="1">
      <c r="A728" s="143" t="s">
        <v>1053</v>
      </c>
      <c r="B728" s="586" t="s">
        <v>69</v>
      </c>
      <c r="C728" s="568" t="s">
        <v>96</v>
      </c>
      <c r="D728" s="568"/>
      <c r="E728" s="568"/>
      <c r="F728" s="568"/>
      <c r="G728" s="568"/>
      <c r="H728" s="568"/>
      <c r="I728" s="568"/>
      <c r="J728" s="568"/>
      <c r="K728" s="568"/>
      <c r="L728" s="440"/>
      <c r="M728" s="440"/>
      <c r="N728" s="585" t="s">
        <v>94</v>
      </c>
      <c r="O728" s="565" t="s">
        <v>106</v>
      </c>
      <c r="P728" s="566"/>
      <c r="Q728" s="566"/>
      <c r="R728" s="560"/>
      <c r="S728" s="559" t="s">
        <v>213</v>
      </c>
      <c r="T728" s="560"/>
      <c r="U728" s="556" t="s">
        <v>6</v>
      </c>
      <c r="V728" s="441"/>
    </row>
    <row r="729" spans="1:22" s="42" customFormat="1" ht="22.5" customHeight="1">
      <c r="A729" s="143" t="s">
        <v>1054</v>
      </c>
      <c r="B729" s="587"/>
      <c r="C729" s="568" t="s">
        <v>97</v>
      </c>
      <c r="D729" s="568"/>
      <c r="E729" s="589"/>
      <c r="F729" s="418">
        <v>3</v>
      </c>
      <c r="G729" s="567" t="s">
        <v>98</v>
      </c>
      <c r="H729" s="568"/>
      <c r="I729" s="573" t="s">
        <v>267</v>
      </c>
      <c r="J729" s="574"/>
      <c r="K729" s="590"/>
      <c r="L729" s="440"/>
      <c r="M729" s="410" t="s">
        <v>287</v>
      </c>
      <c r="N729" s="582"/>
      <c r="O729" s="567"/>
      <c r="P729" s="568"/>
      <c r="Q729" s="568"/>
      <c r="R729" s="569"/>
      <c r="S729" s="561"/>
      <c r="T729" s="562"/>
      <c r="U729" s="557"/>
      <c r="V729" s="441"/>
    </row>
    <row r="730" spans="1:22" s="42" customFormat="1" ht="51.75" customHeight="1" thickBot="1">
      <c r="A730" s="143" t="s">
        <v>1055</v>
      </c>
      <c r="B730" s="587"/>
      <c r="C730" s="574" t="s">
        <v>95</v>
      </c>
      <c r="D730" s="575"/>
      <c r="E730" s="420" t="s">
        <v>99</v>
      </c>
      <c r="F730" s="415" t="s">
        <v>82</v>
      </c>
      <c r="G730" s="416" t="s">
        <v>81</v>
      </c>
      <c r="H730" s="419" t="s">
        <v>264</v>
      </c>
      <c r="I730" s="415" t="s">
        <v>268</v>
      </c>
      <c r="J730" s="416" t="s">
        <v>595</v>
      </c>
      <c r="K730" s="415" t="s">
        <v>101</v>
      </c>
      <c r="L730" s="440"/>
      <c r="M730" s="409" t="s">
        <v>288</v>
      </c>
      <c r="N730" s="583"/>
      <c r="O730" s="570" t="s">
        <v>107</v>
      </c>
      <c r="P730" s="571"/>
      <c r="Q730" s="572"/>
      <c r="R730" s="442">
        <v>5</v>
      </c>
      <c r="S730" s="563"/>
      <c r="T730" s="564"/>
      <c r="U730" s="558"/>
      <c r="V730" s="441"/>
    </row>
    <row r="731" spans="1:22" s="42" customFormat="1" ht="42">
      <c r="A731" s="143" t="s">
        <v>1056</v>
      </c>
      <c r="B731" s="587"/>
      <c r="C731" s="74">
        <v>1</v>
      </c>
      <c r="D731" s="133" t="s">
        <v>354</v>
      </c>
      <c r="E731" s="139">
        <v>0.4</v>
      </c>
      <c r="F731" s="443">
        <v>1622.83</v>
      </c>
      <c r="G731" s="381">
        <v>42.9000001</v>
      </c>
      <c r="H731" s="295">
        <v>37.828204999999997</v>
      </c>
      <c r="I731" s="444" t="s">
        <v>24</v>
      </c>
      <c r="J731" s="445" t="s">
        <v>25</v>
      </c>
      <c r="K731" s="446" t="s">
        <v>361</v>
      </c>
      <c r="L731" s="447"/>
      <c r="M731" s="448" t="s">
        <v>24</v>
      </c>
      <c r="N731" s="581" t="s">
        <v>102</v>
      </c>
      <c r="O731" s="449"/>
      <c r="P731" s="449"/>
      <c r="Q731" s="449"/>
      <c r="R731" s="450"/>
      <c r="S731" s="559" t="s">
        <v>76</v>
      </c>
      <c r="T731" s="566"/>
      <c r="U731" s="560"/>
      <c r="V731" s="451"/>
    </row>
    <row r="732" spans="1:22" s="42" customFormat="1" ht="43" thickBot="1">
      <c r="A732" s="143" t="s">
        <v>1057</v>
      </c>
      <c r="B732" s="587"/>
      <c r="C732" s="74">
        <v>2</v>
      </c>
      <c r="D732" s="133" t="s">
        <v>355</v>
      </c>
      <c r="E732" s="139">
        <v>0.4</v>
      </c>
      <c r="F732" s="443">
        <v>10491.31</v>
      </c>
      <c r="G732" s="381">
        <v>47.1</v>
      </c>
      <c r="H732" s="295">
        <v>222.7454352</v>
      </c>
      <c r="I732" s="444" t="s">
        <v>24</v>
      </c>
      <c r="J732" s="445" t="s">
        <v>25</v>
      </c>
      <c r="K732" s="446" t="s">
        <v>361</v>
      </c>
      <c r="L732" s="447"/>
      <c r="M732" s="448" t="s">
        <v>25</v>
      </c>
      <c r="N732" s="582"/>
      <c r="O732" s="452"/>
      <c r="P732" s="451"/>
      <c r="Q732" s="452"/>
      <c r="R732" s="453"/>
      <c r="S732" s="563"/>
      <c r="T732" s="593"/>
      <c r="U732" s="564"/>
      <c r="V732" s="451"/>
    </row>
    <row r="733" spans="1:22" s="42" customFormat="1" ht="17" thickBot="1">
      <c r="A733" s="143" t="s">
        <v>1058</v>
      </c>
      <c r="B733" s="587"/>
      <c r="C733" s="74">
        <v>3</v>
      </c>
      <c r="D733" s="133" t="s">
        <v>356</v>
      </c>
      <c r="E733" s="139">
        <v>0.2</v>
      </c>
      <c r="F733" s="443">
        <v>7157.77</v>
      </c>
      <c r="G733" s="381">
        <v>31.733333300000002</v>
      </c>
      <c r="H733" s="295">
        <v>225.55997919999999</v>
      </c>
      <c r="I733" s="444" t="s">
        <v>25</v>
      </c>
      <c r="J733" s="445" t="s">
        <v>24</v>
      </c>
      <c r="K733" s="446" t="s">
        <v>32</v>
      </c>
      <c r="L733" s="447"/>
      <c r="M733" s="448" t="s">
        <v>24</v>
      </c>
      <c r="N733" s="583"/>
      <c r="O733" s="454"/>
      <c r="P733" s="455"/>
      <c r="Q733" s="456"/>
      <c r="R733" s="457"/>
      <c r="S733" s="458"/>
      <c r="T733" s="458"/>
      <c r="U733" s="459"/>
      <c r="V733" s="441"/>
    </row>
    <row r="734" spans="1:22" s="42" customFormat="1" ht="15.75" customHeight="1">
      <c r="A734" s="143" t="s">
        <v>1059</v>
      </c>
      <c r="B734" s="587"/>
      <c r="C734" s="74">
        <v>4</v>
      </c>
      <c r="D734" s="133" t="s">
        <v>361</v>
      </c>
      <c r="E734" s="139" t="s">
        <v>361</v>
      </c>
      <c r="F734" s="443" t="s">
        <v>361</v>
      </c>
      <c r="G734" s="381" t="s">
        <v>361</v>
      </c>
      <c r="H734" s="295" t="s">
        <v>361</v>
      </c>
      <c r="I734" s="444" t="s">
        <v>361</v>
      </c>
      <c r="J734" s="445" t="s">
        <v>361</v>
      </c>
      <c r="K734" s="446" t="s">
        <v>361</v>
      </c>
      <c r="L734" s="447"/>
      <c r="M734" s="448" t="s">
        <v>361</v>
      </c>
      <c r="N734" s="407" t="s">
        <v>280</v>
      </c>
      <c r="O734" s="573" t="s">
        <v>265</v>
      </c>
      <c r="P734" s="574"/>
      <c r="Q734" s="574"/>
      <c r="R734" s="575"/>
      <c r="S734" s="441"/>
      <c r="T734" s="441"/>
      <c r="U734" s="460"/>
      <c r="V734" s="441"/>
    </row>
    <row r="735" spans="1:22" s="42" customFormat="1" ht="24.75" customHeight="1">
      <c r="A735" s="143" t="s">
        <v>1060</v>
      </c>
      <c r="B735" s="587"/>
      <c r="C735" s="74">
        <v>5</v>
      </c>
      <c r="D735" s="133" t="s">
        <v>361</v>
      </c>
      <c r="E735" s="139" t="s">
        <v>361</v>
      </c>
      <c r="F735" s="443" t="s">
        <v>361</v>
      </c>
      <c r="G735" s="381" t="s">
        <v>361</v>
      </c>
      <c r="H735" s="295" t="s">
        <v>361</v>
      </c>
      <c r="I735" s="444" t="s">
        <v>361</v>
      </c>
      <c r="J735" s="445" t="s">
        <v>361</v>
      </c>
      <c r="K735" s="446" t="s">
        <v>361</v>
      </c>
      <c r="L735" s="447"/>
      <c r="M735" s="448" t="s">
        <v>361</v>
      </c>
      <c r="N735" s="591">
        <v>24</v>
      </c>
      <c r="O735" s="416" t="s">
        <v>108</v>
      </c>
      <c r="P735" s="416" t="s">
        <v>601</v>
      </c>
      <c r="Q735" s="584" t="s">
        <v>259</v>
      </c>
      <c r="R735" s="584"/>
      <c r="S735" s="441"/>
      <c r="T735" s="441"/>
      <c r="U735" s="460"/>
      <c r="V735" s="441"/>
    </row>
    <row r="736" spans="1:22" s="42" customFormat="1" ht="16.5" customHeight="1" thickBot="1">
      <c r="A736" s="143" t="s">
        <v>1061</v>
      </c>
      <c r="B736" s="587"/>
      <c r="C736" s="140">
        <v>6</v>
      </c>
      <c r="D736" s="141" t="s">
        <v>361</v>
      </c>
      <c r="E736" s="142" t="s">
        <v>361</v>
      </c>
      <c r="F736" s="382" t="s">
        <v>361</v>
      </c>
      <c r="G736" s="382" t="s">
        <v>361</v>
      </c>
      <c r="H736" s="295" t="s">
        <v>361</v>
      </c>
      <c r="I736" s="444" t="s">
        <v>361</v>
      </c>
      <c r="J736" s="445" t="s">
        <v>361</v>
      </c>
      <c r="K736" s="446" t="s">
        <v>361</v>
      </c>
      <c r="L736" s="447"/>
      <c r="M736" s="448" t="s">
        <v>361</v>
      </c>
      <c r="N736" s="592"/>
      <c r="O736" s="412">
        <v>3</v>
      </c>
      <c r="P736" s="478">
        <v>143.89992910000001</v>
      </c>
      <c r="Q736" s="579">
        <v>158.31251359999999</v>
      </c>
      <c r="R736" s="579"/>
      <c r="S736" s="441"/>
      <c r="T736" s="441"/>
      <c r="U736" s="460"/>
      <c r="V736" s="441"/>
    </row>
    <row r="737" spans="1:22" s="42" customFormat="1" ht="16.5" customHeight="1" thickBot="1">
      <c r="A737" s="143" t="s">
        <v>1062</v>
      </c>
      <c r="B737" s="588"/>
      <c r="C737" s="577"/>
      <c r="D737" s="578"/>
      <c r="E737" s="578"/>
      <c r="F737" s="380"/>
      <c r="G737" s="379"/>
      <c r="H737" s="578" t="s">
        <v>103</v>
      </c>
      <c r="I737" s="578"/>
      <c r="J737" s="578"/>
      <c r="K737" s="461" t="s">
        <v>32</v>
      </c>
      <c r="L737" s="462"/>
      <c r="M737" s="461"/>
      <c r="N737" s="406"/>
      <c r="O737" s="408"/>
      <c r="P737" s="408"/>
      <c r="Q737" s="408"/>
      <c r="R737" s="408"/>
      <c r="S737" s="408"/>
      <c r="T737" s="413"/>
      <c r="U737" s="414"/>
      <c r="V737" s="441"/>
    </row>
    <row r="738" spans="1:22" ht="25" customHeight="1">
      <c r="V738" s="40"/>
    </row>
    <row r="739" spans="1:22" ht="25" hidden="1" customHeight="1">
      <c r="V739" s="40"/>
    </row>
    <row r="740" spans="1:22" s="51" customFormat="1" ht="23" hidden="1">
      <c r="A740" s="423">
        <v>25</v>
      </c>
      <c r="B740" s="599" t="s">
        <v>51</v>
      </c>
      <c r="C740" s="599"/>
      <c r="D740" s="599"/>
      <c r="E740" s="424">
        <v>25</v>
      </c>
      <c r="F740" s="425">
        <v>25</v>
      </c>
      <c r="G740" s="426"/>
      <c r="H740" s="426"/>
      <c r="I740" s="425"/>
      <c r="J740" s="425"/>
      <c r="K740" s="427"/>
      <c r="L740" s="427"/>
      <c r="M740" s="427"/>
      <c r="N740" s="426"/>
      <c r="O740" s="426"/>
      <c r="P740" s="428"/>
      <c r="Q740" s="428"/>
      <c r="R740" s="428"/>
      <c r="S740" s="428"/>
      <c r="T740" s="429"/>
    </row>
    <row r="741" spans="1:22" s="39" customFormat="1" ht="15.75" hidden="1" customHeight="1" thickBot="1">
      <c r="A741" s="430"/>
      <c r="B741" s="600" t="s">
        <v>57</v>
      </c>
      <c r="C741" s="421" t="s">
        <v>58</v>
      </c>
      <c r="D741" s="332" t="s">
        <v>17</v>
      </c>
      <c r="E741" s="332"/>
      <c r="F741" s="332" t="s">
        <v>59</v>
      </c>
      <c r="G741" s="333"/>
      <c r="H741" s="602" t="s">
        <v>60</v>
      </c>
      <c r="I741" s="602" t="s">
        <v>18</v>
      </c>
      <c r="J741" s="602" t="s">
        <v>61</v>
      </c>
      <c r="K741" s="602" t="s">
        <v>62</v>
      </c>
      <c r="L741" s="421"/>
      <c r="M741" s="602" t="s">
        <v>63</v>
      </c>
      <c r="N741" s="603" t="s">
        <v>64</v>
      </c>
      <c r="O741" s="602" t="s">
        <v>215</v>
      </c>
      <c r="P741" s="605" t="s">
        <v>65</v>
      </c>
      <c r="Q741" s="606"/>
      <c r="R741" s="552" t="s">
        <v>278</v>
      </c>
      <c r="S741" s="607" t="s">
        <v>279</v>
      </c>
      <c r="T741" s="594" t="s">
        <v>22</v>
      </c>
      <c r="U741" s="595"/>
      <c r="V741" s="431"/>
    </row>
    <row r="742" spans="1:22" s="39" customFormat="1" ht="100" hidden="1" customHeight="1">
      <c r="A742" s="430"/>
      <c r="B742" s="601"/>
      <c r="C742" s="416" t="s">
        <v>66</v>
      </c>
      <c r="D742" s="334" t="s">
        <v>3</v>
      </c>
      <c r="E742" s="334" t="s">
        <v>19</v>
      </c>
      <c r="F742" s="334" t="s">
        <v>67</v>
      </c>
      <c r="G742" s="335" t="s">
        <v>68</v>
      </c>
      <c r="H742" s="584"/>
      <c r="I742" s="584"/>
      <c r="J742" s="584"/>
      <c r="K742" s="584"/>
      <c r="L742" s="416"/>
      <c r="M742" s="584"/>
      <c r="N742" s="604"/>
      <c r="O742" s="584"/>
      <c r="P742" s="416" t="s">
        <v>212</v>
      </c>
      <c r="Q742" s="334" t="s">
        <v>83</v>
      </c>
      <c r="R742" s="553"/>
      <c r="S742" s="608"/>
      <c r="T742" s="596"/>
      <c r="U742" s="597"/>
      <c r="V742" s="431"/>
    </row>
    <row r="743" spans="1:22" s="39" customFormat="1" ht="13" hidden="1">
      <c r="A743" s="430"/>
      <c r="B743" s="52"/>
      <c r="C743" s="53"/>
      <c r="D743" s="53"/>
      <c r="E743" s="53"/>
      <c r="F743" s="53"/>
      <c r="G743" s="53"/>
      <c r="H743" s="53"/>
      <c r="I743" s="53"/>
      <c r="J743" s="53"/>
      <c r="K743" s="53"/>
      <c r="L743" s="53"/>
      <c r="M743" s="53"/>
      <c r="N743" s="53"/>
      <c r="O743" s="53"/>
      <c r="P743" s="53"/>
      <c r="Q743" s="53"/>
      <c r="R743" s="432"/>
      <c r="S743" s="433"/>
      <c r="T743" s="434"/>
      <c r="U743" s="54"/>
    </row>
    <row r="744" spans="1:22" s="57" customFormat="1" ht="15.75" hidden="1" customHeight="1">
      <c r="A744" s="435" t="s">
        <v>1063</v>
      </c>
      <c r="B744" s="55">
        <v>1</v>
      </c>
      <c r="C744" s="347"/>
      <c r="D744" s="347"/>
      <c r="E744" s="347"/>
      <c r="F744" s="347"/>
      <c r="G744" s="348"/>
      <c r="H744" s="348"/>
      <c r="I744" s="349"/>
      <c r="J744" s="350"/>
      <c r="K744" s="389" t="s">
        <v>361</v>
      </c>
      <c r="L744" s="390">
        <v>251</v>
      </c>
      <c r="M744" s="350"/>
      <c r="N744" s="363" t="s">
        <v>361</v>
      </c>
      <c r="O744" s="353"/>
      <c r="P744" s="273" t="s">
        <v>361</v>
      </c>
      <c r="Q744" s="436" t="s">
        <v>361</v>
      </c>
      <c r="R744" s="391"/>
      <c r="S744" s="391"/>
      <c r="T744" s="554"/>
      <c r="U744" s="555"/>
      <c r="V744" s="437"/>
    </row>
    <row r="745" spans="1:22" s="57" customFormat="1" ht="15.75" hidden="1" customHeight="1">
      <c r="A745" s="435" t="s">
        <v>1064</v>
      </c>
      <c r="B745" s="55">
        <v>2</v>
      </c>
      <c r="C745" s="351"/>
      <c r="D745" s="351"/>
      <c r="E745" s="351"/>
      <c r="F745" s="351"/>
      <c r="G745" s="348"/>
      <c r="H745" s="348"/>
      <c r="I745" s="349"/>
      <c r="J745" s="350"/>
      <c r="K745" s="389" t="s">
        <v>361</v>
      </c>
      <c r="L745" s="390">
        <v>252</v>
      </c>
      <c r="M745" s="350"/>
      <c r="N745" s="363" t="s">
        <v>361</v>
      </c>
      <c r="O745" s="353"/>
      <c r="P745" s="273" t="s">
        <v>361</v>
      </c>
      <c r="Q745" s="436" t="s">
        <v>361</v>
      </c>
      <c r="R745" s="391"/>
      <c r="S745" s="391"/>
      <c r="T745" s="554"/>
      <c r="U745" s="555"/>
      <c r="V745" s="437"/>
    </row>
    <row r="746" spans="1:22" s="57" customFormat="1" ht="15.75" hidden="1" customHeight="1">
      <c r="A746" s="435" t="s">
        <v>1065</v>
      </c>
      <c r="B746" s="58">
        <v>3</v>
      </c>
      <c r="C746" s="347"/>
      <c r="D746" s="347"/>
      <c r="E746" s="347"/>
      <c r="F746" s="347"/>
      <c r="G746" s="348"/>
      <c r="H746" s="348"/>
      <c r="I746" s="349"/>
      <c r="J746" s="350"/>
      <c r="K746" s="389" t="s">
        <v>361</v>
      </c>
      <c r="L746" s="390">
        <v>253</v>
      </c>
      <c r="M746" s="350"/>
      <c r="N746" s="363" t="s">
        <v>361</v>
      </c>
      <c r="O746" s="353"/>
      <c r="P746" s="273" t="s">
        <v>361</v>
      </c>
      <c r="Q746" s="436" t="s">
        <v>361</v>
      </c>
      <c r="R746" s="391"/>
      <c r="S746" s="391"/>
      <c r="T746" s="554"/>
      <c r="U746" s="555"/>
      <c r="V746" s="437"/>
    </row>
    <row r="747" spans="1:22" s="57" customFormat="1" ht="15.75" hidden="1" customHeight="1">
      <c r="A747" s="435" t="s">
        <v>1066</v>
      </c>
      <c r="B747" s="67">
        <v>4</v>
      </c>
      <c r="C747" s="352"/>
      <c r="D747" s="352"/>
      <c r="E747" s="352"/>
      <c r="F747" s="352"/>
      <c r="G747" s="348"/>
      <c r="H747" s="348"/>
      <c r="I747" s="349"/>
      <c r="J747" s="350"/>
      <c r="K747" s="389" t="s">
        <v>361</v>
      </c>
      <c r="L747" s="390">
        <v>254</v>
      </c>
      <c r="M747" s="350"/>
      <c r="N747" s="363" t="s">
        <v>361</v>
      </c>
      <c r="O747" s="353"/>
      <c r="P747" s="273" t="s">
        <v>361</v>
      </c>
      <c r="Q747" s="436" t="s">
        <v>361</v>
      </c>
      <c r="R747" s="391"/>
      <c r="S747" s="391"/>
      <c r="T747" s="554"/>
      <c r="U747" s="555"/>
      <c r="V747" s="437"/>
    </row>
    <row r="748" spans="1:22" s="57" customFormat="1" ht="15.75" hidden="1" customHeight="1">
      <c r="A748" s="435" t="s">
        <v>1067</v>
      </c>
      <c r="B748" s="67">
        <v>5</v>
      </c>
      <c r="C748" s="352"/>
      <c r="D748" s="352"/>
      <c r="E748" s="352"/>
      <c r="F748" s="352"/>
      <c r="G748" s="348"/>
      <c r="H748" s="348"/>
      <c r="I748" s="349"/>
      <c r="J748" s="350"/>
      <c r="K748" s="389" t="s">
        <v>361</v>
      </c>
      <c r="L748" s="390">
        <v>255</v>
      </c>
      <c r="M748" s="350"/>
      <c r="N748" s="363" t="s">
        <v>361</v>
      </c>
      <c r="O748" s="353"/>
      <c r="P748" s="273" t="s">
        <v>361</v>
      </c>
      <c r="Q748" s="436" t="s">
        <v>361</v>
      </c>
      <c r="R748" s="391"/>
      <c r="S748" s="391"/>
      <c r="T748" s="554"/>
      <c r="U748" s="555"/>
      <c r="V748" s="437"/>
    </row>
    <row r="749" spans="1:22" s="57" customFormat="1" ht="15.75" hidden="1" customHeight="1">
      <c r="A749" s="435" t="s">
        <v>1068</v>
      </c>
      <c r="B749" s="67">
        <v>6</v>
      </c>
      <c r="C749" s="352"/>
      <c r="D749" s="352"/>
      <c r="E749" s="352"/>
      <c r="F749" s="352"/>
      <c r="G749" s="348"/>
      <c r="H749" s="348"/>
      <c r="I749" s="349"/>
      <c r="J749" s="350"/>
      <c r="K749" s="389" t="s">
        <v>361</v>
      </c>
      <c r="L749" s="390">
        <v>256</v>
      </c>
      <c r="M749" s="350"/>
      <c r="N749" s="363" t="s">
        <v>361</v>
      </c>
      <c r="O749" s="353"/>
      <c r="P749" s="273" t="s">
        <v>361</v>
      </c>
      <c r="Q749" s="436" t="s">
        <v>361</v>
      </c>
      <c r="R749" s="391"/>
      <c r="S749" s="391"/>
      <c r="T749" s="554"/>
      <c r="U749" s="555"/>
      <c r="V749" s="437"/>
    </row>
    <row r="750" spans="1:22" s="57" customFormat="1" ht="15.75" hidden="1" customHeight="1">
      <c r="A750" s="435" t="s">
        <v>1069</v>
      </c>
      <c r="B750" s="67">
        <v>7</v>
      </c>
      <c r="C750" s="352"/>
      <c r="D750" s="352"/>
      <c r="E750" s="352"/>
      <c r="F750" s="352"/>
      <c r="G750" s="348"/>
      <c r="H750" s="348"/>
      <c r="I750" s="349"/>
      <c r="J750" s="350"/>
      <c r="K750" s="389" t="s">
        <v>361</v>
      </c>
      <c r="L750" s="390">
        <v>257</v>
      </c>
      <c r="M750" s="350"/>
      <c r="N750" s="363" t="s">
        <v>361</v>
      </c>
      <c r="O750" s="353"/>
      <c r="P750" s="56" t="s">
        <v>361</v>
      </c>
      <c r="Q750" s="436" t="s">
        <v>361</v>
      </c>
      <c r="R750" s="391"/>
      <c r="S750" s="391"/>
      <c r="T750" s="554"/>
      <c r="U750" s="555"/>
      <c r="V750" s="437"/>
    </row>
    <row r="751" spans="1:22" s="57" customFormat="1" ht="15.75" hidden="1" customHeight="1">
      <c r="A751" s="435" t="s">
        <v>1070</v>
      </c>
      <c r="B751" s="67">
        <v>8</v>
      </c>
      <c r="C751" s="352"/>
      <c r="D751" s="352"/>
      <c r="E751" s="352"/>
      <c r="F751" s="352"/>
      <c r="G751" s="348"/>
      <c r="H751" s="348"/>
      <c r="I751" s="349"/>
      <c r="J751" s="350"/>
      <c r="K751" s="389" t="s">
        <v>361</v>
      </c>
      <c r="L751" s="390">
        <v>258</v>
      </c>
      <c r="M751" s="350"/>
      <c r="N751" s="363" t="s">
        <v>361</v>
      </c>
      <c r="O751" s="354"/>
      <c r="P751" s="56" t="s">
        <v>361</v>
      </c>
      <c r="Q751" s="436" t="s">
        <v>361</v>
      </c>
      <c r="R751" s="391"/>
      <c r="S751" s="391"/>
      <c r="T751" s="554"/>
      <c r="U751" s="555"/>
      <c r="V751" s="437"/>
    </row>
    <row r="752" spans="1:22" s="57" customFormat="1" ht="15.75" hidden="1" customHeight="1">
      <c r="A752" s="435" t="s">
        <v>1071</v>
      </c>
      <c r="B752" s="67">
        <v>9</v>
      </c>
      <c r="C752" s="352"/>
      <c r="D752" s="352"/>
      <c r="E752" s="352"/>
      <c r="F752" s="352"/>
      <c r="G752" s="348"/>
      <c r="H752" s="348"/>
      <c r="I752" s="349"/>
      <c r="J752" s="350"/>
      <c r="K752" s="389" t="s">
        <v>361</v>
      </c>
      <c r="L752" s="390">
        <v>259</v>
      </c>
      <c r="M752" s="350"/>
      <c r="N752" s="363" t="s">
        <v>361</v>
      </c>
      <c r="O752" s="354"/>
      <c r="P752" s="56" t="s">
        <v>361</v>
      </c>
      <c r="Q752" s="436" t="s">
        <v>361</v>
      </c>
      <c r="R752" s="391"/>
      <c r="S752" s="391"/>
      <c r="T752" s="554"/>
      <c r="U752" s="555"/>
      <c r="V752" s="437"/>
    </row>
    <row r="753" spans="1:22" s="57" customFormat="1" ht="15.75" hidden="1" customHeight="1">
      <c r="A753" s="435" t="s">
        <v>1072</v>
      </c>
      <c r="B753" s="67">
        <v>10</v>
      </c>
      <c r="C753" s="352"/>
      <c r="D753" s="352"/>
      <c r="E753" s="352"/>
      <c r="F753" s="352"/>
      <c r="G753" s="348"/>
      <c r="H753" s="348"/>
      <c r="I753" s="349"/>
      <c r="J753" s="350"/>
      <c r="K753" s="389" t="s">
        <v>361</v>
      </c>
      <c r="L753" s="390">
        <v>260</v>
      </c>
      <c r="M753" s="350"/>
      <c r="N753" s="363" t="s">
        <v>361</v>
      </c>
      <c r="O753" s="354"/>
      <c r="P753" s="56" t="s">
        <v>361</v>
      </c>
      <c r="Q753" s="436" t="s">
        <v>361</v>
      </c>
      <c r="R753" s="391"/>
      <c r="S753" s="391"/>
      <c r="T753" s="554"/>
      <c r="U753" s="555"/>
      <c r="V753" s="437"/>
    </row>
    <row r="754" spans="1:22" s="39" customFormat="1" ht="13" hidden="1">
      <c r="A754" s="430"/>
      <c r="B754" s="59"/>
      <c r="C754" s="60"/>
      <c r="D754" s="60"/>
      <c r="E754" s="60"/>
      <c r="F754" s="60"/>
      <c r="G754" s="60"/>
      <c r="H754" s="60"/>
      <c r="I754" s="60"/>
      <c r="J754" s="60"/>
      <c r="K754" s="60"/>
      <c r="L754" s="60"/>
      <c r="M754" s="60"/>
      <c r="N754" s="318"/>
      <c r="O754" s="60"/>
      <c r="P754" s="60"/>
      <c r="Q754" s="318"/>
      <c r="R754" s="60"/>
      <c r="S754" s="60"/>
      <c r="T754" s="61"/>
      <c r="U754" s="62"/>
    </row>
    <row r="755" spans="1:22" s="39" customFormat="1" ht="17.25" hidden="1" customHeight="1">
      <c r="A755" s="438"/>
      <c r="B755" s="340"/>
      <c r="C755" s="341"/>
      <c r="D755" s="341"/>
      <c r="E755" s="341"/>
      <c r="F755" s="341"/>
      <c r="G755" s="341"/>
      <c r="H755" s="341"/>
      <c r="I755" s="341"/>
      <c r="J755" s="341"/>
      <c r="K755" s="341"/>
      <c r="L755" s="341"/>
      <c r="M755" s="341"/>
      <c r="N755" s="342"/>
      <c r="O755" s="341"/>
      <c r="P755" s="341"/>
      <c r="Q755" s="343"/>
      <c r="R755" s="343"/>
      <c r="S755" s="344"/>
      <c r="T755" s="345"/>
      <c r="U755" s="346"/>
      <c r="V755" s="434"/>
    </row>
    <row r="756" spans="1:22" ht="17.25" hidden="1" customHeight="1">
      <c r="B756" s="64"/>
      <c r="C756" s="64"/>
      <c r="D756" s="64"/>
      <c r="E756" s="64"/>
      <c r="F756" s="64"/>
      <c r="G756" s="66"/>
      <c r="H756" s="66"/>
      <c r="I756" s="66"/>
      <c r="J756" s="66"/>
      <c r="K756" s="66"/>
      <c r="L756" s="66"/>
      <c r="M756" s="66"/>
      <c r="N756" s="66"/>
      <c r="O756" s="66"/>
      <c r="P756" s="66"/>
      <c r="Q756" s="66"/>
      <c r="R756" s="66"/>
      <c r="S756" s="66"/>
      <c r="T756" s="66"/>
      <c r="U756" s="66"/>
      <c r="V756" s="66"/>
    </row>
    <row r="757" spans="1:22" s="39" customFormat="1" ht="16.5" hidden="1" customHeight="1">
      <c r="A757" s="430"/>
      <c r="B757" s="580" t="s">
        <v>72</v>
      </c>
      <c r="C757" s="580"/>
      <c r="D757" s="580"/>
      <c r="E757" s="580"/>
      <c r="F757" s="580"/>
      <c r="G757" s="580"/>
      <c r="H757" s="580"/>
      <c r="I757" s="580"/>
      <c r="J757" s="580"/>
      <c r="K757" s="580"/>
      <c r="L757" s="580"/>
      <c r="M757" s="580"/>
      <c r="N757" s="580"/>
      <c r="O757" s="580"/>
      <c r="P757" s="580"/>
      <c r="Q757" s="580"/>
      <c r="R757" s="580"/>
      <c r="S757" s="580"/>
      <c r="T757" s="580"/>
      <c r="U757" s="580"/>
      <c r="V757" s="439"/>
    </row>
    <row r="758" spans="1:22" s="42" customFormat="1" ht="22.5" hidden="1" customHeight="1">
      <c r="A758" s="143" t="s">
        <v>1073</v>
      </c>
      <c r="B758" s="586" t="s">
        <v>69</v>
      </c>
      <c r="C758" s="568" t="s">
        <v>96</v>
      </c>
      <c r="D758" s="568"/>
      <c r="E758" s="568"/>
      <c r="F758" s="568"/>
      <c r="G758" s="568"/>
      <c r="H758" s="568"/>
      <c r="I758" s="568"/>
      <c r="J758" s="568"/>
      <c r="K758" s="568"/>
      <c r="L758" s="440"/>
      <c r="M758" s="440"/>
      <c r="N758" s="585" t="s">
        <v>94</v>
      </c>
      <c r="O758" s="565" t="s">
        <v>106</v>
      </c>
      <c r="P758" s="566"/>
      <c r="Q758" s="566"/>
      <c r="R758" s="560"/>
      <c r="S758" s="559" t="s">
        <v>213</v>
      </c>
      <c r="T758" s="560"/>
      <c r="U758" s="556" t="s">
        <v>214</v>
      </c>
      <c r="V758" s="441"/>
    </row>
    <row r="759" spans="1:22" s="42" customFormat="1" ht="22.5" hidden="1" customHeight="1">
      <c r="A759" s="143" t="s">
        <v>1074</v>
      </c>
      <c r="B759" s="587"/>
      <c r="C759" s="568" t="s">
        <v>97</v>
      </c>
      <c r="D759" s="568"/>
      <c r="E759" s="589"/>
      <c r="F759" s="418">
        <v>1</v>
      </c>
      <c r="G759" s="567" t="s">
        <v>98</v>
      </c>
      <c r="H759" s="568"/>
      <c r="I759" s="573" t="s">
        <v>267</v>
      </c>
      <c r="J759" s="574"/>
      <c r="K759" s="590"/>
      <c r="L759" s="440"/>
      <c r="M759" s="410" t="s">
        <v>287</v>
      </c>
      <c r="N759" s="582"/>
      <c r="O759" s="567"/>
      <c r="P759" s="568"/>
      <c r="Q759" s="568"/>
      <c r="R759" s="569"/>
      <c r="S759" s="561"/>
      <c r="T759" s="562"/>
      <c r="U759" s="557"/>
      <c r="V759" s="441"/>
    </row>
    <row r="760" spans="1:22" s="42" customFormat="1" ht="51.75" hidden="1" customHeight="1">
      <c r="A760" s="143" t="s">
        <v>1075</v>
      </c>
      <c r="B760" s="587"/>
      <c r="C760" s="574" t="s">
        <v>95</v>
      </c>
      <c r="D760" s="575"/>
      <c r="E760" s="420" t="s">
        <v>99</v>
      </c>
      <c r="F760" s="415" t="s">
        <v>82</v>
      </c>
      <c r="G760" s="416" t="s">
        <v>81</v>
      </c>
      <c r="H760" s="419" t="s">
        <v>264</v>
      </c>
      <c r="I760" s="415" t="s">
        <v>268</v>
      </c>
      <c r="J760" s="416" t="s">
        <v>595</v>
      </c>
      <c r="K760" s="415" t="s">
        <v>101</v>
      </c>
      <c r="L760" s="440"/>
      <c r="M760" s="409" t="s">
        <v>288</v>
      </c>
      <c r="N760" s="583"/>
      <c r="O760" s="570" t="s">
        <v>107</v>
      </c>
      <c r="P760" s="571"/>
      <c r="Q760" s="572"/>
      <c r="R760" s="442">
        <v>0</v>
      </c>
      <c r="S760" s="563"/>
      <c r="T760" s="564"/>
      <c r="U760" s="558"/>
      <c r="V760" s="441"/>
    </row>
    <row r="761" spans="1:22" s="42" customFormat="1" ht="15.75" hidden="1" customHeight="1">
      <c r="A761" s="143" t="s">
        <v>1076</v>
      </c>
      <c r="B761" s="587"/>
      <c r="C761" s="74">
        <v>1</v>
      </c>
      <c r="D761" s="133" t="s">
        <v>361</v>
      </c>
      <c r="E761" s="139" t="s">
        <v>361</v>
      </c>
      <c r="F761" s="443" t="s">
        <v>361</v>
      </c>
      <c r="G761" s="381" t="s">
        <v>361</v>
      </c>
      <c r="H761" s="295" t="s">
        <v>361</v>
      </c>
      <c r="I761" s="444" t="s">
        <v>361</v>
      </c>
      <c r="J761" s="445" t="s">
        <v>361</v>
      </c>
      <c r="K761" s="446" t="s">
        <v>361</v>
      </c>
      <c r="L761" s="447"/>
      <c r="M761" s="448" t="s">
        <v>361</v>
      </c>
      <c r="N761" s="581" t="s">
        <v>102</v>
      </c>
      <c r="O761" s="449"/>
      <c r="P761" s="449"/>
      <c r="Q761" s="449"/>
      <c r="R761" s="450"/>
      <c r="S761" s="559" t="s">
        <v>76</v>
      </c>
      <c r="T761" s="566"/>
      <c r="U761" s="560"/>
      <c r="V761" s="451"/>
    </row>
    <row r="762" spans="1:22" s="42" customFormat="1" ht="15.75" hidden="1" customHeight="1">
      <c r="A762" s="143" t="s">
        <v>1077</v>
      </c>
      <c r="B762" s="587"/>
      <c r="C762" s="74">
        <v>2</v>
      </c>
      <c r="D762" s="133" t="s">
        <v>361</v>
      </c>
      <c r="E762" s="139" t="s">
        <v>361</v>
      </c>
      <c r="F762" s="443" t="s">
        <v>361</v>
      </c>
      <c r="G762" s="381" t="s">
        <v>361</v>
      </c>
      <c r="H762" s="295" t="s">
        <v>361</v>
      </c>
      <c r="I762" s="444" t="s">
        <v>361</v>
      </c>
      <c r="J762" s="445" t="s">
        <v>361</v>
      </c>
      <c r="K762" s="446" t="s">
        <v>361</v>
      </c>
      <c r="L762" s="447"/>
      <c r="M762" s="448" t="s">
        <v>361</v>
      </c>
      <c r="N762" s="582"/>
      <c r="O762" s="452"/>
      <c r="P762" s="451"/>
      <c r="Q762" s="452"/>
      <c r="R762" s="453"/>
      <c r="S762" s="563"/>
      <c r="T762" s="593"/>
      <c r="U762" s="564"/>
      <c r="V762" s="451"/>
    </row>
    <row r="763" spans="1:22" s="42" customFormat="1" ht="15.75" hidden="1" customHeight="1">
      <c r="A763" s="143" t="s">
        <v>1078</v>
      </c>
      <c r="B763" s="587"/>
      <c r="C763" s="74">
        <v>3</v>
      </c>
      <c r="D763" s="133" t="s">
        <v>361</v>
      </c>
      <c r="E763" s="139" t="s">
        <v>361</v>
      </c>
      <c r="F763" s="443" t="s">
        <v>361</v>
      </c>
      <c r="G763" s="381" t="s">
        <v>361</v>
      </c>
      <c r="H763" s="295" t="s">
        <v>361</v>
      </c>
      <c r="I763" s="444" t="s">
        <v>361</v>
      </c>
      <c r="J763" s="445" t="s">
        <v>361</v>
      </c>
      <c r="K763" s="446" t="s">
        <v>361</v>
      </c>
      <c r="L763" s="447"/>
      <c r="M763" s="448" t="s">
        <v>361</v>
      </c>
      <c r="N763" s="583"/>
      <c r="O763" s="454"/>
      <c r="P763" s="455"/>
      <c r="Q763" s="456"/>
      <c r="R763" s="457"/>
      <c r="S763" s="458"/>
      <c r="T763" s="458"/>
      <c r="U763" s="459"/>
      <c r="V763" s="441"/>
    </row>
    <row r="764" spans="1:22" s="42" customFormat="1" ht="15.75" hidden="1" customHeight="1">
      <c r="A764" s="143" t="s">
        <v>1079</v>
      </c>
      <c r="B764" s="587"/>
      <c r="C764" s="74">
        <v>4</v>
      </c>
      <c r="D764" s="133" t="s">
        <v>361</v>
      </c>
      <c r="E764" s="139" t="s">
        <v>361</v>
      </c>
      <c r="F764" s="443" t="s">
        <v>361</v>
      </c>
      <c r="G764" s="381" t="s">
        <v>361</v>
      </c>
      <c r="H764" s="295" t="s">
        <v>361</v>
      </c>
      <c r="I764" s="444" t="s">
        <v>361</v>
      </c>
      <c r="J764" s="445" t="s">
        <v>361</v>
      </c>
      <c r="K764" s="446" t="s">
        <v>361</v>
      </c>
      <c r="L764" s="447"/>
      <c r="M764" s="448" t="s">
        <v>361</v>
      </c>
      <c r="N764" s="407" t="s">
        <v>280</v>
      </c>
      <c r="O764" s="573" t="s">
        <v>265</v>
      </c>
      <c r="P764" s="574"/>
      <c r="Q764" s="574"/>
      <c r="R764" s="575"/>
      <c r="S764" s="441"/>
      <c r="T764" s="441"/>
      <c r="U764" s="460"/>
      <c r="V764" s="441"/>
    </row>
    <row r="765" spans="1:22" s="42" customFormat="1" ht="24.75" hidden="1" customHeight="1">
      <c r="A765" s="143" t="s">
        <v>1080</v>
      </c>
      <c r="B765" s="587"/>
      <c r="C765" s="74">
        <v>5</v>
      </c>
      <c r="D765" s="133" t="s">
        <v>361</v>
      </c>
      <c r="E765" s="139" t="s">
        <v>361</v>
      </c>
      <c r="F765" s="443" t="s">
        <v>361</v>
      </c>
      <c r="G765" s="381" t="s">
        <v>361</v>
      </c>
      <c r="H765" s="295" t="s">
        <v>361</v>
      </c>
      <c r="I765" s="444" t="s">
        <v>361</v>
      </c>
      <c r="J765" s="445" t="s">
        <v>361</v>
      </c>
      <c r="K765" s="446" t="s">
        <v>361</v>
      </c>
      <c r="L765" s="447"/>
      <c r="M765" s="448" t="s">
        <v>361</v>
      </c>
      <c r="N765" s="591">
        <v>25</v>
      </c>
      <c r="O765" s="416" t="s">
        <v>108</v>
      </c>
      <c r="P765" s="416" t="s">
        <v>601</v>
      </c>
      <c r="Q765" s="584" t="s">
        <v>259</v>
      </c>
      <c r="R765" s="584"/>
      <c r="S765" s="441"/>
      <c r="T765" s="441"/>
      <c r="U765" s="460"/>
      <c r="V765" s="441"/>
    </row>
    <row r="766" spans="1:22" s="42" customFormat="1" ht="16.5" hidden="1" customHeight="1">
      <c r="A766" s="143" t="s">
        <v>1081</v>
      </c>
      <c r="B766" s="587"/>
      <c r="C766" s="140">
        <v>6</v>
      </c>
      <c r="D766" s="141" t="s">
        <v>361</v>
      </c>
      <c r="E766" s="142" t="s">
        <v>361</v>
      </c>
      <c r="F766" s="382" t="s">
        <v>361</v>
      </c>
      <c r="G766" s="382" t="s">
        <v>361</v>
      </c>
      <c r="H766" s="295" t="s">
        <v>361</v>
      </c>
      <c r="I766" s="444" t="s">
        <v>361</v>
      </c>
      <c r="J766" s="445" t="s">
        <v>361</v>
      </c>
      <c r="K766" s="446" t="s">
        <v>361</v>
      </c>
      <c r="L766" s="447"/>
      <c r="M766" s="448" t="s">
        <v>361</v>
      </c>
      <c r="N766" s="592"/>
      <c r="O766" s="412">
        <v>3</v>
      </c>
      <c r="P766" s="417">
        <v>97.323634799999994</v>
      </c>
      <c r="Q766" s="579">
        <v>0</v>
      </c>
      <c r="R766" s="579"/>
      <c r="S766" s="441"/>
      <c r="T766" s="441"/>
      <c r="U766" s="460"/>
      <c r="V766" s="441"/>
    </row>
    <row r="767" spans="1:22" s="42" customFormat="1" ht="16.5" hidden="1" customHeight="1">
      <c r="A767" s="143" t="s">
        <v>1082</v>
      </c>
      <c r="B767" s="588"/>
      <c r="C767" s="577"/>
      <c r="D767" s="578"/>
      <c r="E767" s="578"/>
      <c r="F767" s="380"/>
      <c r="G767" s="379"/>
      <c r="H767" s="578" t="s">
        <v>103</v>
      </c>
      <c r="I767" s="578"/>
      <c r="J767" s="578"/>
      <c r="K767" s="461" t="s">
        <v>361</v>
      </c>
      <c r="L767" s="462"/>
      <c r="M767" s="461"/>
      <c r="N767" s="406"/>
      <c r="O767" s="408"/>
      <c r="P767" s="408"/>
      <c r="Q767" s="408"/>
      <c r="R767" s="408"/>
      <c r="S767" s="408"/>
      <c r="T767" s="413"/>
      <c r="U767" s="414"/>
      <c r="V767" s="441"/>
    </row>
    <row r="768" spans="1:22" ht="25" hidden="1" customHeight="1">
      <c r="V768" s="40"/>
    </row>
    <row r="769" spans="1:22" ht="25" customHeight="1">
      <c r="V769" s="40"/>
    </row>
    <row r="770" spans="1:22" s="51" customFormat="1" ht="24" thickBot="1">
      <c r="A770" s="423">
        <v>26</v>
      </c>
      <c r="B770" s="599" t="s">
        <v>51</v>
      </c>
      <c r="C770" s="599"/>
      <c r="D770" s="599"/>
      <c r="E770" s="424">
        <v>26</v>
      </c>
      <c r="F770" s="425" t="s">
        <v>305</v>
      </c>
      <c r="G770" s="426"/>
      <c r="H770" s="426"/>
      <c r="I770" s="425"/>
      <c r="J770" s="425"/>
      <c r="K770" s="427"/>
      <c r="L770" s="427"/>
      <c r="M770" s="427"/>
      <c r="N770" s="426"/>
      <c r="O770" s="426"/>
      <c r="P770" s="428"/>
      <c r="Q770" s="428"/>
      <c r="R770" s="428"/>
      <c r="S770" s="428"/>
      <c r="T770" s="429"/>
    </row>
    <row r="771" spans="1:22" s="39" customFormat="1" ht="15.75" customHeight="1">
      <c r="A771" s="430"/>
      <c r="B771" s="600" t="s">
        <v>57</v>
      </c>
      <c r="C771" s="421" t="s">
        <v>58</v>
      </c>
      <c r="D771" s="332" t="s">
        <v>17</v>
      </c>
      <c r="E771" s="332"/>
      <c r="F771" s="332" t="s">
        <v>59</v>
      </c>
      <c r="G771" s="333"/>
      <c r="H771" s="602" t="s">
        <v>60</v>
      </c>
      <c r="I771" s="602" t="s">
        <v>18</v>
      </c>
      <c r="J771" s="602" t="s">
        <v>61</v>
      </c>
      <c r="K771" s="602" t="s">
        <v>62</v>
      </c>
      <c r="L771" s="421"/>
      <c r="M771" s="602" t="s">
        <v>63</v>
      </c>
      <c r="N771" s="603" t="s">
        <v>64</v>
      </c>
      <c r="O771" s="602" t="s">
        <v>215</v>
      </c>
      <c r="P771" s="605" t="s">
        <v>65</v>
      </c>
      <c r="Q771" s="606"/>
      <c r="R771" s="552" t="s">
        <v>278</v>
      </c>
      <c r="S771" s="607" t="s">
        <v>279</v>
      </c>
      <c r="T771" s="594" t="s">
        <v>22</v>
      </c>
      <c r="U771" s="595"/>
      <c r="V771" s="431"/>
    </row>
    <row r="772" spans="1:22" s="39" customFormat="1" ht="100" customHeight="1">
      <c r="A772" s="430"/>
      <c r="B772" s="601"/>
      <c r="C772" s="416" t="s">
        <v>66</v>
      </c>
      <c r="D772" s="334" t="s">
        <v>3</v>
      </c>
      <c r="E772" s="334" t="s">
        <v>19</v>
      </c>
      <c r="F772" s="334" t="s">
        <v>67</v>
      </c>
      <c r="G772" s="335" t="s">
        <v>68</v>
      </c>
      <c r="H772" s="584"/>
      <c r="I772" s="584"/>
      <c r="J772" s="584"/>
      <c r="K772" s="584"/>
      <c r="L772" s="416"/>
      <c r="M772" s="584"/>
      <c r="N772" s="604"/>
      <c r="O772" s="584"/>
      <c r="P772" s="416" t="s">
        <v>212</v>
      </c>
      <c r="Q772" s="334" t="s">
        <v>83</v>
      </c>
      <c r="R772" s="553"/>
      <c r="S772" s="608"/>
      <c r="T772" s="596"/>
      <c r="U772" s="597"/>
      <c r="V772" s="431"/>
    </row>
    <row r="773" spans="1:22" s="39" customFormat="1" ht="13">
      <c r="A773" s="430"/>
      <c r="B773" s="52"/>
      <c r="C773" s="53"/>
      <c r="D773" s="53"/>
      <c r="E773" s="53"/>
      <c r="F773" s="53"/>
      <c r="G773" s="53"/>
      <c r="H773" s="53"/>
      <c r="I773" s="53"/>
      <c r="J773" s="53"/>
      <c r="K773" s="53"/>
      <c r="L773" s="53"/>
      <c r="M773" s="53"/>
      <c r="N773" s="53"/>
      <c r="O773" s="53"/>
      <c r="P773" s="53"/>
      <c r="Q773" s="53"/>
      <c r="R773" s="432"/>
      <c r="S773" s="433"/>
      <c r="T773" s="434"/>
      <c r="U773" s="54"/>
    </row>
    <row r="774" spans="1:22" s="57" customFormat="1" ht="84">
      <c r="A774" s="435" t="s">
        <v>1083</v>
      </c>
      <c r="B774" s="55">
        <v>1</v>
      </c>
      <c r="C774" s="347" t="s">
        <v>555</v>
      </c>
      <c r="D774" s="347" t="s">
        <v>556</v>
      </c>
      <c r="E774" s="347" t="s">
        <v>557</v>
      </c>
      <c r="F774" s="347" t="s">
        <v>371</v>
      </c>
      <c r="G774" s="348">
        <v>0.9</v>
      </c>
      <c r="H774" s="348" t="s">
        <v>558</v>
      </c>
      <c r="I774" s="349" t="s">
        <v>358</v>
      </c>
      <c r="J774" s="350">
        <v>39770</v>
      </c>
      <c r="K774" s="389">
        <v>0</v>
      </c>
      <c r="L774" s="390">
        <v>261</v>
      </c>
      <c r="M774" s="350">
        <v>40711</v>
      </c>
      <c r="N774" s="363">
        <v>31.4</v>
      </c>
      <c r="O774" s="353">
        <v>4031.35</v>
      </c>
      <c r="P774" s="273">
        <v>3628.2150000000001</v>
      </c>
      <c r="Q774" s="436">
        <v>3628.2150000000001</v>
      </c>
      <c r="R774" s="391" t="s">
        <v>235</v>
      </c>
      <c r="S774" s="391" t="s">
        <v>282</v>
      </c>
      <c r="T774" s="554"/>
      <c r="U774" s="555"/>
      <c r="V774" s="437"/>
    </row>
    <row r="775" spans="1:22" s="57" customFormat="1" ht="60">
      <c r="A775" s="435" t="s">
        <v>1084</v>
      </c>
      <c r="B775" s="55">
        <v>2</v>
      </c>
      <c r="C775" s="351" t="s">
        <v>559</v>
      </c>
      <c r="D775" s="351" t="s">
        <v>560</v>
      </c>
      <c r="E775" s="351" t="s">
        <v>561</v>
      </c>
      <c r="F775" s="351" t="s">
        <v>365</v>
      </c>
      <c r="G775" s="348">
        <v>1</v>
      </c>
      <c r="H775" s="348" t="s">
        <v>558</v>
      </c>
      <c r="I775" s="349" t="s">
        <v>358</v>
      </c>
      <c r="J775" s="350">
        <v>40506</v>
      </c>
      <c r="K775" s="389">
        <v>10.833333333333334</v>
      </c>
      <c r="L775" s="390">
        <v>262</v>
      </c>
      <c r="M775" s="350">
        <v>41256</v>
      </c>
      <c r="N775" s="363">
        <v>14.2</v>
      </c>
      <c r="O775" s="353">
        <v>932.45</v>
      </c>
      <c r="P775" s="273">
        <v>932.45</v>
      </c>
      <c r="Q775" s="436">
        <v>932.45</v>
      </c>
      <c r="R775" s="391" t="s">
        <v>236</v>
      </c>
      <c r="S775" s="391" t="s">
        <v>282</v>
      </c>
      <c r="T775" s="554"/>
      <c r="U775" s="555"/>
      <c r="V775" s="437"/>
    </row>
    <row r="776" spans="1:22" s="57" customFormat="1" ht="60">
      <c r="A776" s="435" t="s">
        <v>1085</v>
      </c>
      <c r="B776" s="58">
        <v>3</v>
      </c>
      <c r="C776" s="347" t="s">
        <v>562</v>
      </c>
      <c r="D776" s="347" t="s">
        <v>563</v>
      </c>
      <c r="E776" s="347" t="s">
        <v>564</v>
      </c>
      <c r="F776" s="347" t="s">
        <v>365</v>
      </c>
      <c r="G776" s="348">
        <v>1</v>
      </c>
      <c r="H776" s="348" t="s">
        <v>558</v>
      </c>
      <c r="I776" s="349" t="s">
        <v>358</v>
      </c>
      <c r="J776" s="350">
        <v>42940</v>
      </c>
      <c r="K776" s="389">
        <v>0</v>
      </c>
      <c r="L776" s="390">
        <v>263</v>
      </c>
      <c r="M776" s="350">
        <v>43570</v>
      </c>
      <c r="N776" s="363">
        <v>21.033333299999999</v>
      </c>
      <c r="O776" s="353">
        <v>1783.03</v>
      </c>
      <c r="P776" s="273">
        <v>1783.03</v>
      </c>
      <c r="Q776" s="436">
        <v>1783.03</v>
      </c>
      <c r="R776" s="391" t="s">
        <v>236</v>
      </c>
      <c r="S776" s="391" t="s">
        <v>282</v>
      </c>
      <c r="T776" s="554"/>
      <c r="U776" s="555"/>
      <c r="V776" s="437"/>
    </row>
    <row r="777" spans="1:22" s="57" customFormat="1" ht="48">
      <c r="A777" s="435" t="s">
        <v>1086</v>
      </c>
      <c r="B777" s="67">
        <v>4</v>
      </c>
      <c r="C777" s="352" t="s">
        <v>555</v>
      </c>
      <c r="D777" s="352" t="s">
        <v>565</v>
      </c>
      <c r="E777" s="352" t="s">
        <v>566</v>
      </c>
      <c r="F777" s="352" t="s">
        <v>371</v>
      </c>
      <c r="G777" s="348">
        <v>0.4</v>
      </c>
      <c r="H777" s="348" t="s">
        <v>25</v>
      </c>
      <c r="I777" s="349" t="s">
        <v>358</v>
      </c>
      <c r="J777" s="350">
        <v>41639</v>
      </c>
      <c r="K777" s="389">
        <v>11.633333333333333</v>
      </c>
      <c r="L777" s="390">
        <v>264</v>
      </c>
      <c r="M777" s="350">
        <v>43809</v>
      </c>
      <c r="N777" s="363">
        <v>60.733333399999999</v>
      </c>
      <c r="O777" s="353">
        <v>17815.96</v>
      </c>
      <c r="P777" s="273">
        <v>7126.384</v>
      </c>
      <c r="Q777" s="436">
        <v>7126.384</v>
      </c>
      <c r="R777" s="391" t="s">
        <v>235</v>
      </c>
      <c r="S777" s="391" t="s">
        <v>282</v>
      </c>
      <c r="T777" s="554"/>
      <c r="U777" s="555"/>
      <c r="V777" s="437"/>
    </row>
    <row r="778" spans="1:22" s="57" customFormat="1" ht="36">
      <c r="A778" s="435" t="s">
        <v>1087</v>
      </c>
      <c r="B778" s="67">
        <v>5</v>
      </c>
      <c r="C778" s="352" t="s">
        <v>487</v>
      </c>
      <c r="D778" s="352">
        <v>88</v>
      </c>
      <c r="E778" s="352" t="s">
        <v>567</v>
      </c>
      <c r="F778" s="352" t="s">
        <v>365</v>
      </c>
      <c r="G778" s="348">
        <v>1</v>
      </c>
      <c r="H778" s="348" t="s">
        <v>25</v>
      </c>
      <c r="I778" s="349" t="s">
        <v>357</v>
      </c>
      <c r="J778" s="350">
        <v>38240</v>
      </c>
      <c r="K778" s="389">
        <v>0</v>
      </c>
      <c r="L778" s="390">
        <v>265</v>
      </c>
      <c r="M778" s="350">
        <v>39000</v>
      </c>
      <c r="N778" s="363">
        <v>25.3666667</v>
      </c>
      <c r="O778" s="353">
        <v>6310.34</v>
      </c>
      <c r="P778" s="273">
        <v>6310.34</v>
      </c>
      <c r="Q778" s="436">
        <v>6310.34</v>
      </c>
      <c r="R778" s="391" t="s">
        <v>239</v>
      </c>
      <c r="S778" s="391" t="s">
        <v>282</v>
      </c>
      <c r="T778" s="554"/>
      <c r="U778" s="555"/>
      <c r="V778" s="437"/>
    </row>
    <row r="779" spans="1:22" s="57" customFormat="1" ht="15.75" customHeight="1">
      <c r="A779" s="435" t="s">
        <v>1088</v>
      </c>
      <c r="B779" s="67">
        <v>6</v>
      </c>
      <c r="C779" s="352"/>
      <c r="D779" s="352"/>
      <c r="E779" s="352"/>
      <c r="F779" s="352"/>
      <c r="G779" s="348"/>
      <c r="H779" s="348"/>
      <c r="I779" s="349"/>
      <c r="J779" s="350"/>
      <c r="K779" s="389" t="s">
        <v>361</v>
      </c>
      <c r="L779" s="390">
        <v>266</v>
      </c>
      <c r="M779" s="350"/>
      <c r="N779" s="363" t="s">
        <v>361</v>
      </c>
      <c r="O779" s="353"/>
      <c r="P779" s="273" t="s">
        <v>361</v>
      </c>
      <c r="Q779" s="436" t="s">
        <v>361</v>
      </c>
      <c r="R779" s="391"/>
      <c r="S779" s="391"/>
      <c r="T779" s="554"/>
      <c r="U779" s="555"/>
      <c r="V779" s="437"/>
    </row>
    <row r="780" spans="1:22" s="57" customFormat="1" ht="15.75" customHeight="1">
      <c r="A780" s="435" t="s">
        <v>1089</v>
      </c>
      <c r="B780" s="67">
        <v>7</v>
      </c>
      <c r="C780" s="352"/>
      <c r="D780" s="352"/>
      <c r="E780" s="352"/>
      <c r="F780" s="352"/>
      <c r="G780" s="348"/>
      <c r="H780" s="348"/>
      <c r="I780" s="349"/>
      <c r="J780" s="350"/>
      <c r="K780" s="389" t="s">
        <v>361</v>
      </c>
      <c r="L780" s="390">
        <v>267</v>
      </c>
      <c r="M780" s="350"/>
      <c r="N780" s="363" t="s">
        <v>361</v>
      </c>
      <c r="O780" s="353"/>
      <c r="P780" s="56" t="s">
        <v>361</v>
      </c>
      <c r="Q780" s="436" t="s">
        <v>361</v>
      </c>
      <c r="R780" s="391"/>
      <c r="S780" s="391"/>
      <c r="T780" s="554"/>
      <c r="U780" s="555"/>
      <c r="V780" s="437"/>
    </row>
    <row r="781" spans="1:22" s="57" customFormat="1" ht="15.75" customHeight="1">
      <c r="A781" s="435" t="s">
        <v>1090</v>
      </c>
      <c r="B781" s="67">
        <v>8</v>
      </c>
      <c r="C781" s="352"/>
      <c r="D781" s="352"/>
      <c r="E781" s="352"/>
      <c r="F781" s="352"/>
      <c r="G781" s="348"/>
      <c r="H781" s="348"/>
      <c r="I781" s="349"/>
      <c r="J781" s="350"/>
      <c r="K781" s="389" t="s">
        <v>361</v>
      </c>
      <c r="L781" s="390">
        <v>268</v>
      </c>
      <c r="M781" s="350"/>
      <c r="N781" s="363" t="s">
        <v>361</v>
      </c>
      <c r="O781" s="354"/>
      <c r="P781" s="56" t="s">
        <v>361</v>
      </c>
      <c r="Q781" s="436" t="s">
        <v>361</v>
      </c>
      <c r="R781" s="391"/>
      <c r="S781" s="391"/>
      <c r="T781" s="554"/>
      <c r="U781" s="555"/>
      <c r="V781" s="437"/>
    </row>
    <row r="782" spans="1:22" s="57" customFormat="1" ht="15.75" customHeight="1">
      <c r="A782" s="435" t="s">
        <v>1091</v>
      </c>
      <c r="B782" s="67">
        <v>9</v>
      </c>
      <c r="C782" s="352"/>
      <c r="D782" s="352"/>
      <c r="E782" s="352"/>
      <c r="F782" s="352"/>
      <c r="G782" s="348"/>
      <c r="H782" s="348"/>
      <c r="I782" s="349"/>
      <c r="J782" s="350"/>
      <c r="K782" s="389" t="s">
        <v>361</v>
      </c>
      <c r="L782" s="390">
        <v>269</v>
      </c>
      <c r="M782" s="350"/>
      <c r="N782" s="363" t="s">
        <v>361</v>
      </c>
      <c r="O782" s="354"/>
      <c r="P782" s="56" t="s">
        <v>361</v>
      </c>
      <c r="Q782" s="436" t="s">
        <v>361</v>
      </c>
      <c r="R782" s="391"/>
      <c r="S782" s="391"/>
      <c r="T782" s="554"/>
      <c r="U782" s="555"/>
      <c r="V782" s="437"/>
    </row>
    <row r="783" spans="1:22" s="57" customFormat="1" ht="15.75" customHeight="1">
      <c r="A783" s="435" t="s">
        <v>1092</v>
      </c>
      <c r="B783" s="67">
        <v>10</v>
      </c>
      <c r="C783" s="352"/>
      <c r="D783" s="352"/>
      <c r="E783" s="352"/>
      <c r="F783" s="352"/>
      <c r="G783" s="348"/>
      <c r="H783" s="348"/>
      <c r="I783" s="349"/>
      <c r="J783" s="350"/>
      <c r="K783" s="389" t="s">
        <v>361</v>
      </c>
      <c r="L783" s="390">
        <v>270</v>
      </c>
      <c r="M783" s="350"/>
      <c r="N783" s="363" t="s">
        <v>361</v>
      </c>
      <c r="O783" s="354"/>
      <c r="P783" s="56" t="s">
        <v>361</v>
      </c>
      <c r="Q783" s="436" t="s">
        <v>361</v>
      </c>
      <c r="R783" s="391"/>
      <c r="S783" s="391"/>
      <c r="T783" s="554"/>
      <c r="U783" s="555"/>
      <c r="V783" s="437"/>
    </row>
    <row r="784" spans="1:22" s="39" customFormat="1" ht="13">
      <c r="A784" s="430"/>
      <c r="B784" s="59"/>
      <c r="C784" s="60"/>
      <c r="D784" s="60"/>
      <c r="E784" s="60"/>
      <c r="F784" s="60"/>
      <c r="G784" s="60"/>
      <c r="H784" s="60"/>
      <c r="I784" s="60"/>
      <c r="J784" s="60"/>
      <c r="K784" s="60"/>
      <c r="L784" s="60"/>
      <c r="M784" s="60"/>
      <c r="N784" s="318"/>
      <c r="O784" s="60"/>
      <c r="P784" s="60"/>
      <c r="Q784" s="318"/>
      <c r="R784" s="60"/>
      <c r="S784" s="60"/>
      <c r="T784" s="61"/>
      <c r="U784" s="62"/>
    </row>
    <row r="785" spans="1:22" s="39" customFormat="1" ht="17.25" customHeight="1" thickBot="1">
      <c r="A785" s="438"/>
      <c r="B785" s="340"/>
      <c r="C785" s="341"/>
      <c r="D785" s="341"/>
      <c r="E785" s="341"/>
      <c r="F785" s="341"/>
      <c r="G785" s="341"/>
      <c r="H785" s="341"/>
      <c r="I785" s="341"/>
      <c r="J785" s="341"/>
      <c r="K785" s="341"/>
      <c r="L785" s="341"/>
      <c r="M785" s="341"/>
      <c r="N785" s="342"/>
      <c r="O785" s="341"/>
      <c r="P785" s="341"/>
      <c r="Q785" s="343"/>
      <c r="R785" s="343"/>
      <c r="S785" s="344"/>
      <c r="T785" s="345"/>
      <c r="U785" s="346"/>
      <c r="V785" s="434"/>
    </row>
    <row r="786" spans="1:22" ht="17.25" customHeight="1">
      <c r="B786" s="64"/>
      <c r="C786" s="64"/>
      <c r="D786" s="64"/>
      <c r="E786" s="64"/>
      <c r="F786" s="64"/>
      <c r="G786" s="66"/>
      <c r="H786" s="66"/>
      <c r="I786" s="66"/>
      <c r="J786" s="66"/>
      <c r="K786" s="66"/>
      <c r="L786" s="66"/>
      <c r="M786" s="66"/>
      <c r="N786" s="66"/>
      <c r="O786" s="66"/>
      <c r="P786" s="66"/>
      <c r="Q786" s="66"/>
      <c r="R786" s="66"/>
      <c r="S786" s="66"/>
      <c r="T786" s="66"/>
      <c r="U786" s="66"/>
      <c r="V786" s="66"/>
    </row>
    <row r="787" spans="1:22" s="39" customFormat="1" ht="16.5" customHeight="1" thickBot="1">
      <c r="A787" s="430"/>
      <c r="B787" s="580" t="s">
        <v>72</v>
      </c>
      <c r="C787" s="580"/>
      <c r="D787" s="580"/>
      <c r="E787" s="580"/>
      <c r="F787" s="580"/>
      <c r="G787" s="580"/>
      <c r="H787" s="580"/>
      <c r="I787" s="580"/>
      <c r="J787" s="580"/>
      <c r="K787" s="580"/>
      <c r="L787" s="580"/>
      <c r="M787" s="580"/>
      <c r="N787" s="580"/>
      <c r="O787" s="580"/>
      <c r="P787" s="580"/>
      <c r="Q787" s="580"/>
      <c r="R787" s="580"/>
      <c r="S787" s="580"/>
      <c r="T787" s="580"/>
      <c r="U787" s="580"/>
      <c r="V787" s="439"/>
    </row>
    <row r="788" spans="1:22" s="42" customFormat="1" ht="22.5" customHeight="1">
      <c r="A788" s="143" t="s">
        <v>1093</v>
      </c>
      <c r="B788" s="586" t="s">
        <v>69</v>
      </c>
      <c r="C788" s="568" t="s">
        <v>96</v>
      </c>
      <c r="D788" s="568"/>
      <c r="E788" s="568"/>
      <c r="F788" s="568"/>
      <c r="G788" s="568"/>
      <c r="H788" s="568"/>
      <c r="I788" s="568"/>
      <c r="J788" s="568"/>
      <c r="K788" s="568"/>
      <c r="L788" s="440"/>
      <c r="M788" s="440"/>
      <c r="N788" s="585" t="s">
        <v>94</v>
      </c>
      <c r="O788" s="565" t="s">
        <v>106</v>
      </c>
      <c r="P788" s="566"/>
      <c r="Q788" s="566"/>
      <c r="R788" s="560"/>
      <c r="S788" s="559" t="s">
        <v>213</v>
      </c>
      <c r="T788" s="560"/>
      <c r="U788" s="556" t="s">
        <v>6</v>
      </c>
      <c r="V788" s="441"/>
    </row>
    <row r="789" spans="1:22" s="42" customFormat="1" ht="22.5" customHeight="1">
      <c r="A789" s="143" t="s">
        <v>1094</v>
      </c>
      <c r="B789" s="587"/>
      <c r="C789" s="568" t="s">
        <v>97</v>
      </c>
      <c r="D789" s="568"/>
      <c r="E789" s="589"/>
      <c r="F789" s="418">
        <v>2</v>
      </c>
      <c r="G789" s="567" t="s">
        <v>98</v>
      </c>
      <c r="H789" s="568"/>
      <c r="I789" s="573" t="s">
        <v>267</v>
      </c>
      <c r="J789" s="574"/>
      <c r="K789" s="590"/>
      <c r="L789" s="440"/>
      <c r="M789" s="410" t="s">
        <v>287</v>
      </c>
      <c r="N789" s="582"/>
      <c r="O789" s="567"/>
      <c r="P789" s="568"/>
      <c r="Q789" s="568"/>
      <c r="R789" s="569"/>
      <c r="S789" s="561"/>
      <c r="T789" s="562"/>
      <c r="U789" s="557"/>
      <c r="V789" s="441"/>
    </row>
    <row r="790" spans="1:22" s="42" customFormat="1" ht="51.75" customHeight="1" thickBot="1">
      <c r="A790" s="143" t="s">
        <v>1095</v>
      </c>
      <c r="B790" s="587"/>
      <c r="C790" s="574" t="s">
        <v>95</v>
      </c>
      <c r="D790" s="575"/>
      <c r="E790" s="420" t="s">
        <v>99</v>
      </c>
      <c r="F790" s="415" t="s">
        <v>82</v>
      </c>
      <c r="G790" s="416" t="s">
        <v>81</v>
      </c>
      <c r="H790" s="419" t="s">
        <v>264</v>
      </c>
      <c r="I790" s="415" t="s">
        <v>268</v>
      </c>
      <c r="J790" s="416" t="s">
        <v>595</v>
      </c>
      <c r="K790" s="415" t="s">
        <v>101</v>
      </c>
      <c r="L790" s="440"/>
      <c r="M790" s="409" t="s">
        <v>288</v>
      </c>
      <c r="N790" s="583"/>
      <c r="O790" s="570" t="s">
        <v>107</v>
      </c>
      <c r="P790" s="571"/>
      <c r="Q790" s="572"/>
      <c r="R790" s="442">
        <v>2</v>
      </c>
      <c r="S790" s="563"/>
      <c r="T790" s="564"/>
      <c r="U790" s="558"/>
      <c r="V790" s="441"/>
    </row>
    <row r="791" spans="1:22" s="42" customFormat="1" ht="28">
      <c r="A791" s="143" t="s">
        <v>1096</v>
      </c>
      <c r="B791" s="587"/>
      <c r="C791" s="74">
        <v>1</v>
      </c>
      <c r="D791" s="133" t="s">
        <v>357</v>
      </c>
      <c r="E791" s="139">
        <v>0.6</v>
      </c>
      <c r="F791" s="443">
        <v>6310.34</v>
      </c>
      <c r="G791" s="381">
        <v>25.3666667</v>
      </c>
      <c r="H791" s="295">
        <v>248.7650457</v>
      </c>
      <c r="I791" s="444" t="s">
        <v>25</v>
      </c>
      <c r="J791" s="445" t="s">
        <v>25</v>
      </c>
      <c r="K791" s="446" t="s">
        <v>6</v>
      </c>
      <c r="L791" s="447"/>
      <c r="M791" s="448" t="s">
        <v>25</v>
      </c>
      <c r="N791" s="581" t="s">
        <v>102</v>
      </c>
      <c r="O791" s="449"/>
      <c r="P791" s="449"/>
      <c r="Q791" s="449"/>
      <c r="R791" s="450"/>
      <c r="S791" s="559" t="s">
        <v>76</v>
      </c>
      <c r="T791" s="566"/>
      <c r="U791" s="560"/>
      <c r="V791" s="451"/>
    </row>
    <row r="792" spans="1:22" s="42" customFormat="1" ht="15.75" customHeight="1" thickBot="1">
      <c r="A792" s="143" t="s">
        <v>1097</v>
      </c>
      <c r="B792" s="587"/>
      <c r="C792" s="74">
        <v>2</v>
      </c>
      <c r="D792" s="133" t="s">
        <v>358</v>
      </c>
      <c r="E792" s="139">
        <v>0.4</v>
      </c>
      <c r="F792" s="443">
        <v>13470.079</v>
      </c>
      <c r="G792" s="381">
        <v>127.3666667</v>
      </c>
      <c r="H792" s="295">
        <v>105.75827529999999</v>
      </c>
      <c r="I792" s="444" t="s">
        <v>24</v>
      </c>
      <c r="J792" s="445" t="s">
        <v>25</v>
      </c>
      <c r="K792" s="446" t="s">
        <v>361</v>
      </c>
      <c r="L792" s="447"/>
      <c r="M792" s="448" t="s">
        <v>25</v>
      </c>
      <c r="N792" s="582"/>
      <c r="O792" s="452"/>
      <c r="P792" s="451"/>
      <c r="Q792" s="452"/>
      <c r="R792" s="453"/>
      <c r="S792" s="563"/>
      <c r="T792" s="593"/>
      <c r="U792" s="564"/>
      <c r="V792" s="451"/>
    </row>
    <row r="793" spans="1:22" s="42" customFormat="1" ht="15.75" customHeight="1" thickBot="1">
      <c r="A793" s="143" t="s">
        <v>1098</v>
      </c>
      <c r="B793" s="587"/>
      <c r="C793" s="74">
        <v>3</v>
      </c>
      <c r="D793" s="133" t="s">
        <v>361</v>
      </c>
      <c r="E793" s="139" t="s">
        <v>361</v>
      </c>
      <c r="F793" s="443" t="s">
        <v>361</v>
      </c>
      <c r="G793" s="381" t="s">
        <v>361</v>
      </c>
      <c r="H793" s="295" t="s">
        <v>361</v>
      </c>
      <c r="I793" s="444" t="s">
        <v>361</v>
      </c>
      <c r="J793" s="445" t="s">
        <v>361</v>
      </c>
      <c r="K793" s="446" t="s">
        <v>361</v>
      </c>
      <c r="L793" s="447"/>
      <c r="M793" s="448" t="s">
        <v>361</v>
      </c>
      <c r="N793" s="583"/>
      <c r="O793" s="454"/>
      <c r="P793" s="455"/>
      <c r="Q793" s="456"/>
      <c r="R793" s="457"/>
      <c r="S793" s="458"/>
      <c r="T793" s="458"/>
      <c r="U793" s="459"/>
      <c r="V793" s="441"/>
    </row>
    <row r="794" spans="1:22" s="42" customFormat="1" ht="15.75" customHeight="1">
      <c r="A794" s="143" t="s">
        <v>1099</v>
      </c>
      <c r="B794" s="587"/>
      <c r="C794" s="74">
        <v>4</v>
      </c>
      <c r="D794" s="133" t="s">
        <v>361</v>
      </c>
      <c r="E794" s="139" t="s">
        <v>361</v>
      </c>
      <c r="F794" s="443" t="s">
        <v>361</v>
      </c>
      <c r="G794" s="381" t="s">
        <v>361</v>
      </c>
      <c r="H794" s="295" t="s">
        <v>361</v>
      </c>
      <c r="I794" s="444" t="s">
        <v>361</v>
      </c>
      <c r="J794" s="445" t="s">
        <v>361</v>
      </c>
      <c r="K794" s="446" t="s">
        <v>361</v>
      </c>
      <c r="L794" s="447"/>
      <c r="M794" s="448" t="s">
        <v>361</v>
      </c>
      <c r="N794" s="407" t="s">
        <v>280</v>
      </c>
      <c r="O794" s="573" t="s">
        <v>265</v>
      </c>
      <c r="P794" s="574"/>
      <c r="Q794" s="574"/>
      <c r="R794" s="575"/>
      <c r="S794" s="441"/>
      <c r="T794" s="441"/>
      <c r="U794" s="460"/>
      <c r="V794" s="441"/>
    </row>
    <row r="795" spans="1:22" s="42" customFormat="1" ht="24.75" customHeight="1">
      <c r="A795" s="143" t="s">
        <v>1100</v>
      </c>
      <c r="B795" s="587"/>
      <c r="C795" s="74">
        <v>5</v>
      </c>
      <c r="D795" s="133" t="s">
        <v>361</v>
      </c>
      <c r="E795" s="139" t="s">
        <v>361</v>
      </c>
      <c r="F795" s="443" t="s">
        <v>361</v>
      </c>
      <c r="G795" s="381" t="s">
        <v>361</v>
      </c>
      <c r="H795" s="295" t="s">
        <v>361</v>
      </c>
      <c r="I795" s="444" t="s">
        <v>361</v>
      </c>
      <c r="J795" s="445" t="s">
        <v>361</v>
      </c>
      <c r="K795" s="446" t="s">
        <v>361</v>
      </c>
      <c r="L795" s="447"/>
      <c r="M795" s="448" t="s">
        <v>361</v>
      </c>
      <c r="N795" s="591">
        <v>26</v>
      </c>
      <c r="O795" s="416" t="s">
        <v>108</v>
      </c>
      <c r="P795" s="416" t="s">
        <v>601</v>
      </c>
      <c r="Q795" s="584" t="s">
        <v>259</v>
      </c>
      <c r="R795" s="584"/>
      <c r="S795" s="441"/>
      <c r="T795" s="441"/>
      <c r="U795" s="460"/>
      <c r="V795" s="441"/>
    </row>
    <row r="796" spans="1:22" s="42" customFormat="1" ht="16.5" customHeight="1" thickBot="1">
      <c r="A796" s="143" t="s">
        <v>1101</v>
      </c>
      <c r="B796" s="587"/>
      <c r="C796" s="140">
        <v>6</v>
      </c>
      <c r="D796" s="141" t="s">
        <v>361</v>
      </c>
      <c r="E796" s="142" t="s">
        <v>361</v>
      </c>
      <c r="F796" s="382" t="s">
        <v>361</v>
      </c>
      <c r="G796" s="382" t="s">
        <v>361</v>
      </c>
      <c r="H796" s="295" t="s">
        <v>361</v>
      </c>
      <c r="I796" s="444" t="s">
        <v>361</v>
      </c>
      <c r="J796" s="445" t="s">
        <v>361</v>
      </c>
      <c r="K796" s="446" t="s">
        <v>361</v>
      </c>
      <c r="L796" s="447"/>
      <c r="M796" s="448" t="s">
        <v>361</v>
      </c>
      <c r="N796" s="592"/>
      <c r="O796" s="412">
        <v>3</v>
      </c>
      <c r="P796" s="478">
        <v>143.89992910000001</v>
      </c>
      <c r="Q796" s="579">
        <v>129.50950889999999</v>
      </c>
      <c r="R796" s="579"/>
      <c r="S796" s="441"/>
      <c r="T796" s="441"/>
      <c r="U796" s="460"/>
      <c r="V796" s="441"/>
    </row>
    <row r="797" spans="1:22" s="42" customFormat="1" ht="16.5" customHeight="1" thickBot="1">
      <c r="A797" s="143" t="s">
        <v>1102</v>
      </c>
      <c r="B797" s="588"/>
      <c r="C797" s="577"/>
      <c r="D797" s="578"/>
      <c r="E797" s="578"/>
      <c r="F797" s="380"/>
      <c r="G797" s="379"/>
      <c r="H797" s="578" t="s">
        <v>103</v>
      </c>
      <c r="I797" s="578"/>
      <c r="J797" s="578"/>
      <c r="K797" s="461" t="s">
        <v>6</v>
      </c>
      <c r="L797" s="462"/>
      <c r="M797" s="461"/>
      <c r="N797" s="406"/>
      <c r="O797" s="408"/>
      <c r="P797" s="408"/>
      <c r="Q797" s="408"/>
      <c r="R797" s="408"/>
      <c r="S797" s="408"/>
      <c r="T797" s="413"/>
      <c r="U797" s="414"/>
      <c r="V797" s="441"/>
    </row>
    <row r="798" spans="1:22" ht="25" customHeight="1">
      <c r="V798" s="40"/>
    </row>
    <row r="799" spans="1:22" ht="25" customHeight="1">
      <c r="V799" s="40"/>
    </row>
    <row r="800" spans="1:22" s="51" customFormat="1" ht="24" thickBot="1">
      <c r="A800" s="423">
        <v>27</v>
      </c>
      <c r="B800" s="599" t="s">
        <v>51</v>
      </c>
      <c r="C800" s="599"/>
      <c r="D800" s="599"/>
      <c r="E800" s="424">
        <v>27</v>
      </c>
      <c r="F800" s="425" t="s">
        <v>306</v>
      </c>
      <c r="G800" s="426"/>
      <c r="H800" s="426"/>
      <c r="I800" s="425"/>
      <c r="J800" s="425"/>
      <c r="K800" s="427"/>
      <c r="L800" s="427"/>
      <c r="M800" s="427"/>
      <c r="N800" s="426"/>
      <c r="O800" s="426"/>
      <c r="P800" s="428"/>
      <c r="Q800" s="428"/>
      <c r="R800" s="428"/>
      <c r="S800" s="428"/>
      <c r="T800" s="429"/>
    </row>
    <row r="801" spans="1:22" s="39" customFormat="1" ht="15.75" customHeight="1">
      <c r="A801" s="430"/>
      <c r="B801" s="600" t="s">
        <v>57</v>
      </c>
      <c r="C801" s="421" t="s">
        <v>58</v>
      </c>
      <c r="D801" s="332" t="s">
        <v>17</v>
      </c>
      <c r="E801" s="332"/>
      <c r="F801" s="332" t="s">
        <v>59</v>
      </c>
      <c r="G801" s="333"/>
      <c r="H801" s="602" t="s">
        <v>60</v>
      </c>
      <c r="I801" s="602" t="s">
        <v>18</v>
      </c>
      <c r="J801" s="602" t="s">
        <v>61</v>
      </c>
      <c r="K801" s="602" t="s">
        <v>62</v>
      </c>
      <c r="L801" s="421"/>
      <c r="M801" s="602" t="s">
        <v>63</v>
      </c>
      <c r="N801" s="603" t="s">
        <v>64</v>
      </c>
      <c r="O801" s="602" t="s">
        <v>215</v>
      </c>
      <c r="P801" s="605" t="s">
        <v>65</v>
      </c>
      <c r="Q801" s="606"/>
      <c r="R801" s="552" t="s">
        <v>278</v>
      </c>
      <c r="S801" s="607" t="s">
        <v>279</v>
      </c>
      <c r="T801" s="594" t="s">
        <v>22</v>
      </c>
      <c r="U801" s="595"/>
      <c r="V801" s="431"/>
    </row>
    <row r="802" spans="1:22" s="39" customFormat="1" ht="100" customHeight="1">
      <c r="A802" s="430"/>
      <c r="B802" s="601"/>
      <c r="C802" s="416" t="s">
        <v>66</v>
      </c>
      <c r="D802" s="334" t="s">
        <v>3</v>
      </c>
      <c r="E802" s="334" t="s">
        <v>19</v>
      </c>
      <c r="F802" s="334" t="s">
        <v>67</v>
      </c>
      <c r="G802" s="335" t="s">
        <v>68</v>
      </c>
      <c r="H802" s="584"/>
      <c r="I802" s="584"/>
      <c r="J802" s="584"/>
      <c r="K802" s="584"/>
      <c r="L802" s="416"/>
      <c r="M802" s="584"/>
      <c r="N802" s="604"/>
      <c r="O802" s="584"/>
      <c r="P802" s="416" t="s">
        <v>212</v>
      </c>
      <c r="Q802" s="334" t="s">
        <v>83</v>
      </c>
      <c r="R802" s="553"/>
      <c r="S802" s="608"/>
      <c r="T802" s="596"/>
      <c r="U802" s="597"/>
      <c r="V802" s="431"/>
    </row>
    <row r="803" spans="1:22" s="39" customFormat="1" ht="13">
      <c r="A803" s="430"/>
      <c r="B803" s="52"/>
      <c r="C803" s="53"/>
      <c r="D803" s="53"/>
      <c r="E803" s="53"/>
      <c r="F803" s="53"/>
      <c r="G803" s="53"/>
      <c r="H803" s="53"/>
      <c r="I803" s="53"/>
      <c r="J803" s="53"/>
      <c r="K803" s="53"/>
      <c r="L803" s="53"/>
      <c r="M803" s="53"/>
      <c r="N803" s="53"/>
      <c r="O803" s="53"/>
      <c r="P803" s="53"/>
      <c r="Q803" s="53"/>
      <c r="R803" s="432"/>
      <c r="S803" s="433"/>
      <c r="T803" s="434"/>
      <c r="U803" s="54"/>
    </row>
    <row r="804" spans="1:22" s="57" customFormat="1" ht="15.75" customHeight="1">
      <c r="A804" s="435" t="s">
        <v>1103</v>
      </c>
      <c r="B804" s="55">
        <v>1</v>
      </c>
      <c r="C804" s="347" t="s">
        <v>377</v>
      </c>
      <c r="D804" s="347" t="s">
        <v>568</v>
      </c>
      <c r="E804" s="347" t="s">
        <v>569</v>
      </c>
      <c r="F804" s="347" t="s">
        <v>365</v>
      </c>
      <c r="G804" s="348">
        <v>1</v>
      </c>
      <c r="H804" s="348" t="s">
        <v>25</v>
      </c>
      <c r="I804" s="349" t="s">
        <v>359</v>
      </c>
      <c r="J804" s="350">
        <v>36382</v>
      </c>
      <c r="K804" s="389"/>
      <c r="L804" s="390">
        <v>271</v>
      </c>
      <c r="M804" s="350">
        <v>36860</v>
      </c>
      <c r="N804" s="363">
        <v>15.966666699999999</v>
      </c>
      <c r="O804" s="353">
        <v>397.12</v>
      </c>
      <c r="P804" s="273">
        <v>397.12</v>
      </c>
      <c r="Q804" s="436">
        <v>397.12</v>
      </c>
      <c r="R804" s="391" t="s">
        <v>238</v>
      </c>
      <c r="S804" s="391" t="s">
        <v>282</v>
      </c>
      <c r="T804" s="554"/>
      <c r="U804" s="555"/>
      <c r="V804" s="437"/>
    </row>
    <row r="805" spans="1:22" s="57" customFormat="1" ht="15.75" customHeight="1">
      <c r="A805" s="435" t="s">
        <v>1104</v>
      </c>
      <c r="B805" s="55">
        <v>2</v>
      </c>
      <c r="C805" s="351" t="s">
        <v>377</v>
      </c>
      <c r="D805" s="351" t="s">
        <v>570</v>
      </c>
      <c r="E805" s="351" t="s">
        <v>571</v>
      </c>
      <c r="F805" s="351" t="s">
        <v>365</v>
      </c>
      <c r="G805" s="348">
        <v>1</v>
      </c>
      <c r="H805" s="348" t="s">
        <v>25</v>
      </c>
      <c r="I805" s="349" t="s">
        <v>360</v>
      </c>
      <c r="J805" s="350">
        <v>36860</v>
      </c>
      <c r="K805" s="389">
        <v>0</v>
      </c>
      <c r="L805" s="390">
        <v>272</v>
      </c>
      <c r="M805" s="350">
        <v>36980</v>
      </c>
      <c r="N805" s="363">
        <v>4.0333332999999998</v>
      </c>
      <c r="O805" s="353">
        <v>722.72</v>
      </c>
      <c r="P805" s="273">
        <v>722.72</v>
      </c>
      <c r="Q805" s="436">
        <v>722.72</v>
      </c>
      <c r="R805" s="391" t="s">
        <v>238</v>
      </c>
      <c r="S805" s="391" t="s">
        <v>282</v>
      </c>
      <c r="T805" s="554"/>
      <c r="U805" s="555"/>
      <c r="V805" s="437"/>
    </row>
    <row r="806" spans="1:22" s="57" customFormat="1" ht="15.75" customHeight="1">
      <c r="A806" s="435" t="s">
        <v>1105</v>
      </c>
      <c r="B806" s="58">
        <v>3</v>
      </c>
      <c r="C806" s="347" t="s">
        <v>362</v>
      </c>
      <c r="D806" s="347" t="s">
        <v>572</v>
      </c>
      <c r="E806" s="347" t="s">
        <v>573</v>
      </c>
      <c r="F806" s="347" t="s">
        <v>371</v>
      </c>
      <c r="G806" s="348">
        <v>0.6</v>
      </c>
      <c r="H806" s="348" t="s">
        <v>25</v>
      </c>
      <c r="I806" s="349" t="s">
        <v>360</v>
      </c>
      <c r="J806" s="350">
        <v>40079</v>
      </c>
      <c r="K806" s="389">
        <v>2.3333333333333335</v>
      </c>
      <c r="L806" s="390">
        <v>273</v>
      </c>
      <c r="M806" s="350">
        <v>42094</v>
      </c>
      <c r="N806" s="363">
        <v>64.866666699999996</v>
      </c>
      <c r="O806" s="353">
        <v>21741.25</v>
      </c>
      <c r="P806" s="273">
        <v>13044.75</v>
      </c>
      <c r="Q806" s="436">
        <v>13044.75</v>
      </c>
      <c r="R806" s="391" t="s">
        <v>235</v>
      </c>
      <c r="S806" s="391" t="s">
        <v>282</v>
      </c>
      <c r="T806" s="554"/>
      <c r="U806" s="555"/>
      <c r="V806" s="437"/>
    </row>
    <row r="807" spans="1:22" s="57" customFormat="1" ht="15.75" customHeight="1">
      <c r="A807" s="435" t="s">
        <v>1106</v>
      </c>
      <c r="B807" s="67">
        <v>4</v>
      </c>
      <c r="C807" s="352" t="s">
        <v>574</v>
      </c>
      <c r="D807" s="352" t="s">
        <v>575</v>
      </c>
      <c r="E807" s="352" t="s">
        <v>576</v>
      </c>
      <c r="F807" s="352" t="s">
        <v>365</v>
      </c>
      <c r="G807" s="348">
        <v>1</v>
      </c>
      <c r="H807" s="348" t="s">
        <v>25</v>
      </c>
      <c r="I807" s="349" t="s">
        <v>360</v>
      </c>
      <c r="J807" s="350">
        <v>39873</v>
      </c>
      <c r="K807" s="389">
        <v>0</v>
      </c>
      <c r="L807" s="390">
        <v>274</v>
      </c>
      <c r="M807" s="350">
        <v>40724</v>
      </c>
      <c r="N807" s="363">
        <v>28.4</v>
      </c>
      <c r="O807" s="353">
        <v>1753.93</v>
      </c>
      <c r="P807" s="273">
        <v>1753.93</v>
      </c>
      <c r="Q807" s="436">
        <v>1753.93</v>
      </c>
      <c r="R807" s="391" t="s">
        <v>239</v>
      </c>
      <c r="S807" s="391" t="s">
        <v>282</v>
      </c>
      <c r="T807" s="554"/>
      <c r="U807" s="555"/>
      <c r="V807" s="437"/>
    </row>
    <row r="808" spans="1:22" s="57" customFormat="1" ht="15.75" customHeight="1">
      <c r="A808" s="435" t="s">
        <v>1107</v>
      </c>
      <c r="B808" s="67">
        <v>5</v>
      </c>
      <c r="C808" s="352" t="s">
        <v>377</v>
      </c>
      <c r="D808" s="352" t="s">
        <v>577</v>
      </c>
      <c r="E808" s="352" t="s">
        <v>578</v>
      </c>
      <c r="F808" s="352" t="s">
        <v>371</v>
      </c>
      <c r="G808" s="348">
        <v>0.3</v>
      </c>
      <c r="H808" s="348" t="s">
        <v>25</v>
      </c>
      <c r="I808" s="349" t="s">
        <v>360</v>
      </c>
      <c r="J808" s="350">
        <v>39888</v>
      </c>
      <c r="K808" s="389">
        <v>0</v>
      </c>
      <c r="L808" s="390">
        <v>275</v>
      </c>
      <c r="M808" s="350">
        <v>40374</v>
      </c>
      <c r="N808" s="363">
        <v>16.233333300000002</v>
      </c>
      <c r="O808" s="353">
        <v>2711.82</v>
      </c>
      <c r="P808" s="273">
        <v>813.54600000000005</v>
      </c>
      <c r="Q808" s="436">
        <v>813.54600000000005</v>
      </c>
      <c r="R808" s="391" t="s">
        <v>238</v>
      </c>
      <c r="S808" s="391" t="s">
        <v>282</v>
      </c>
      <c r="T808" s="554"/>
      <c r="U808" s="555"/>
      <c r="V808" s="437"/>
    </row>
    <row r="809" spans="1:22" s="57" customFormat="1" ht="15.75" customHeight="1">
      <c r="A809" s="435" t="s">
        <v>1108</v>
      </c>
      <c r="B809" s="67">
        <v>6</v>
      </c>
      <c r="C809" s="352" t="s">
        <v>579</v>
      </c>
      <c r="D809" s="352" t="s">
        <v>575</v>
      </c>
      <c r="E809" s="352" t="s">
        <v>580</v>
      </c>
      <c r="F809" s="352" t="s">
        <v>365</v>
      </c>
      <c r="G809" s="348">
        <v>1</v>
      </c>
      <c r="H809" s="348" t="s">
        <v>25</v>
      </c>
      <c r="I809" s="349" t="s">
        <v>360</v>
      </c>
      <c r="J809" s="350">
        <v>38596</v>
      </c>
      <c r="K809" s="389">
        <v>0</v>
      </c>
      <c r="L809" s="390">
        <v>276</v>
      </c>
      <c r="M809" s="350">
        <v>40298</v>
      </c>
      <c r="N809" s="363">
        <v>56.766666700000002</v>
      </c>
      <c r="O809" s="353">
        <v>17593.88</v>
      </c>
      <c r="P809" s="273">
        <v>17593.88</v>
      </c>
      <c r="Q809" s="436">
        <v>17593.88</v>
      </c>
      <c r="R809" s="391"/>
      <c r="S809" s="391"/>
      <c r="T809" s="554"/>
      <c r="U809" s="555"/>
      <c r="V809" s="437"/>
    </row>
    <row r="810" spans="1:22" s="57" customFormat="1" ht="15.75" customHeight="1">
      <c r="A810" s="435" t="s">
        <v>1109</v>
      </c>
      <c r="B810" s="67">
        <v>7</v>
      </c>
      <c r="C810" s="352"/>
      <c r="D810" s="352"/>
      <c r="E810" s="352"/>
      <c r="F810" s="352"/>
      <c r="G810" s="348"/>
      <c r="H810" s="348"/>
      <c r="I810" s="349"/>
      <c r="J810" s="350"/>
      <c r="K810" s="389" t="s">
        <v>361</v>
      </c>
      <c r="L810" s="390">
        <v>277</v>
      </c>
      <c r="M810" s="350"/>
      <c r="N810" s="363" t="s">
        <v>361</v>
      </c>
      <c r="O810" s="353"/>
      <c r="P810" s="56" t="s">
        <v>361</v>
      </c>
      <c r="Q810" s="436" t="s">
        <v>361</v>
      </c>
      <c r="R810" s="391"/>
      <c r="S810" s="391"/>
      <c r="T810" s="554"/>
      <c r="U810" s="555"/>
      <c r="V810" s="437"/>
    </row>
    <row r="811" spans="1:22" s="57" customFormat="1" ht="15.75" customHeight="1">
      <c r="A811" s="435" t="s">
        <v>1110</v>
      </c>
      <c r="B811" s="67">
        <v>8</v>
      </c>
      <c r="C811" s="352"/>
      <c r="D811" s="352"/>
      <c r="E811" s="352"/>
      <c r="F811" s="352"/>
      <c r="G811" s="348"/>
      <c r="H811" s="348"/>
      <c r="I811" s="349"/>
      <c r="J811" s="350"/>
      <c r="K811" s="389" t="s">
        <v>361</v>
      </c>
      <c r="L811" s="390">
        <v>278</v>
      </c>
      <c r="M811" s="350"/>
      <c r="N811" s="363" t="s">
        <v>361</v>
      </c>
      <c r="O811" s="354"/>
      <c r="P811" s="56" t="s">
        <v>361</v>
      </c>
      <c r="Q811" s="436" t="s">
        <v>361</v>
      </c>
      <c r="R811" s="391"/>
      <c r="S811" s="391"/>
      <c r="T811" s="554"/>
      <c r="U811" s="555"/>
      <c r="V811" s="437"/>
    </row>
    <row r="812" spans="1:22" s="57" customFormat="1" ht="15.75" customHeight="1">
      <c r="A812" s="435" t="s">
        <v>1111</v>
      </c>
      <c r="B812" s="67">
        <v>9</v>
      </c>
      <c r="C812" s="352"/>
      <c r="D812" s="352"/>
      <c r="E812" s="352"/>
      <c r="F812" s="352"/>
      <c r="G812" s="348"/>
      <c r="H812" s="348"/>
      <c r="I812" s="349"/>
      <c r="J812" s="350"/>
      <c r="K812" s="389" t="s">
        <v>361</v>
      </c>
      <c r="L812" s="390">
        <v>279</v>
      </c>
      <c r="M812" s="350"/>
      <c r="N812" s="363" t="s">
        <v>361</v>
      </c>
      <c r="O812" s="354"/>
      <c r="P812" s="56" t="s">
        <v>361</v>
      </c>
      <c r="Q812" s="436" t="s">
        <v>361</v>
      </c>
      <c r="R812" s="391"/>
      <c r="S812" s="391"/>
      <c r="T812" s="554"/>
      <c r="U812" s="555"/>
      <c r="V812" s="437"/>
    </row>
    <row r="813" spans="1:22" s="57" customFormat="1" ht="15.75" customHeight="1">
      <c r="A813" s="435" t="s">
        <v>1112</v>
      </c>
      <c r="B813" s="67">
        <v>10</v>
      </c>
      <c r="C813" s="352"/>
      <c r="D813" s="352"/>
      <c r="E813" s="352"/>
      <c r="F813" s="352"/>
      <c r="G813" s="348"/>
      <c r="H813" s="348"/>
      <c r="I813" s="349"/>
      <c r="J813" s="350"/>
      <c r="K813" s="389" t="s">
        <v>361</v>
      </c>
      <c r="L813" s="390">
        <v>280</v>
      </c>
      <c r="M813" s="350"/>
      <c r="N813" s="363" t="s">
        <v>361</v>
      </c>
      <c r="O813" s="354"/>
      <c r="P813" s="56" t="s">
        <v>361</v>
      </c>
      <c r="Q813" s="436" t="s">
        <v>361</v>
      </c>
      <c r="R813" s="391"/>
      <c r="S813" s="391"/>
      <c r="T813" s="554"/>
      <c r="U813" s="555"/>
      <c r="V813" s="437"/>
    </row>
    <row r="814" spans="1:22" s="39" customFormat="1" ht="13">
      <c r="A814" s="430"/>
      <c r="B814" s="59"/>
      <c r="C814" s="60"/>
      <c r="D814" s="60"/>
      <c r="E814" s="60"/>
      <c r="F814" s="60"/>
      <c r="G814" s="60"/>
      <c r="H814" s="60"/>
      <c r="I814" s="60"/>
      <c r="J814" s="60"/>
      <c r="K814" s="60"/>
      <c r="L814" s="60"/>
      <c r="M814" s="60"/>
      <c r="N814" s="318"/>
      <c r="O814" s="60"/>
      <c r="P814" s="60"/>
      <c r="Q814" s="318"/>
      <c r="R814" s="60"/>
      <c r="S814" s="60"/>
      <c r="T814" s="61"/>
      <c r="U814" s="62"/>
    </row>
    <row r="815" spans="1:22" s="39" customFormat="1" ht="17.25" customHeight="1" thickBot="1">
      <c r="A815" s="438"/>
      <c r="B815" s="340"/>
      <c r="C815" s="341"/>
      <c r="D815" s="341"/>
      <c r="E815" s="341"/>
      <c r="F815" s="341"/>
      <c r="G815" s="341"/>
      <c r="H815" s="341"/>
      <c r="I815" s="341"/>
      <c r="J815" s="341"/>
      <c r="K815" s="341"/>
      <c r="L815" s="341"/>
      <c r="M815" s="341"/>
      <c r="N815" s="342"/>
      <c r="O815" s="341"/>
      <c r="P815" s="341"/>
      <c r="Q815" s="343"/>
      <c r="R815" s="343"/>
      <c r="S815" s="344"/>
      <c r="T815" s="345"/>
      <c r="U815" s="346"/>
      <c r="V815" s="434"/>
    </row>
    <row r="816" spans="1:22" ht="17.25" customHeight="1">
      <c r="B816" s="64"/>
      <c r="C816" s="64"/>
      <c r="D816" s="64"/>
      <c r="E816" s="64"/>
      <c r="F816" s="64"/>
      <c r="G816" s="66"/>
      <c r="H816" s="66"/>
      <c r="I816" s="66"/>
      <c r="J816" s="66"/>
      <c r="K816" s="66"/>
      <c r="L816" s="66"/>
      <c r="M816" s="66"/>
      <c r="N816" s="66"/>
      <c r="O816" s="66"/>
      <c r="P816" s="66"/>
      <c r="Q816" s="66"/>
      <c r="R816" s="66"/>
      <c r="S816" s="66"/>
      <c r="T816" s="66"/>
      <c r="U816" s="66"/>
      <c r="V816" s="66"/>
    </row>
    <row r="817" spans="1:22" s="39" customFormat="1" ht="16.5" customHeight="1" thickBot="1">
      <c r="A817" s="430"/>
      <c r="B817" s="580" t="s">
        <v>72</v>
      </c>
      <c r="C817" s="580"/>
      <c r="D817" s="580"/>
      <c r="E817" s="580"/>
      <c r="F817" s="580"/>
      <c r="G817" s="580"/>
      <c r="H817" s="580"/>
      <c r="I817" s="580"/>
      <c r="J817" s="580"/>
      <c r="K817" s="580"/>
      <c r="L817" s="580"/>
      <c r="M817" s="580"/>
      <c r="N817" s="580"/>
      <c r="O817" s="580"/>
      <c r="P817" s="580"/>
      <c r="Q817" s="580"/>
      <c r="R817" s="580"/>
      <c r="S817" s="580"/>
      <c r="T817" s="580"/>
      <c r="U817" s="580"/>
      <c r="V817" s="439"/>
    </row>
    <row r="818" spans="1:22" s="42" customFormat="1" ht="22.5" customHeight="1">
      <c r="A818" s="143" t="s">
        <v>1113</v>
      </c>
      <c r="B818" s="586" t="s">
        <v>69</v>
      </c>
      <c r="C818" s="568" t="s">
        <v>96</v>
      </c>
      <c r="D818" s="568"/>
      <c r="E818" s="568"/>
      <c r="F818" s="568"/>
      <c r="G818" s="568"/>
      <c r="H818" s="568"/>
      <c r="I818" s="568"/>
      <c r="J818" s="568"/>
      <c r="K818" s="568"/>
      <c r="L818" s="440"/>
      <c r="M818" s="440"/>
      <c r="N818" s="585" t="s">
        <v>94</v>
      </c>
      <c r="O818" s="565" t="s">
        <v>106</v>
      </c>
      <c r="P818" s="566"/>
      <c r="Q818" s="566"/>
      <c r="R818" s="560"/>
      <c r="S818" s="559" t="s">
        <v>213</v>
      </c>
      <c r="T818" s="560"/>
      <c r="U818" s="556" t="s">
        <v>6</v>
      </c>
      <c r="V818" s="441"/>
    </row>
    <row r="819" spans="1:22" s="42" customFormat="1" ht="22.5" customHeight="1">
      <c r="A819" s="143" t="s">
        <v>1114</v>
      </c>
      <c r="B819" s="587"/>
      <c r="C819" s="568" t="s">
        <v>97</v>
      </c>
      <c r="D819" s="568"/>
      <c r="E819" s="589"/>
      <c r="F819" s="418">
        <v>2</v>
      </c>
      <c r="G819" s="567" t="s">
        <v>98</v>
      </c>
      <c r="H819" s="568"/>
      <c r="I819" s="573" t="s">
        <v>267</v>
      </c>
      <c r="J819" s="574"/>
      <c r="K819" s="590"/>
      <c r="L819" s="440"/>
      <c r="M819" s="410" t="s">
        <v>287</v>
      </c>
      <c r="N819" s="582"/>
      <c r="O819" s="567"/>
      <c r="P819" s="568"/>
      <c r="Q819" s="568"/>
      <c r="R819" s="569"/>
      <c r="S819" s="561"/>
      <c r="T819" s="562"/>
      <c r="U819" s="557"/>
      <c r="V819" s="441"/>
    </row>
    <row r="820" spans="1:22" s="42" customFormat="1" ht="51.75" customHeight="1" thickBot="1">
      <c r="A820" s="143" t="s">
        <v>1115</v>
      </c>
      <c r="B820" s="587"/>
      <c r="C820" s="574" t="s">
        <v>95</v>
      </c>
      <c r="D820" s="575"/>
      <c r="E820" s="420" t="s">
        <v>99</v>
      </c>
      <c r="F820" s="415" t="s">
        <v>82</v>
      </c>
      <c r="G820" s="416" t="s">
        <v>81</v>
      </c>
      <c r="H820" s="419" t="s">
        <v>264</v>
      </c>
      <c r="I820" s="415" t="s">
        <v>268</v>
      </c>
      <c r="J820" s="416" t="s">
        <v>595</v>
      </c>
      <c r="K820" s="415" t="s">
        <v>101</v>
      </c>
      <c r="L820" s="440"/>
      <c r="M820" s="409" t="s">
        <v>288</v>
      </c>
      <c r="N820" s="583"/>
      <c r="O820" s="570" t="s">
        <v>107</v>
      </c>
      <c r="P820" s="571"/>
      <c r="Q820" s="572"/>
      <c r="R820" s="442">
        <v>6</v>
      </c>
      <c r="S820" s="563"/>
      <c r="T820" s="564"/>
      <c r="U820" s="558"/>
      <c r="V820" s="441"/>
    </row>
    <row r="821" spans="1:22" s="42" customFormat="1" ht="15.75" customHeight="1">
      <c r="A821" s="143" t="s">
        <v>1116</v>
      </c>
      <c r="B821" s="587"/>
      <c r="C821" s="74">
        <v>1</v>
      </c>
      <c r="D821" s="133" t="s">
        <v>359</v>
      </c>
      <c r="E821" s="139">
        <v>0.45</v>
      </c>
      <c r="F821" s="443">
        <v>397.12</v>
      </c>
      <c r="G821" s="381">
        <v>15.966666699999999</v>
      </c>
      <c r="H821" s="295">
        <v>24.871816200000001</v>
      </c>
      <c r="I821" s="444" t="s">
        <v>24</v>
      </c>
      <c r="J821" s="445" t="s">
        <v>25</v>
      </c>
      <c r="K821" s="446" t="s">
        <v>361</v>
      </c>
      <c r="L821" s="447"/>
      <c r="M821" s="448" t="s">
        <v>24</v>
      </c>
      <c r="N821" s="581" t="s">
        <v>102</v>
      </c>
      <c r="O821" s="449"/>
      <c r="P821" s="449"/>
      <c r="Q821" s="449"/>
      <c r="R821" s="450"/>
      <c r="S821" s="559" t="s">
        <v>76</v>
      </c>
      <c r="T821" s="566"/>
      <c r="U821" s="560"/>
      <c r="V821" s="451"/>
    </row>
    <row r="822" spans="1:22" s="42" customFormat="1" ht="15.75" customHeight="1" thickBot="1">
      <c r="A822" s="143" t="s">
        <v>1117</v>
      </c>
      <c r="B822" s="587"/>
      <c r="C822" s="74">
        <v>2</v>
      </c>
      <c r="D822" s="133" t="s">
        <v>360</v>
      </c>
      <c r="E822" s="139">
        <v>0.55000000000000004</v>
      </c>
      <c r="F822" s="443">
        <v>33928.826000000001</v>
      </c>
      <c r="G822" s="381">
        <v>170.29999999999998</v>
      </c>
      <c r="H822" s="295">
        <v>199.2297475</v>
      </c>
      <c r="I822" s="444" t="s">
        <v>25</v>
      </c>
      <c r="J822" s="445" t="s">
        <v>25</v>
      </c>
      <c r="K822" s="446" t="s">
        <v>6</v>
      </c>
      <c r="L822" s="447"/>
      <c r="M822" s="448" t="s">
        <v>25</v>
      </c>
      <c r="N822" s="582"/>
      <c r="O822" s="452"/>
      <c r="P822" s="451"/>
      <c r="Q822" s="452"/>
      <c r="R822" s="453"/>
      <c r="S822" s="563"/>
      <c r="T822" s="593"/>
      <c r="U822" s="564"/>
      <c r="V822" s="451"/>
    </row>
    <row r="823" spans="1:22" s="42" customFormat="1" ht="15.75" customHeight="1" thickBot="1">
      <c r="A823" s="143" t="s">
        <v>1118</v>
      </c>
      <c r="B823" s="587"/>
      <c r="C823" s="74">
        <v>3</v>
      </c>
      <c r="D823" s="133" t="s">
        <v>361</v>
      </c>
      <c r="E823" s="139" t="s">
        <v>361</v>
      </c>
      <c r="F823" s="443" t="s">
        <v>361</v>
      </c>
      <c r="G823" s="381" t="s">
        <v>361</v>
      </c>
      <c r="H823" s="295" t="s">
        <v>361</v>
      </c>
      <c r="I823" s="444" t="s">
        <v>361</v>
      </c>
      <c r="J823" s="445" t="s">
        <v>361</v>
      </c>
      <c r="K823" s="446" t="s">
        <v>361</v>
      </c>
      <c r="L823" s="447"/>
      <c r="M823" s="448" t="s">
        <v>361</v>
      </c>
      <c r="N823" s="583"/>
      <c r="O823" s="454"/>
      <c r="P823" s="455"/>
      <c r="Q823" s="456"/>
      <c r="R823" s="457"/>
      <c r="S823" s="458"/>
      <c r="T823" s="458"/>
      <c r="U823" s="459"/>
      <c r="V823" s="441"/>
    </row>
    <row r="824" spans="1:22" s="42" customFormat="1" ht="15.75" customHeight="1">
      <c r="A824" s="143" t="s">
        <v>1119</v>
      </c>
      <c r="B824" s="587"/>
      <c r="C824" s="74">
        <v>4</v>
      </c>
      <c r="D824" s="133" t="s">
        <v>361</v>
      </c>
      <c r="E824" s="139" t="s">
        <v>361</v>
      </c>
      <c r="F824" s="443" t="s">
        <v>361</v>
      </c>
      <c r="G824" s="381" t="s">
        <v>361</v>
      </c>
      <c r="H824" s="295" t="s">
        <v>361</v>
      </c>
      <c r="I824" s="444" t="s">
        <v>361</v>
      </c>
      <c r="J824" s="445" t="s">
        <v>361</v>
      </c>
      <c r="K824" s="446" t="s">
        <v>361</v>
      </c>
      <c r="L824" s="447"/>
      <c r="M824" s="448" t="s">
        <v>361</v>
      </c>
      <c r="N824" s="407" t="s">
        <v>280</v>
      </c>
      <c r="O824" s="573" t="s">
        <v>265</v>
      </c>
      <c r="P824" s="574"/>
      <c r="Q824" s="574"/>
      <c r="R824" s="575"/>
      <c r="S824" s="441"/>
      <c r="T824" s="441"/>
      <c r="U824" s="460"/>
      <c r="V824" s="441"/>
    </row>
    <row r="825" spans="1:22" s="42" customFormat="1" ht="24.75" customHeight="1">
      <c r="A825" s="143" t="s">
        <v>1120</v>
      </c>
      <c r="B825" s="587"/>
      <c r="C825" s="74">
        <v>5</v>
      </c>
      <c r="D825" s="133" t="s">
        <v>361</v>
      </c>
      <c r="E825" s="139" t="s">
        <v>361</v>
      </c>
      <c r="F825" s="443" t="s">
        <v>361</v>
      </c>
      <c r="G825" s="381" t="s">
        <v>361</v>
      </c>
      <c r="H825" s="295" t="s">
        <v>361</v>
      </c>
      <c r="I825" s="444" t="s">
        <v>361</v>
      </c>
      <c r="J825" s="445" t="s">
        <v>361</v>
      </c>
      <c r="K825" s="446" t="s">
        <v>361</v>
      </c>
      <c r="L825" s="447"/>
      <c r="M825" s="448" t="s">
        <v>361</v>
      </c>
      <c r="N825" s="591">
        <v>27</v>
      </c>
      <c r="O825" s="416" t="s">
        <v>108</v>
      </c>
      <c r="P825" s="416" t="s">
        <v>601</v>
      </c>
      <c r="Q825" s="584" t="s">
        <v>259</v>
      </c>
      <c r="R825" s="584"/>
      <c r="S825" s="441"/>
      <c r="T825" s="441"/>
      <c r="U825" s="460"/>
      <c r="V825" s="441"/>
    </row>
    <row r="826" spans="1:22" s="42" customFormat="1" ht="16.5" customHeight="1" thickBot="1">
      <c r="A826" s="143" t="s">
        <v>1121</v>
      </c>
      <c r="B826" s="587"/>
      <c r="C826" s="140">
        <v>6</v>
      </c>
      <c r="D826" s="141" t="s">
        <v>361</v>
      </c>
      <c r="E826" s="142" t="s">
        <v>361</v>
      </c>
      <c r="F826" s="382" t="s">
        <v>361</v>
      </c>
      <c r="G826" s="382" t="s">
        <v>361</v>
      </c>
      <c r="H826" s="295" t="s">
        <v>361</v>
      </c>
      <c r="I826" s="444" t="s">
        <v>361</v>
      </c>
      <c r="J826" s="445" t="s">
        <v>361</v>
      </c>
      <c r="K826" s="446" t="s">
        <v>361</v>
      </c>
      <c r="L826" s="447"/>
      <c r="M826" s="448" t="s">
        <v>361</v>
      </c>
      <c r="N826" s="592"/>
      <c r="O826" s="412">
        <v>3</v>
      </c>
      <c r="P826" s="478">
        <v>143.89992910000001</v>
      </c>
      <c r="Q826" s="579">
        <v>184.28389039999999</v>
      </c>
      <c r="R826" s="579"/>
      <c r="S826" s="441"/>
      <c r="T826" s="441"/>
      <c r="U826" s="460"/>
      <c r="V826" s="441"/>
    </row>
    <row r="827" spans="1:22" s="42" customFormat="1" ht="16.5" customHeight="1" thickBot="1">
      <c r="A827" s="143" t="s">
        <v>1122</v>
      </c>
      <c r="B827" s="588"/>
      <c r="C827" s="577"/>
      <c r="D827" s="578"/>
      <c r="E827" s="578"/>
      <c r="F827" s="380"/>
      <c r="G827" s="379"/>
      <c r="H827" s="578" t="s">
        <v>103</v>
      </c>
      <c r="I827" s="578"/>
      <c r="J827" s="578"/>
      <c r="K827" s="461" t="s">
        <v>6</v>
      </c>
      <c r="L827" s="462"/>
      <c r="M827" s="461"/>
      <c r="N827" s="406"/>
      <c r="O827" s="408"/>
      <c r="P827" s="408"/>
      <c r="Q827" s="408"/>
      <c r="R827" s="408"/>
      <c r="S827" s="408"/>
      <c r="T827" s="413"/>
      <c r="U827" s="414"/>
      <c r="V827" s="441"/>
    </row>
    <row r="828" spans="1:22" ht="25" customHeight="1">
      <c r="V828" s="40"/>
    </row>
    <row r="829" spans="1:22" ht="25" customHeight="1">
      <c r="V829" s="40"/>
    </row>
    <row r="830" spans="1:22" s="51" customFormat="1" ht="23" hidden="1">
      <c r="A830" s="423">
        <v>28</v>
      </c>
      <c r="B830" s="599" t="s">
        <v>51</v>
      </c>
      <c r="C830" s="599"/>
      <c r="D830" s="599"/>
      <c r="E830" s="424">
        <v>28</v>
      </c>
      <c r="F830" s="425">
        <v>28</v>
      </c>
      <c r="G830" s="426"/>
      <c r="H830" s="426"/>
      <c r="I830" s="425"/>
      <c r="J830" s="425"/>
      <c r="K830" s="427"/>
      <c r="L830" s="427"/>
      <c r="M830" s="427"/>
      <c r="N830" s="426"/>
      <c r="O830" s="426"/>
      <c r="P830" s="428"/>
      <c r="Q830" s="428"/>
      <c r="R830" s="428"/>
      <c r="S830" s="428"/>
      <c r="T830" s="429"/>
    </row>
    <row r="831" spans="1:22" s="39" customFormat="1" ht="15.75" hidden="1" customHeight="1" thickBot="1">
      <c r="A831" s="430"/>
      <c r="B831" s="600" t="s">
        <v>57</v>
      </c>
      <c r="C831" s="421" t="s">
        <v>58</v>
      </c>
      <c r="D831" s="332" t="s">
        <v>17</v>
      </c>
      <c r="E831" s="332"/>
      <c r="F831" s="332" t="s">
        <v>59</v>
      </c>
      <c r="G831" s="333"/>
      <c r="H831" s="602" t="s">
        <v>60</v>
      </c>
      <c r="I831" s="602" t="s">
        <v>18</v>
      </c>
      <c r="J831" s="602" t="s">
        <v>61</v>
      </c>
      <c r="K831" s="602" t="s">
        <v>62</v>
      </c>
      <c r="L831" s="421"/>
      <c r="M831" s="602" t="s">
        <v>63</v>
      </c>
      <c r="N831" s="603" t="s">
        <v>64</v>
      </c>
      <c r="O831" s="602" t="s">
        <v>215</v>
      </c>
      <c r="P831" s="605" t="s">
        <v>65</v>
      </c>
      <c r="Q831" s="606"/>
      <c r="R831" s="552" t="s">
        <v>278</v>
      </c>
      <c r="S831" s="607" t="s">
        <v>279</v>
      </c>
      <c r="T831" s="594" t="s">
        <v>22</v>
      </c>
      <c r="U831" s="595"/>
      <c r="V831" s="431"/>
    </row>
    <row r="832" spans="1:22" s="39" customFormat="1" ht="100" hidden="1" customHeight="1">
      <c r="A832" s="430"/>
      <c r="B832" s="601"/>
      <c r="C832" s="416" t="s">
        <v>66</v>
      </c>
      <c r="D832" s="334" t="s">
        <v>3</v>
      </c>
      <c r="E832" s="334" t="s">
        <v>19</v>
      </c>
      <c r="F832" s="334" t="s">
        <v>67</v>
      </c>
      <c r="G832" s="335" t="s">
        <v>68</v>
      </c>
      <c r="H832" s="584"/>
      <c r="I832" s="584"/>
      <c r="J832" s="584"/>
      <c r="K832" s="584"/>
      <c r="L832" s="416"/>
      <c r="M832" s="584"/>
      <c r="N832" s="604"/>
      <c r="O832" s="584"/>
      <c r="P832" s="416" t="s">
        <v>212</v>
      </c>
      <c r="Q832" s="334" t="s">
        <v>83</v>
      </c>
      <c r="R832" s="553"/>
      <c r="S832" s="608"/>
      <c r="T832" s="596"/>
      <c r="U832" s="597"/>
      <c r="V832" s="431"/>
    </row>
    <row r="833" spans="1:22" s="39" customFormat="1" ht="13" hidden="1">
      <c r="A833" s="430"/>
      <c r="B833" s="52"/>
      <c r="C833" s="53"/>
      <c r="D833" s="53"/>
      <c r="E833" s="53"/>
      <c r="F833" s="53"/>
      <c r="G833" s="53"/>
      <c r="H833" s="53"/>
      <c r="I833" s="53"/>
      <c r="J833" s="53"/>
      <c r="K833" s="53"/>
      <c r="L833" s="53"/>
      <c r="M833" s="53"/>
      <c r="N833" s="53"/>
      <c r="O833" s="53"/>
      <c r="P833" s="53"/>
      <c r="Q833" s="53"/>
      <c r="R833" s="432"/>
      <c r="S833" s="433"/>
      <c r="T833" s="434"/>
      <c r="U833" s="54"/>
    </row>
    <row r="834" spans="1:22" s="57" customFormat="1" ht="15.75" hidden="1" customHeight="1">
      <c r="A834" s="435" t="s">
        <v>1123</v>
      </c>
      <c r="B834" s="55">
        <v>1</v>
      </c>
      <c r="C834" s="347"/>
      <c r="D834" s="347"/>
      <c r="E834" s="347"/>
      <c r="F834" s="347"/>
      <c r="G834" s="348"/>
      <c r="H834" s="348"/>
      <c r="I834" s="349"/>
      <c r="J834" s="350"/>
      <c r="K834" s="389" t="s">
        <v>361</v>
      </c>
      <c r="L834" s="390">
        <v>281</v>
      </c>
      <c r="M834" s="350"/>
      <c r="N834" s="363" t="s">
        <v>361</v>
      </c>
      <c r="O834" s="353"/>
      <c r="P834" s="273" t="s">
        <v>361</v>
      </c>
      <c r="Q834" s="436" t="s">
        <v>361</v>
      </c>
      <c r="R834" s="391"/>
      <c r="S834" s="391"/>
      <c r="T834" s="554"/>
      <c r="U834" s="555"/>
      <c r="V834" s="437"/>
    </row>
    <row r="835" spans="1:22" s="57" customFormat="1" ht="15.75" hidden="1" customHeight="1">
      <c r="A835" s="435" t="s">
        <v>1124</v>
      </c>
      <c r="B835" s="55">
        <v>2</v>
      </c>
      <c r="C835" s="351"/>
      <c r="D835" s="351"/>
      <c r="E835" s="351"/>
      <c r="F835" s="351"/>
      <c r="G835" s="348"/>
      <c r="H835" s="348"/>
      <c r="I835" s="349"/>
      <c r="J835" s="350"/>
      <c r="K835" s="389" t="s">
        <v>361</v>
      </c>
      <c r="L835" s="390">
        <v>282</v>
      </c>
      <c r="M835" s="350"/>
      <c r="N835" s="363" t="s">
        <v>361</v>
      </c>
      <c r="O835" s="353"/>
      <c r="P835" s="273" t="s">
        <v>361</v>
      </c>
      <c r="Q835" s="436" t="s">
        <v>361</v>
      </c>
      <c r="R835" s="391"/>
      <c r="S835" s="391"/>
      <c r="T835" s="554"/>
      <c r="U835" s="555"/>
      <c r="V835" s="437"/>
    </row>
    <row r="836" spans="1:22" s="57" customFormat="1" ht="15.75" hidden="1" customHeight="1">
      <c r="A836" s="435" t="s">
        <v>1125</v>
      </c>
      <c r="B836" s="58">
        <v>3</v>
      </c>
      <c r="C836" s="347"/>
      <c r="D836" s="347"/>
      <c r="E836" s="347"/>
      <c r="F836" s="347"/>
      <c r="G836" s="348"/>
      <c r="H836" s="348"/>
      <c r="I836" s="349"/>
      <c r="J836" s="350"/>
      <c r="K836" s="389" t="s">
        <v>361</v>
      </c>
      <c r="L836" s="390">
        <v>283</v>
      </c>
      <c r="M836" s="350"/>
      <c r="N836" s="363" t="s">
        <v>361</v>
      </c>
      <c r="O836" s="353"/>
      <c r="P836" s="273" t="s">
        <v>361</v>
      </c>
      <c r="Q836" s="436" t="s">
        <v>361</v>
      </c>
      <c r="R836" s="391"/>
      <c r="S836" s="391"/>
      <c r="T836" s="554"/>
      <c r="U836" s="555"/>
      <c r="V836" s="437"/>
    </row>
    <row r="837" spans="1:22" s="57" customFormat="1" ht="15.75" hidden="1" customHeight="1">
      <c r="A837" s="435" t="s">
        <v>1126</v>
      </c>
      <c r="B837" s="67">
        <v>4</v>
      </c>
      <c r="C837" s="352"/>
      <c r="D837" s="352"/>
      <c r="E837" s="352"/>
      <c r="F837" s="352"/>
      <c r="G837" s="348"/>
      <c r="H837" s="348"/>
      <c r="I837" s="349"/>
      <c r="J837" s="350"/>
      <c r="K837" s="389" t="s">
        <v>361</v>
      </c>
      <c r="L837" s="390">
        <v>284</v>
      </c>
      <c r="M837" s="350"/>
      <c r="N837" s="363" t="s">
        <v>361</v>
      </c>
      <c r="O837" s="353"/>
      <c r="P837" s="273" t="s">
        <v>361</v>
      </c>
      <c r="Q837" s="436" t="s">
        <v>361</v>
      </c>
      <c r="R837" s="391"/>
      <c r="S837" s="391"/>
      <c r="T837" s="554"/>
      <c r="U837" s="555"/>
      <c r="V837" s="437"/>
    </row>
    <row r="838" spans="1:22" s="57" customFormat="1" ht="15.75" hidden="1" customHeight="1">
      <c r="A838" s="435" t="s">
        <v>1127</v>
      </c>
      <c r="B838" s="67">
        <v>5</v>
      </c>
      <c r="C838" s="352"/>
      <c r="D838" s="352"/>
      <c r="E838" s="352"/>
      <c r="F838" s="352"/>
      <c r="G838" s="348"/>
      <c r="H838" s="348"/>
      <c r="I838" s="349"/>
      <c r="J838" s="350"/>
      <c r="K838" s="389" t="s">
        <v>361</v>
      </c>
      <c r="L838" s="390">
        <v>285</v>
      </c>
      <c r="M838" s="350"/>
      <c r="N838" s="363" t="s">
        <v>361</v>
      </c>
      <c r="O838" s="353"/>
      <c r="P838" s="273" t="s">
        <v>361</v>
      </c>
      <c r="Q838" s="436" t="s">
        <v>361</v>
      </c>
      <c r="R838" s="391"/>
      <c r="S838" s="391"/>
      <c r="T838" s="554"/>
      <c r="U838" s="555"/>
      <c r="V838" s="437"/>
    </row>
    <row r="839" spans="1:22" s="57" customFormat="1" ht="15.75" hidden="1" customHeight="1">
      <c r="A839" s="435" t="s">
        <v>1128</v>
      </c>
      <c r="B839" s="67">
        <v>6</v>
      </c>
      <c r="C839" s="352"/>
      <c r="D839" s="352"/>
      <c r="E839" s="352"/>
      <c r="F839" s="352"/>
      <c r="G839" s="348"/>
      <c r="H839" s="348"/>
      <c r="I839" s="349"/>
      <c r="J839" s="350"/>
      <c r="K839" s="389" t="s">
        <v>361</v>
      </c>
      <c r="L839" s="390">
        <v>286</v>
      </c>
      <c r="M839" s="350"/>
      <c r="N839" s="363" t="s">
        <v>361</v>
      </c>
      <c r="O839" s="353"/>
      <c r="P839" s="273" t="s">
        <v>361</v>
      </c>
      <c r="Q839" s="436" t="s">
        <v>361</v>
      </c>
      <c r="R839" s="391"/>
      <c r="S839" s="391"/>
      <c r="T839" s="554"/>
      <c r="U839" s="555"/>
      <c r="V839" s="437"/>
    </row>
    <row r="840" spans="1:22" s="57" customFormat="1" ht="15.75" hidden="1" customHeight="1">
      <c r="A840" s="435" t="s">
        <v>1129</v>
      </c>
      <c r="B840" s="67">
        <v>7</v>
      </c>
      <c r="C840" s="352"/>
      <c r="D840" s="352"/>
      <c r="E840" s="352"/>
      <c r="F840" s="352"/>
      <c r="G840" s="348"/>
      <c r="H840" s="348"/>
      <c r="I840" s="349"/>
      <c r="J840" s="350"/>
      <c r="K840" s="389" t="s">
        <v>361</v>
      </c>
      <c r="L840" s="390">
        <v>287</v>
      </c>
      <c r="M840" s="350"/>
      <c r="N840" s="363" t="s">
        <v>361</v>
      </c>
      <c r="O840" s="353"/>
      <c r="P840" s="56" t="s">
        <v>361</v>
      </c>
      <c r="Q840" s="436" t="s">
        <v>361</v>
      </c>
      <c r="R840" s="391"/>
      <c r="S840" s="391"/>
      <c r="T840" s="554"/>
      <c r="U840" s="555"/>
      <c r="V840" s="437"/>
    </row>
    <row r="841" spans="1:22" s="57" customFormat="1" ht="15.75" hidden="1" customHeight="1">
      <c r="A841" s="435" t="s">
        <v>1130</v>
      </c>
      <c r="B841" s="67">
        <v>8</v>
      </c>
      <c r="C841" s="352"/>
      <c r="D841" s="352"/>
      <c r="E841" s="352"/>
      <c r="F841" s="352"/>
      <c r="G841" s="348"/>
      <c r="H841" s="348"/>
      <c r="I841" s="349"/>
      <c r="J841" s="350"/>
      <c r="K841" s="389" t="s">
        <v>361</v>
      </c>
      <c r="L841" s="390">
        <v>288</v>
      </c>
      <c r="M841" s="350"/>
      <c r="N841" s="363" t="s">
        <v>361</v>
      </c>
      <c r="O841" s="354"/>
      <c r="P841" s="56" t="s">
        <v>361</v>
      </c>
      <c r="Q841" s="436" t="s">
        <v>361</v>
      </c>
      <c r="R841" s="391"/>
      <c r="S841" s="391"/>
      <c r="T841" s="554"/>
      <c r="U841" s="555"/>
      <c r="V841" s="437"/>
    </row>
    <row r="842" spans="1:22" s="57" customFormat="1" ht="15.75" hidden="1" customHeight="1">
      <c r="A842" s="435" t="s">
        <v>1131</v>
      </c>
      <c r="B842" s="67">
        <v>9</v>
      </c>
      <c r="C842" s="352"/>
      <c r="D842" s="352"/>
      <c r="E842" s="352"/>
      <c r="F842" s="352"/>
      <c r="G842" s="348"/>
      <c r="H842" s="348"/>
      <c r="I842" s="349"/>
      <c r="J842" s="350"/>
      <c r="K842" s="389" t="s">
        <v>361</v>
      </c>
      <c r="L842" s="390">
        <v>289</v>
      </c>
      <c r="M842" s="350"/>
      <c r="N842" s="363" t="s">
        <v>361</v>
      </c>
      <c r="O842" s="354"/>
      <c r="P842" s="56" t="s">
        <v>361</v>
      </c>
      <c r="Q842" s="436" t="s">
        <v>361</v>
      </c>
      <c r="R842" s="391"/>
      <c r="S842" s="391"/>
      <c r="T842" s="554"/>
      <c r="U842" s="555"/>
      <c r="V842" s="437"/>
    </row>
    <row r="843" spans="1:22" s="57" customFormat="1" ht="15.75" hidden="1" customHeight="1">
      <c r="A843" s="435" t="s">
        <v>1132</v>
      </c>
      <c r="B843" s="67">
        <v>10</v>
      </c>
      <c r="C843" s="352"/>
      <c r="D843" s="352"/>
      <c r="E843" s="352"/>
      <c r="F843" s="352"/>
      <c r="G843" s="348"/>
      <c r="H843" s="348"/>
      <c r="I843" s="349"/>
      <c r="J843" s="350"/>
      <c r="K843" s="389" t="s">
        <v>361</v>
      </c>
      <c r="L843" s="390">
        <v>290</v>
      </c>
      <c r="M843" s="350"/>
      <c r="N843" s="363" t="s">
        <v>361</v>
      </c>
      <c r="O843" s="354"/>
      <c r="P843" s="56" t="s">
        <v>361</v>
      </c>
      <c r="Q843" s="436" t="s">
        <v>361</v>
      </c>
      <c r="R843" s="391"/>
      <c r="S843" s="391"/>
      <c r="T843" s="554"/>
      <c r="U843" s="555"/>
      <c r="V843" s="437"/>
    </row>
    <row r="844" spans="1:22" s="39" customFormat="1" ht="13" hidden="1">
      <c r="A844" s="430"/>
      <c r="B844" s="59"/>
      <c r="C844" s="60"/>
      <c r="D844" s="60"/>
      <c r="E844" s="60"/>
      <c r="F844" s="60"/>
      <c r="G844" s="60"/>
      <c r="H844" s="60"/>
      <c r="I844" s="60"/>
      <c r="J844" s="60"/>
      <c r="K844" s="60"/>
      <c r="L844" s="60"/>
      <c r="M844" s="60"/>
      <c r="N844" s="318"/>
      <c r="O844" s="60"/>
      <c r="P844" s="60"/>
      <c r="Q844" s="318"/>
      <c r="R844" s="60"/>
      <c r="S844" s="60"/>
      <c r="T844" s="61"/>
      <c r="U844" s="62"/>
    </row>
    <row r="845" spans="1:22" s="39" customFormat="1" ht="17.25" hidden="1" customHeight="1">
      <c r="A845" s="438"/>
      <c r="B845" s="340"/>
      <c r="C845" s="341"/>
      <c r="D845" s="341"/>
      <c r="E845" s="341"/>
      <c r="F845" s="341"/>
      <c r="G845" s="341"/>
      <c r="H845" s="341"/>
      <c r="I845" s="341"/>
      <c r="J845" s="341"/>
      <c r="K845" s="341"/>
      <c r="L845" s="341"/>
      <c r="M845" s="341"/>
      <c r="N845" s="342"/>
      <c r="O845" s="341"/>
      <c r="P845" s="341"/>
      <c r="Q845" s="343"/>
      <c r="R845" s="343"/>
      <c r="S845" s="344"/>
      <c r="T845" s="345"/>
      <c r="U845" s="346"/>
      <c r="V845" s="434"/>
    </row>
    <row r="846" spans="1:22" ht="17.25" hidden="1" customHeight="1">
      <c r="B846" s="64"/>
      <c r="C846" s="64"/>
      <c r="D846" s="64"/>
      <c r="E846" s="64"/>
      <c r="F846" s="64"/>
      <c r="G846" s="66"/>
      <c r="H846" s="66"/>
      <c r="I846" s="66"/>
      <c r="J846" s="66"/>
      <c r="K846" s="66"/>
      <c r="L846" s="66"/>
      <c r="M846" s="66"/>
      <c r="N846" s="66"/>
      <c r="O846" s="66"/>
      <c r="P846" s="66"/>
      <c r="Q846" s="66"/>
      <c r="R846" s="66"/>
      <c r="S846" s="66"/>
      <c r="T846" s="66"/>
      <c r="U846" s="66"/>
      <c r="V846" s="66"/>
    </row>
    <row r="847" spans="1:22" s="39" customFormat="1" ht="16.5" hidden="1" customHeight="1">
      <c r="A847" s="430"/>
      <c r="B847" s="580" t="s">
        <v>72</v>
      </c>
      <c r="C847" s="580"/>
      <c r="D847" s="580"/>
      <c r="E847" s="580"/>
      <c r="F847" s="580"/>
      <c r="G847" s="580"/>
      <c r="H847" s="580"/>
      <c r="I847" s="580"/>
      <c r="J847" s="580"/>
      <c r="K847" s="580"/>
      <c r="L847" s="580"/>
      <c r="M847" s="580"/>
      <c r="N847" s="580"/>
      <c r="O847" s="580"/>
      <c r="P847" s="580"/>
      <c r="Q847" s="580"/>
      <c r="R847" s="580"/>
      <c r="S847" s="580"/>
      <c r="T847" s="580"/>
      <c r="U847" s="580"/>
      <c r="V847" s="439"/>
    </row>
    <row r="848" spans="1:22" s="42" customFormat="1" ht="22.5" hidden="1" customHeight="1">
      <c r="A848" s="143" t="s">
        <v>1133</v>
      </c>
      <c r="B848" s="586" t="s">
        <v>69</v>
      </c>
      <c r="C848" s="568" t="s">
        <v>96</v>
      </c>
      <c r="D848" s="568"/>
      <c r="E848" s="568"/>
      <c r="F848" s="568"/>
      <c r="G848" s="568"/>
      <c r="H848" s="568"/>
      <c r="I848" s="568"/>
      <c r="J848" s="568"/>
      <c r="K848" s="568"/>
      <c r="L848" s="440"/>
      <c r="M848" s="440"/>
      <c r="N848" s="585" t="s">
        <v>94</v>
      </c>
      <c r="O848" s="565" t="s">
        <v>106</v>
      </c>
      <c r="P848" s="566"/>
      <c r="Q848" s="566"/>
      <c r="R848" s="560"/>
      <c r="S848" s="559" t="s">
        <v>213</v>
      </c>
      <c r="T848" s="560"/>
      <c r="U848" s="556" t="s">
        <v>214</v>
      </c>
      <c r="V848" s="441"/>
    </row>
    <row r="849" spans="1:22" s="42" customFormat="1" ht="22.5" hidden="1" customHeight="1">
      <c r="A849" s="143" t="s">
        <v>1134</v>
      </c>
      <c r="B849" s="587"/>
      <c r="C849" s="568" t="s">
        <v>97</v>
      </c>
      <c r="D849" s="568"/>
      <c r="E849" s="589"/>
      <c r="F849" s="418">
        <v>1</v>
      </c>
      <c r="G849" s="567" t="s">
        <v>98</v>
      </c>
      <c r="H849" s="568"/>
      <c r="I849" s="573" t="s">
        <v>267</v>
      </c>
      <c r="J849" s="574"/>
      <c r="K849" s="590"/>
      <c r="L849" s="440"/>
      <c r="M849" s="410" t="s">
        <v>287</v>
      </c>
      <c r="N849" s="582"/>
      <c r="O849" s="567"/>
      <c r="P849" s="568"/>
      <c r="Q849" s="568"/>
      <c r="R849" s="569"/>
      <c r="S849" s="561"/>
      <c r="T849" s="562"/>
      <c r="U849" s="557"/>
      <c r="V849" s="441"/>
    </row>
    <row r="850" spans="1:22" s="42" customFormat="1" ht="51.75" hidden="1" customHeight="1">
      <c r="A850" s="143" t="s">
        <v>1135</v>
      </c>
      <c r="B850" s="587"/>
      <c r="C850" s="574" t="s">
        <v>95</v>
      </c>
      <c r="D850" s="575"/>
      <c r="E850" s="420" t="s">
        <v>99</v>
      </c>
      <c r="F850" s="415" t="s">
        <v>82</v>
      </c>
      <c r="G850" s="416" t="s">
        <v>81</v>
      </c>
      <c r="H850" s="419" t="s">
        <v>264</v>
      </c>
      <c r="I850" s="415" t="s">
        <v>268</v>
      </c>
      <c r="J850" s="416" t="s">
        <v>595</v>
      </c>
      <c r="K850" s="415" t="s">
        <v>101</v>
      </c>
      <c r="L850" s="440"/>
      <c r="M850" s="409" t="s">
        <v>288</v>
      </c>
      <c r="N850" s="583"/>
      <c r="O850" s="570" t="s">
        <v>107</v>
      </c>
      <c r="P850" s="571"/>
      <c r="Q850" s="572"/>
      <c r="R850" s="442">
        <v>0</v>
      </c>
      <c r="S850" s="563"/>
      <c r="T850" s="564"/>
      <c r="U850" s="558"/>
      <c r="V850" s="441"/>
    </row>
    <row r="851" spans="1:22" s="42" customFormat="1" ht="15.75" hidden="1" customHeight="1">
      <c r="A851" s="143" t="s">
        <v>1136</v>
      </c>
      <c r="B851" s="587"/>
      <c r="C851" s="74">
        <v>1</v>
      </c>
      <c r="D851" s="133" t="s">
        <v>361</v>
      </c>
      <c r="E851" s="139" t="s">
        <v>361</v>
      </c>
      <c r="F851" s="443" t="s">
        <v>361</v>
      </c>
      <c r="G851" s="381" t="s">
        <v>361</v>
      </c>
      <c r="H851" s="295" t="s">
        <v>361</v>
      </c>
      <c r="I851" s="444" t="s">
        <v>361</v>
      </c>
      <c r="J851" s="445" t="s">
        <v>361</v>
      </c>
      <c r="K851" s="446" t="s">
        <v>361</v>
      </c>
      <c r="L851" s="447"/>
      <c r="M851" s="448" t="s">
        <v>361</v>
      </c>
      <c r="N851" s="581" t="s">
        <v>102</v>
      </c>
      <c r="O851" s="449"/>
      <c r="P851" s="449"/>
      <c r="Q851" s="449"/>
      <c r="R851" s="450"/>
      <c r="S851" s="559" t="s">
        <v>76</v>
      </c>
      <c r="T851" s="566"/>
      <c r="U851" s="560"/>
      <c r="V851" s="451"/>
    </row>
    <row r="852" spans="1:22" s="42" customFormat="1" ht="15.75" hidden="1" customHeight="1">
      <c r="A852" s="143" t="s">
        <v>1137</v>
      </c>
      <c r="B852" s="587"/>
      <c r="C852" s="74">
        <v>2</v>
      </c>
      <c r="D852" s="133" t="s">
        <v>361</v>
      </c>
      <c r="E852" s="139" t="s">
        <v>361</v>
      </c>
      <c r="F852" s="443" t="s">
        <v>361</v>
      </c>
      <c r="G852" s="381" t="s">
        <v>361</v>
      </c>
      <c r="H852" s="295" t="s">
        <v>361</v>
      </c>
      <c r="I852" s="444" t="s">
        <v>361</v>
      </c>
      <c r="J852" s="445" t="s">
        <v>361</v>
      </c>
      <c r="K852" s="446" t="s">
        <v>361</v>
      </c>
      <c r="L852" s="447"/>
      <c r="M852" s="448" t="s">
        <v>361</v>
      </c>
      <c r="N852" s="582"/>
      <c r="O852" s="452"/>
      <c r="P852" s="451"/>
      <c r="Q852" s="452"/>
      <c r="R852" s="453"/>
      <c r="S852" s="563"/>
      <c r="T852" s="593"/>
      <c r="U852" s="564"/>
      <c r="V852" s="451"/>
    </row>
    <row r="853" spans="1:22" s="42" customFormat="1" ht="15.75" hidden="1" customHeight="1">
      <c r="A853" s="143" t="s">
        <v>1138</v>
      </c>
      <c r="B853" s="587"/>
      <c r="C853" s="74">
        <v>3</v>
      </c>
      <c r="D853" s="133" t="s">
        <v>361</v>
      </c>
      <c r="E853" s="139" t="s">
        <v>361</v>
      </c>
      <c r="F853" s="443" t="s">
        <v>361</v>
      </c>
      <c r="G853" s="381" t="s">
        <v>361</v>
      </c>
      <c r="H853" s="295" t="s">
        <v>361</v>
      </c>
      <c r="I853" s="444" t="s">
        <v>361</v>
      </c>
      <c r="J853" s="445" t="s">
        <v>361</v>
      </c>
      <c r="K853" s="446" t="s">
        <v>361</v>
      </c>
      <c r="L853" s="447"/>
      <c r="M853" s="448" t="s">
        <v>361</v>
      </c>
      <c r="N853" s="583"/>
      <c r="O853" s="454"/>
      <c r="P853" s="455"/>
      <c r="Q853" s="456"/>
      <c r="R853" s="457"/>
      <c r="S853" s="458"/>
      <c r="T853" s="458"/>
      <c r="U853" s="459"/>
      <c r="V853" s="441"/>
    </row>
    <row r="854" spans="1:22" s="42" customFormat="1" ht="15.75" hidden="1" customHeight="1">
      <c r="A854" s="143" t="s">
        <v>1139</v>
      </c>
      <c r="B854" s="587"/>
      <c r="C854" s="74">
        <v>4</v>
      </c>
      <c r="D854" s="133" t="s">
        <v>361</v>
      </c>
      <c r="E854" s="139" t="s">
        <v>361</v>
      </c>
      <c r="F854" s="443" t="s">
        <v>361</v>
      </c>
      <c r="G854" s="381" t="s">
        <v>361</v>
      </c>
      <c r="H854" s="295" t="s">
        <v>361</v>
      </c>
      <c r="I854" s="444" t="s">
        <v>361</v>
      </c>
      <c r="J854" s="445" t="s">
        <v>361</v>
      </c>
      <c r="K854" s="446" t="s">
        <v>361</v>
      </c>
      <c r="L854" s="447"/>
      <c r="M854" s="448" t="s">
        <v>361</v>
      </c>
      <c r="N854" s="407" t="s">
        <v>280</v>
      </c>
      <c r="O854" s="573" t="s">
        <v>265</v>
      </c>
      <c r="P854" s="574"/>
      <c r="Q854" s="574"/>
      <c r="R854" s="575"/>
      <c r="S854" s="441"/>
      <c r="T854" s="441"/>
      <c r="U854" s="460"/>
      <c r="V854" s="441"/>
    </row>
    <row r="855" spans="1:22" s="42" customFormat="1" ht="24.75" hidden="1" customHeight="1">
      <c r="A855" s="143" t="s">
        <v>1140</v>
      </c>
      <c r="B855" s="587"/>
      <c r="C855" s="74">
        <v>5</v>
      </c>
      <c r="D855" s="133" t="s">
        <v>361</v>
      </c>
      <c r="E855" s="139" t="s">
        <v>361</v>
      </c>
      <c r="F855" s="443" t="s">
        <v>361</v>
      </c>
      <c r="G855" s="381" t="s">
        <v>361</v>
      </c>
      <c r="H855" s="295" t="s">
        <v>361</v>
      </c>
      <c r="I855" s="444" t="s">
        <v>361</v>
      </c>
      <c r="J855" s="445" t="s">
        <v>361</v>
      </c>
      <c r="K855" s="446" t="s">
        <v>361</v>
      </c>
      <c r="L855" s="447"/>
      <c r="M855" s="448" t="s">
        <v>361</v>
      </c>
      <c r="N855" s="591">
        <v>28</v>
      </c>
      <c r="O855" s="416" t="s">
        <v>108</v>
      </c>
      <c r="P855" s="416" t="s">
        <v>601</v>
      </c>
      <c r="Q855" s="584" t="s">
        <v>259</v>
      </c>
      <c r="R855" s="584"/>
      <c r="S855" s="441"/>
      <c r="T855" s="441"/>
      <c r="U855" s="460"/>
      <c r="V855" s="441"/>
    </row>
    <row r="856" spans="1:22" s="42" customFormat="1" ht="16.5" hidden="1" customHeight="1">
      <c r="A856" s="143" t="s">
        <v>1141</v>
      </c>
      <c r="B856" s="587"/>
      <c r="C856" s="140">
        <v>6</v>
      </c>
      <c r="D856" s="141" t="s">
        <v>361</v>
      </c>
      <c r="E856" s="142" t="s">
        <v>361</v>
      </c>
      <c r="F856" s="382" t="s">
        <v>361</v>
      </c>
      <c r="G856" s="382" t="s">
        <v>361</v>
      </c>
      <c r="H856" s="295" t="s">
        <v>361</v>
      </c>
      <c r="I856" s="444" t="s">
        <v>361</v>
      </c>
      <c r="J856" s="445" t="s">
        <v>361</v>
      </c>
      <c r="K856" s="446" t="s">
        <v>361</v>
      </c>
      <c r="L856" s="447"/>
      <c r="M856" s="448" t="s">
        <v>361</v>
      </c>
      <c r="N856" s="592"/>
      <c r="O856" s="412">
        <v>3</v>
      </c>
      <c r="P856" s="417">
        <v>97.323634799999994</v>
      </c>
      <c r="Q856" s="579">
        <v>0</v>
      </c>
      <c r="R856" s="579"/>
      <c r="S856" s="441"/>
      <c r="T856" s="441"/>
      <c r="U856" s="460"/>
      <c r="V856" s="441"/>
    </row>
    <row r="857" spans="1:22" s="42" customFormat="1" ht="16.5" hidden="1" customHeight="1">
      <c r="A857" s="143" t="s">
        <v>1142</v>
      </c>
      <c r="B857" s="588"/>
      <c r="C857" s="577"/>
      <c r="D857" s="578"/>
      <c r="E857" s="578"/>
      <c r="F857" s="380"/>
      <c r="G857" s="379"/>
      <c r="H857" s="578" t="s">
        <v>103</v>
      </c>
      <c r="I857" s="578"/>
      <c r="J857" s="578"/>
      <c r="K857" s="461" t="s">
        <v>361</v>
      </c>
      <c r="L857" s="462"/>
      <c r="M857" s="461"/>
      <c r="N857" s="406"/>
      <c r="O857" s="408"/>
      <c r="P857" s="408"/>
      <c r="Q857" s="408"/>
      <c r="R857" s="408"/>
      <c r="S857" s="408"/>
      <c r="T857" s="413"/>
      <c r="U857" s="414"/>
      <c r="V857" s="441"/>
    </row>
    <row r="858" spans="1:22" ht="25" hidden="1" customHeight="1">
      <c r="V858" s="40"/>
    </row>
    <row r="859" spans="1:22" ht="25" hidden="1" customHeight="1">
      <c r="V859" s="40"/>
    </row>
    <row r="860" spans="1:22" s="51" customFormat="1" ht="23" hidden="1">
      <c r="A860" s="423">
        <v>29</v>
      </c>
      <c r="B860" s="599" t="s">
        <v>51</v>
      </c>
      <c r="C860" s="599"/>
      <c r="D860" s="599"/>
      <c r="E860" s="424">
        <v>29</v>
      </c>
      <c r="F860" s="425">
        <v>29</v>
      </c>
      <c r="G860" s="426"/>
      <c r="H860" s="426"/>
      <c r="I860" s="425"/>
      <c r="J860" s="425"/>
      <c r="K860" s="427"/>
      <c r="L860" s="427"/>
      <c r="M860" s="427"/>
      <c r="N860" s="426"/>
      <c r="O860" s="426"/>
      <c r="P860" s="428"/>
      <c r="Q860" s="428"/>
      <c r="R860" s="428"/>
      <c r="S860" s="428"/>
      <c r="T860" s="429"/>
    </row>
    <row r="861" spans="1:22" s="39" customFormat="1" ht="15.75" hidden="1" customHeight="1" thickBot="1">
      <c r="A861" s="430"/>
      <c r="B861" s="600" t="s">
        <v>57</v>
      </c>
      <c r="C861" s="421" t="s">
        <v>58</v>
      </c>
      <c r="D861" s="332" t="s">
        <v>17</v>
      </c>
      <c r="E861" s="332"/>
      <c r="F861" s="332" t="s">
        <v>59</v>
      </c>
      <c r="G861" s="333"/>
      <c r="H861" s="602" t="s">
        <v>60</v>
      </c>
      <c r="I861" s="602" t="s">
        <v>18</v>
      </c>
      <c r="J861" s="602" t="s">
        <v>61</v>
      </c>
      <c r="K861" s="602" t="s">
        <v>62</v>
      </c>
      <c r="L861" s="421"/>
      <c r="M861" s="602" t="s">
        <v>63</v>
      </c>
      <c r="N861" s="603" t="s">
        <v>64</v>
      </c>
      <c r="O861" s="602" t="s">
        <v>215</v>
      </c>
      <c r="P861" s="605" t="s">
        <v>65</v>
      </c>
      <c r="Q861" s="606"/>
      <c r="R861" s="552" t="s">
        <v>278</v>
      </c>
      <c r="S861" s="607" t="s">
        <v>279</v>
      </c>
      <c r="T861" s="594" t="s">
        <v>22</v>
      </c>
      <c r="U861" s="595"/>
      <c r="V861" s="431"/>
    </row>
    <row r="862" spans="1:22" s="39" customFormat="1" ht="100" hidden="1" customHeight="1">
      <c r="A862" s="430"/>
      <c r="B862" s="601"/>
      <c r="C862" s="416" t="s">
        <v>66</v>
      </c>
      <c r="D862" s="334" t="s">
        <v>3</v>
      </c>
      <c r="E862" s="334" t="s">
        <v>19</v>
      </c>
      <c r="F862" s="334" t="s">
        <v>67</v>
      </c>
      <c r="G862" s="335" t="s">
        <v>68</v>
      </c>
      <c r="H862" s="584"/>
      <c r="I862" s="584"/>
      <c r="J862" s="584"/>
      <c r="K862" s="584"/>
      <c r="L862" s="416"/>
      <c r="M862" s="584"/>
      <c r="N862" s="604"/>
      <c r="O862" s="584"/>
      <c r="P862" s="416" t="s">
        <v>212</v>
      </c>
      <c r="Q862" s="334" t="s">
        <v>83</v>
      </c>
      <c r="R862" s="553"/>
      <c r="S862" s="608"/>
      <c r="T862" s="596"/>
      <c r="U862" s="597"/>
      <c r="V862" s="431"/>
    </row>
    <row r="863" spans="1:22" s="39" customFormat="1" ht="13" hidden="1">
      <c r="A863" s="430"/>
      <c r="B863" s="52"/>
      <c r="C863" s="53"/>
      <c r="D863" s="53"/>
      <c r="E863" s="53"/>
      <c r="F863" s="53"/>
      <c r="G863" s="53"/>
      <c r="H863" s="53"/>
      <c r="I863" s="53"/>
      <c r="J863" s="53"/>
      <c r="K863" s="53"/>
      <c r="L863" s="53"/>
      <c r="M863" s="53"/>
      <c r="N863" s="53"/>
      <c r="O863" s="53"/>
      <c r="P863" s="53"/>
      <c r="Q863" s="53"/>
      <c r="R863" s="432"/>
      <c r="S863" s="433"/>
      <c r="T863" s="434"/>
      <c r="U863" s="54"/>
    </row>
    <row r="864" spans="1:22" s="57" customFormat="1" ht="15.75" hidden="1" customHeight="1">
      <c r="A864" s="435" t="s">
        <v>1143</v>
      </c>
      <c r="B864" s="55">
        <v>1</v>
      </c>
      <c r="C864" s="347"/>
      <c r="D864" s="347"/>
      <c r="E864" s="347"/>
      <c r="F864" s="347"/>
      <c r="G864" s="348"/>
      <c r="H864" s="348"/>
      <c r="I864" s="349"/>
      <c r="J864" s="350"/>
      <c r="K864" s="389" t="s">
        <v>361</v>
      </c>
      <c r="L864" s="390">
        <v>291</v>
      </c>
      <c r="M864" s="350"/>
      <c r="N864" s="363" t="s">
        <v>361</v>
      </c>
      <c r="O864" s="353"/>
      <c r="P864" s="273" t="s">
        <v>361</v>
      </c>
      <c r="Q864" s="436" t="s">
        <v>361</v>
      </c>
      <c r="R864" s="391"/>
      <c r="S864" s="391"/>
      <c r="T864" s="554"/>
      <c r="U864" s="555"/>
      <c r="V864" s="437"/>
    </row>
    <row r="865" spans="1:22" s="57" customFormat="1" ht="15.75" hidden="1" customHeight="1">
      <c r="A865" s="435" t="s">
        <v>1144</v>
      </c>
      <c r="B865" s="55">
        <v>2</v>
      </c>
      <c r="C865" s="351"/>
      <c r="D865" s="351"/>
      <c r="E865" s="351"/>
      <c r="F865" s="351"/>
      <c r="G865" s="348"/>
      <c r="H865" s="348"/>
      <c r="I865" s="349"/>
      <c r="J865" s="350"/>
      <c r="K865" s="389" t="s">
        <v>361</v>
      </c>
      <c r="L865" s="390">
        <v>292</v>
      </c>
      <c r="M865" s="350"/>
      <c r="N865" s="363" t="s">
        <v>361</v>
      </c>
      <c r="O865" s="353"/>
      <c r="P865" s="273" t="s">
        <v>361</v>
      </c>
      <c r="Q865" s="436" t="s">
        <v>361</v>
      </c>
      <c r="R865" s="391"/>
      <c r="S865" s="391"/>
      <c r="T865" s="554"/>
      <c r="U865" s="555"/>
      <c r="V865" s="437"/>
    </row>
    <row r="866" spans="1:22" s="57" customFormat="1" ht="15.75" hidden="1" customHeight="1">
      <c r="A866" s="435" t="s">
        <v>1145</v>
      </c>
      <c r="B866" s="58">
        <v>3</v>
      </c>
      <c r="C866" s="347"/>
      <c r="D866" s="347"/>
      <c r="E866" s="347"/>
      <c r="F866" s="347"/>
      <c r="G866" s="348"/>
      <c r="H866" s="348"/>
      <c r="I866" s="349"/>
      <c r="J866" s="350"/>
      <c r="K866" s="389" t="s">
        <v>361</v>
      </c>
      <c r="L866" s="390">
        <v>293</v>
      </c>
      <c r="M866" s="350"/>
      <c r="N866" s="363" t="s">
        <v>361</v>
      </c>
      <c r="O866" s="353"/>
      <c r="P866" s="273" t="s">
        <v>361</v>
      </c>
      <c r="Q866" s="436" t="s">
        <v>361</v>
      </c>
      <c r="R866" s="391"/>
      <c r="S866" s="391"/>
      <c r="T866" s="554"/>
      <c r="U866" s="555"/>
      <c r="V866" s="437"/>
    </row>
    <row r="867" spans="1:22" s="57" customFormat="1" ht="15.75" hidden="1" customHeight="1">
      <c r="A867" s="435" t="s">
        <v>1146</v>
      </c>
      <c r="B867" s="67">
        <v>4</v>
      </c>
      <c r="C867" s="352"/>
      <c r="D867" s="352"/>
      <c r="E867" s="352"/>
      <c r="F867" s="352"/>
      <c r="G867" s="348"/>
      <c r="H867" s="348"/>
      <c r="I867" s="349"/>
      <c r="J867" s="350"/>
      <c r="K867" s="389" t="s">
        <v>361</v>
      </c>
      <c r="L867" s="390">
        <v>294</v>
      </c>
      <c r="M867" s="350"/>
      <c r="N867" s="363" t="s">
        <v>361</v>
      </c>
      <c r="O867" s="353"/>
      <c r="P867" s="273" t="s">
        <v>361</v>
      </c>
      <c r="Q867" s="436" t="s">
        <v>361</v>
      </c>
      <c r="R867" s="391"/>
      <c r="S867" s="391"/>
      <c r="T867" s="554"/>
      <c r="U867" s="555"/>
      <c r="V867" s="437"/>
    </row>
    <row r="868" spans="1:22" s="57" customFormat="1" ht="15.75" hidden="1" customHeight="1">
      <c r="A868" s="435" t="s">
        <v>1147</v>
      </c>
      <c r="B868" s="67">
        <v>5</v>
      </c>
      <c r="C868" s="352"/>
      <c r="D868" s="352"/>
      <c r="E868" s="352"/>
      <c r="F868" s="352"/>
      <c r="G868" s="348"/>
      <c r="H868" s="348"/>
      <c r="I868" s="349"/>
      <c r="J868" s="350"/>
      <c r="K868" s="389" t="s">
        <v>361</v>
      </c>
      <c r="L868" s="390">
        <v>295</v>
      </c>
      <c r="M868" s="350"/>
      <c r="N868" s="363" t="s">
        <v>361</v>
      </c>
      <c r="O868" s="353"/>
      <c r="P868" s="273" t="s">
        <v>361</v>
      </c>
      <c r="Q868" s="436" t="s">
        <v>361</v>
      </c>
      <c r="R868" s="391"/>
      <c r="S868" s="391"/>
      <c r="T868" s="554"/>
      <c r="U868" s="555"/>
      <c r="V868" s="437"/>
    </row>
    <row r="869" spans="1:22" s="57" customFormat="1" ht="15.75" hidden="1" customHeight="1">
      <c r="A869" s="435" t="s">
        <v>1148</v>
      </c>
      <c r="B869" s="67">
        <v>6</v>
      </c>
      <c r="C869" s="352"/>
      <c r="D869" s="352"/>
      <c r="E869" s="352"/>
      <c r="F869" s="352"/>
      <c r="G869" s="348"/>
      <c r="H869" s="348"/>
      <c r="I869" s="349"/>
      <c r="J869" s="350"/>
      <c r="K869" s="389" t="s">
        <v>361</v>
      </c>
      <c r="L869" s="390">
        <v>296</v>
      </c>
      <c r="M869" s="350"/>
      <c r="N869" s="363" t="s">
        <v>361</v>
      </c>
      <c r="O869" s="353"/>
      <c r="P869" s="273" t="s">
        <v>361</v>
      </c>
      <c r="Q869" s="436" t="s">
        <v>361</v>
      </c>
      <c r="R869" s="391"/>
      <c r="S869" s="391"/>
      <c r="T869" s="554"/>
      <c r="U869" s="555"/>
      <c r="V869" s="437"/>
    </row>
    <row r="870" spans="1:22" s="57" customFormat="1" ht="15.75" hidden="1" customHeight="1">
      <c r="A870" s="435" t="s">
        <v>1149</v>
      </c>
      <c r="B870" s="67">
        <v>7</v>
      </c>
      <c r="C870" s="352"/>
      <c r="D870" s="352"/>
      <c r="E870" s="352"/>
      <c r="F870" s="352"/>
      <c r="G870" s="348"/>
      <c r="H870" s="348"/>
      <c r="I870" s="349"/>
      <c r="J870" s="350"/>
      <c r="K870" s="389" t="s">
        <v>361</v>
      </c>
      <c r="L870" s="390">
        <v>297</v>
      </c>
      <c r="M870" s="350"/>
      <c r="N870" s="363" t="s">
        <v>361</v>
      </c>
      <c r="O870" s="353"/>
      <c r="P870" s="56" t="s">
        <v>361</v>
      </c>
      <c r="Q870" s="436" t="s">
        <v>361</v>
      </c>
      <c r="R870" s="391"/>
      <c r="S870" s="391"/>
      <c r="T870" s="554"/>
      <c r="U870" s="555"/>
      <c r="V870" s="437"/>
    </row>
    <row r="871" spans="1:22" s="57" customFormat="1" ht="15.75" hidden="1" customHeight="1">
      <c r="A871" s="435" t="s">
        <v>1150</v>
      </c>
      <c r="B871" s="67">
        <v>8</v>
      </c>
      <c r="C871" s="352"/>
      <c r="D871" s="352"/>
      <c r="E871" s="352"/>
      <c r="F871" s="352"/>
      <c r="G871" s="348"/>
      <c r="H871" s="348"/>
      <c r="I871" s="349"/>
      <c r="J871" s="350"/>
      <c r="K871" s="389" t="s">
        <v>361</v>
      </c>
      <c r="L871" s="390">
        <v>298</v>
      </c>
      <c r="M871" s="350"/>
      <c r="N871" s="363" t="s">
        <v>361</v>
      </c>
      <c r="O871" s="354"/>
      <c r="P871" s="56" t="s">
        <v>361</v>
      </c>
      <c r="Q871" s="436" t="s">
        <v>361</v>
      </c>
      <c r="R871" s="391"/>
      <c r="S871" s="391"/>
      <c r="T871" s="554"/>
      <c r="U871" s="555"/>
      <c r="V871" s="437"/>
    </row>
    <row r="872" spans="1:22" s="57" customFormat="1" ht="15.75" hidden="1" customHeight="1">
      <c r="A872" s="435" t="s">
        <v>1151</v>
      </c>
      <c r="B872" s="67">
        <v>9</v>
      </c>
      <c r="C872" s="352"/>
      <c r="D872" s="352"/>
      <c r="E872" s="352"/>
      <c r="F872" s="352"/>
      <c r="G872" s="348"/>
      <c r="H872" s="348"/>
      <c r="I872" s="349"/>
      <c r="J872" s="350"/>
      <c r="K872" s="389" t="s">
        <v>361</v>
      </c>
      <c r="L872" s="390">
        <v>299</v>
      </c>
      <c r="M872" s="350"/>
      <c r="N872" s="363" t="s">
        <v>361</v>
      </c>
      <c r="O872" s="354"/>
      <c r="P872" s="56" t="s">
        <v>361</v>
      </c>
      <c r="Q872" s="436" t="s">
        <v>361</v>
      </c>
      <c r="R872" s="391"/>
      <c r="S872" s="391"/>
      <c r="T872" s="554"/>
      <c r="U872" s="555"/>
      <c r="V872" s="437"/>
    </row>
    <row r="873" spans="1:22" s="57" customFormat="1" ht="15.75" hidden="1" customHeight="1">
      <c r="A873" s="435" t="s">
        <v>1152</v>
      </c>
      <c r="B873" s="67">
        <v>10</v>
      </c>
      <c r="C873" s="352"/>
      <c r="D873" s="352"/>
      <c r="E873" s="352"/>
      <c r="F873" s="352"/>
      <c r="G873" s="348"/>
      <c r="H873" s="348"/>
      <c r="I873" s="349"/>
      <c r="J873" s="350"/>
      <c r="K873" s="389" t="s">
        <v>361</v>
      </c>
      <c r="L873" s="390">
        <v>300</v>
      </c>
      <c r="M873" s="350"/>
      <c r="N873" s="363" t="s">
        <v>361</v>
      </c>
      <c r="O873" s="354"/>
      <c r="P873" s="56" t="s">
        <v>361</v>
      </c>
      <c r="Q873" s="436" t="s">
        <v>361</v>
      </c>
      <c r="R873" s="391"/>
      <c r="S873" s="391"/>
      <c r="T873" s="554"/>
      <c r="U873" s="555"/>
      <c r="V873" s="437"/>
    </row>
    <row r="874" spans="1:22" s="39" customFormat="1" ht="13" hidden="1">
      <c r="A874" s="430"/>
      <c r="B874" s="59"/>
      <c r="C874" s="60"/>
      <c r="D874" s="60"/>
      <c r="E874" s="60"/>
      <c r="F874" s="60"/>
      <c r="G874" s="60"/>
      <c r="H874" s="60"/>
      <c r="I874" s="60"/>
      <c r="J874" s="60"/>
      <c r="K874" s="60"/>
      <c r="L874" s="60"/>
      <c r="M874" s="60"/>
      <c r="N874" s="318"/>
      <c r="O874" s="60"/>
      <c r="P874" s="60"/>
      <c r="Q874" s="318"/>
      <c r="R874" s="60"/>
      <c r="S874" s="60"/>
      <c r="T874" s="61"/>
      <c r="U874" s="62"/>
    </row>
    <row r="875" spans="1:22" s="39" customFormat="1" ht="17.25" hidden="1" customHeight="1">
      <c r="A875" s="438"/>
      <c r="B875" s="340"/>
      <c r="C875" s="341"/>
      <c r="D875" s="341"/>
      <c r="E875" s="341"/>
      <c r="F875" s="341"/>
      <c r="G875" s="341"/>
      <c r="H875" s="341"/>
      <c r="I875" s="341"/>
      <c r="J875" s="341"/>
      <c r="K875" s="341"/>
      <c r="L875" s="341"/>
      <c r="M875" s="341"/>
      <c r="N875" s="342"/>
      <c r="O875" s="341"/>
      <c r="P875" s="341"/>
      <c r="Q875" s="343"/>
      <c r="R875" s="343"/>
      <c r="S875" s="344"/>
      <c r="T875" s="345"/>
      <c r="U875" s="346"/>
      <c r="V875" s="434"/>
    </row>
    <row r="876" spans="1:22" ht="17.25" hidden="1" customHeight="1">
      <c r="B876" s="64"/>
      <c r="C876" s="64"/>
      <c r="D876" s="64"/>
      <c r="E876" s="64"/>
      <c r="F876" s="64"/>
      <c r="G876" s="66"/>
      <c r="H876" s="66"/>
      <c r="I876" s="66"/>
      <c r="J876" s="66"/>
      <c r="K876" s="66"/>
      <c r="L876" s="66"/>
      <c r="M876" s="66"/>
      <c r="N876" s="66"/>
      <c r="O876" s="66"/>
      <c r="P876" s="66"/>
      <c r="Q876" s="66"/>
      <c r="R876" s="66"/>
      <c r="S876" s="66"/>
      <c r="T876" s="66"/>
      <c r="U876" s="66"/>
      <c r="V876" s="66"/>
    </row>
    <row r="877" spans="1:22" s="39" customFormat="1" ht="16.5" hidden="1" customHeight="1">
      <c r="A877" s="430"/>
      <c r="B877" s="580" t="s">
        <v>72</v>
      </c>
      <c r="C877" s="580"/>
      <c r="D877" s="580"/>
      <c r="E877" s="580"/>
      <c r="F877" s="580"/>
      <c r="G877" s="580"/>
      <c r="H877" s="580"/>
      <c r="I877" s="580"/>
      <c r="J877" s="580"/>
      <c r="K877" s="580"/>
      <c r="L877" s="580"/>
      <c r="M877" s="580"/>
      <c r="N877" s="580"/>
      <c r="O877" s="580"/>
      <c r="P877" s="580"/>
      <c r="Q877" s="580"/>
      <c r="R877" s="580"/>
      <c r="S877" s="580"/>
      <c r="T877" s="580"/>
      <c r="U877" s="580"/>
      <c r="V877" s="439"/>
    </row>
    <row r="878" spans="1:22" s="42" customFormat="1" ht="22.5" hidden="1" customHeight="1">
      <c r="A878" s="143" t="s">
        <v>1153</v>
      </c>
      <c r="B878" s="586" t="s">
        <v>69</v>
      </c>
      <c r="C878" s="568" t="s">
        <v>96</v>
      </c>
      <c r="D878" s="568"/>
      <c r="E878" s="568"/>
      <c r="F878" s="568"/>
      <c r="G878" s="568"/>
      <c r="H878" s="568"/>
      <c r="I878" s="568"/>
      <c r="J878" s="568"/>
      <c r="K878" s="568"/>
      <c r="L878" s="440"/>
      <c r="M878" s="440"/>
      <c r="N878" s="585" t="s">
        <v>94</v>
      </c>
      <c r="O878" s="565" t="s">
        <v>106</v>
      </c>
      <c r="P878" s="566"/>
      <c r="Q878" s="566"/>
      <c r="R878" s="560"/>
      <c r="S878" s="559" t="s">
        <v>213</v>
      </c>
      <c r="T878" s="560"/>
      <c r="U878" s="556" t="s">
        <v>214</v>
      </c>
      <c r="V878" s="441"/>
    </row>
    <row r="879" spans="1:22" s="42" customFormat="1" ht="22.5" hidden="1" customHeight="1">
      <c r="A879" s="143" t="s">
        <v>1154</v>
      </c>
      <c r="B879" s="587"/>
      <c r="C879" s="568" t="s">
        <v>97</v>
      </c>
      <c r="D879" s="568"/>
      <c r="E879" s="589"/>
      <c r="F879" s="418">
        <v>1</v>
      </c>
      <c r="G879" s="567" t="s">
        <v>98</v>
      </c>
      <c r="H879" s="568"/>
      <c r="I879" s="573" t="s">
        <v>267</v>
      </c>
      <c r="J879" s="574"/>
      <c r="K879" s="590"/>
      <c r="L879" s="440"/>
      <c r="M879" s="410" t="s">
        <v>287</v>
      </c>
      <c r="N879" s="582"/>
      <c r="O879" s="567"/>
      <c r="P879" s="568"/>
      <c r="Q879" s="568"/>
      <c r="R879" s="569"/>
      <c r="S879" s="561"/>
      <c r="T879" s="562"/>
      <c r="U879" s="557"/>
      <c r="V879" s="441"/>
    </row>
    <row r="880" spans="1:22" s="42" customFormat="1" ht="51.75" hidden="1" customHeight="1">
      <c r="A880" s="143" t="s">
        <v>1155</v>
      </c>
      <c r="B880" s="587"/>
      <c r="C880" s="574" t="s">
        <v>95</v>
      </c>
      <c r="D880" s="575"/>
      <c r="E880" s="420" t="s">
        <v>99</v>
      </c>
      <c r="F880" s="415" t="s">
        <v>82</v>
      </c>
      <c r="G880" s="416" t="s">
        <v>81</v>
      </c>
      <c r="H880" s="419" t="s">
        <v>264</v>
      </c>
      <c r="I880" s="415" t="s">
        <v>268</v>
      </c>
      <c r="J880" s="416" t="s">
        <v>595</v>
      </c>
      <c r="K880" s="415" t="s">
        <v>101</v>
      </c>
      <c r="L880" s="440"/>
      <c r="M880" s="409" t="s">
        <v>288</v>
      </c>
      <c r="N880" s="583"/>
      <c r="O880" s="570" t="s">
        <v>107</v>
      </c>
      <c r="P880" s="571"/>
      <c r="Q880" s="572"/>
      <c r="R880" s="442">
        <v>0</v>
      </c>
      <c r="S880" s="563"/>
      <c r="T880" s="564"/>
      <c r="U880" s="558"/>
      <c r="V880" s="441"/>
    </row>
    <row r="881" spans="1:22" s="42" customFormat="1" ht="15.75" hidden="1" customHeight="1">
      <c r="A881" s="143" t="s">
        <v>1156</v>
      </c>
      <c r="B881" s="587"/>
      <c r="C881" s="74">
        <v>1</v>
      </c>
      <c r="D881" s="133" t="s">
        <v>361</v>
      </c>
      <c r="E881" s="139" t="s">
        <v>361</v>
      </c>
      <c r="F881" s="443" t="s">
        <v>361</v>
      </c>
      <c r="G881" s="381" t="s">
        <v>361</v>
      </c>
      <c r="H881" s="295" t="s">
        <v>361</v>
      </c>
      <c r="I881" s="444" t="s">
        <v>361</v>
      </c>
      <c r="J881" s="445" t="s">
        <v>361</v>
      </c>
      <c r="K881" s="446" t="s">
        <v>361</v>
      </c>
      <c r="L881" s="447"/>
      <c r="M881" s="448" t="s">
        <v>361</v>
      </c>
      <c r="N881" s="581" t="s">
        <v>102</v>
      </c>
      <c r="O881" s="449"/>
      <c r="P881" s="449"/>
      <c r="Q881" s="449"/>
      <c r="R881" s="450"/>
      <c r="S881" s="559" t="s">
        <v>76</v>
      </c>
      <c r="T881" s="566"/>
      <c r="U881" s="560"/>
      <c r="V881" s="451"/>
    </row>
    <row r="882" spans="1:22" s="42" customFormat="1" ht="15.75" hidden="1" customHeight="1">
      <c r="A882" s="143" t="s">
        <v>1157</v>
      </c>
      <c r="B882" s="587"/>
      <c r="C882" s="74">
        <v>2</v>
      </c>
      <c r="D882" s="133" t="s">
        <v>361</v>
      </c>
      <c r="E882" s="139" t="s">
        <v>361</v>
      </c>
      <c r="F882" s="443" t="s">
        <v>361</v>
      </c>
      <c r="G882" s="381" t="s">
        <v>361</v>
      </c>
      <c r="H882" s="295" t="s">
        <v>361</v>
      </c>
      <c r="I882" s="444" t="s">
        <v>361</v>
      </c>
      <c r="J882" s="445" t="s">
        <v>361</v>
      </c>
      <c r="K882" s="446" t="s">
        <v>361</v>
      </c>
      <c r="L882" s="447"/>
      <c r="M882" s="448" t="s">
        <v>361</v>
      </c>
      <c r="N882" s="582"/>
      <c r="O882" s="452"/>
      <c r="P882" s="451"/>
      <c r="Q882" s="452"/>
      <c r="R882" s="453"/>
      <c r="S882" s="563"/>
      <c r="T882" s="593"/>
      <c r="U882" s="564"/>
      <c r="V882" s="451"/>
    </row>
    <row r="883" spans="1:22" s="42" customFormat="1" ht="15.75" hidden="1" customHeight="1">
      <c r="A883" s="143" t="s">
        <v>1158</v>
      </c>
      <c r="B883" s="587"/>
      <c r="C883" s="74">
        <v>3</v>
      </c>
      <c r="D883" s="133" t="s">
        <v>361</v>
      </c>
      <c r="E883" s="139" t="s">
        <v>361</v>
      </c>
      <c r="F883" s="443" t="s">
        <v>361</v>
      </c>
      <c r="G883" s="381" t="s">
        <v>361</v>
      </c>
      <c r="H883" s="295" t="s">
        <v>361</v>
      </c>
      <c r="I883" s="444" t="s">
        <v>361</v>
      </c>
      <c r="J883" s="445" t="s">
        <v>361</v>
      </c>
      <c r="K883" s="446" t="s">
        <v>361</v>
      </c>
      <c r="L883" s="447"/>
      <c r="M883" s="448" t="s">
        <v>361</v>
      </c>
      <c r="N883" s="583"/>
      <c r="O883" s="454"/>
      <c r="P883" s="455"/>
      <c r="Q883" s="456"/>
      <c r="R883" s="457"/>
      <c r="S883" s="458"/>
      <c r="T883" s="458"/>
      <c r="U883" s="459"/>
      <c r="V883" s="441"/>
    </row>
    <row r="884" spans="1:22" s="42" customFormat="1" ht="15.75" hidden="1" customHeight="1">
      <c r="A884" s="143" t="s">
        <v>1159</v>
      </c>
      <c r="B884" s="587"/>
      <c r="C884" s="74">
        <v>4</v>
      </c>
      <c r="D884" s="133" t="s">
        <v>361</v>
      </c>
      <c r="E884" s="139" t="s">
        <v>361</v>
      </c>
      <c r="F884" s="443" t="s">
        <v>361</v>
      </c>
      <c r="G884" s="381" t="s">
        <v>361</v>
      </c>
      <c r="H884" s="295" t="s">
        <v>361</v>
      </c>
      <c r="I884" s="444" t="s">
        <v>361</v>
      </c>
      <c r="J884" s="445" t="s">
        <v>361</v>
      </c>
      <c r="K884" s="446" t="s">
        <v>361</v>
      </c>
      <c r="L884" s="447"/>
      <c r="M884" s="448" t="s">
        <v>361</v>
      </c>
      <c r="N884" s="407" t="s">
        <v>280</v>
      </c>
      <c r="O884" s="573" t="s">
        <v>265</v>
      </c>
      <c r="P884" s="574"/>
      <c r="Q884" s="574"/>
      <c r="R884" s="575"/>
      <c r="S884" s="441"/>
      <c r="T884" s="441"/>
      <c r="U884" s="460"/>
      <c r="V884" s="441"/>
    </row>
    <row r="885" spans="1:22" s="42" customFormat="1" ht="24.75" hidden="1" customHeight="1">
      <c r="A885" s="143" t="s">
        <v>1160</v>
      </c>
      <c r="B885" s="587"/>
      <c r="C885" s="74">
        <v>5</v>
      </c>
      <c r="D885" s="133" t="s">
        <v>361</v>
      </c>
      <c r="E885" s="139" t="s">
        <v>361</v>
      </c>
      <c r="F885" s="443" t="s">
        <v>361</v>
      </c>
      <c r="G885" s="381" t="s">
        <v>361</v>
      </c>
      <c r="H885" s="295" t="s">
        <v>361</v>
      </c>
      <c r="I885" s="444" t="s">
        <v>361</v>
      </c>
      <c r="J885" s="445" t="s">
        <v>361</v>
      </c>
      <c r="K885" s="446" t="s">
        <v>361</v>
      </c>
      <c r="L885" s="447"/>
      <c r="M885" s="448" t="s">
        <v>361</v>
      </c>
      <c r="N885" s="591">
        <v>29</v>
      </c>
      <c r="O885" s="416" t="s">
        <v>108</v>
      </c>
      <c r="P885" s="416" t="s">
        <v>601</v>
      </c>
      <c r="Q885" s="584" t="s">
        <v>259</v>
      </c>
      <c r="R885" s="584"/>
      <c r="S885" s="441"/>
      <c r="T885" s="441"/>
      <c r="U885" s="460"/>
      <c r="V885" s="441"/>
    </row>
    <row r="886" spans="1:22" s="42" customFormat="1" ht="16.5" hidden="1" customHeight="1">
      <c r="A886" s="143" t="s">
        <v>1161</v>
      </c>
      <c r="B886" s="587"/>
      <c r="C886" s="140">
        <v>6</v>
      </c>
      <c r="D886" s="141" t="s">
        <v>361</v>
      </c>
      <c r="E886" s="142" t="s">
        <v>361</v>
      </c>
      <c r="F886" s="382" t="s">
        <v>361</v>
      </c>
      <c r="G886" s="382" t="s">
        <v>361</v>
      </c>
      <c r="H886" s="295" t="s">
        <v>361</v>
      </c>
      <c r="I886" s="444" t="s">
        <v>361</v>
      </c>
      <c r="J886" s="445" t="s">
        <v>361</v>
      </c>
      <c r="K886" s="446" t="s">
        <v>361</v>
      </c>
      <c r="L886" s="447"/>
      <c r="M886" s="448" t="s">
        <v>361</v>
      </c>
      <c r="N886" s="592"/>
      <c r="O886" s="412">
        <v>3</v>
      </c>
      <c r="P886" s="417">
        <v>97.323634799999994</v>
      </c>
      <c r="Q886" s="579">
        <v>0</v>
      </c>
      <c r="R886" s="579"/>
      <c r="S886" s="441"/>
      <c r="T886" s="441"/>
      <c r="U886" s="460"/>
      <c r="V886" s="441"/>
    </row>
    <row r="887" spans="1:22" s="42" customFormat="1" ht="16.5" hidden="1" customHeight="1">
      <c r="A887" s="143" t="s">
        <v>1162</v>
      </c>
      <c r="B887" s="588"/>
      <c r="C887" s="577"/>
      <c r="D887" s="578"/>
      <c r="E887" s="578"/>
      <c r="F887" s="380"/>
      <c r="G887" s="379"/>
      <c r="H887" s="578" t="s">
        <v>103</v>
      </c>
      <c r="I887" s="578"/>
      <c r="J887" s="578"/>
      <c r="K887" s="461" t="s">
        <v>361</v>
      </c>
      <c r="L887" s="462"/>
      <c r="M887" s="461"/>
      <c r="N887" s="406"/>
      <c r="O887" s="408"/>
      <c r="P887" s="408"/>
      <c r="Q887" s="408"/>
      <c r="R887" s="408"/>
      <c r="S887" s="408"/>
      <c r="T887" s="413"/>
      <c r="U887" s="414"/>
      <c r="V887" s="441"/>
    </row>
    <row r="888" spans="1:22" ht="25" hidden="1" customHeight="1"/>
    <row r="889" spans="1:22" ht="25" hidden="1" customHeight="1"/>
  </sheetData>
  <dataConsolidate/>
  <mergeCells count="1312">
    <mergeCell ref="J501:J502"/>
    <mergeCell ref="B470:D470"/>
    <mergeCell ref="B471:B472"/>
    <mergeCell ref="H471:H472"/>
    <mergeCell ref="I471:I472"/>
    <mergeCell ref="J471:J472"/>
    <mergeCell ref="O884:R884"/>
    <mergeCell ref="N885:N886"/>
    <mergeCell ref="Q885:R885"/>
    <mergeCell ref="Q886:R886"/>
    <mergeCell ref="U878:U880"/>
    <mergeCell ref="B878:B887"/>
    <mergeCell ref="C878:K878"/>
    <mergeCell ref="N878:N880"/>
    <mergeCell ref="O878:R879"/>
    <mergeCell ref="S878:T880"/>
    <mergeCell ref="C879:E879"/>
    <mergeCell ref="G879:H879"/>
    <mergeCell ref="I879:K879"/>
    <mergeCell ref="C880:D880"/>
    <mergeCell ref="O880:Q880"/>
    <mergeCell ref="T866:U866"/>
    <mergeCell ref="T867:U867"/>
    <mergeCell ref="T868:U868"/>
    <mergeCell ref="T864:U864"/>
    <mergeCell ref="T865:U865"/>
    <mergeCell ref="T862:U862"/>
    <mergeCell ref="R861:R862"/>
    <mergeCell ref="S861:S862"/>
    <mergeCell ref="T861:U861"/>
    <mergeCell ref="N881:N883"/>
    <mergeCell ref="S881:U882"/>
    <mergeCell ref="C887:E887"/>
    <mergeCell ref="H887:J887"/>
    <mergeCell ref="B877:U877"/>
    <mergeCell ref="T872:U872"/>
    <mergeCell ref="T873:U873"/>
    <mergeCell ref="T869:U869"/>
    <mergeCell ref="T870:U870"/>
    <mergeCell ref="T871:U871"/>
    <mergeCell ref="K861:K862"/>
    <mergeCell ref="M861:M862"/>
    <mergeCell ref="N861:N862"/>
    <mergeCell ref="O861:O862"/>
    <mergeCell ref="P861:Q861"/>
    <mergeCell ref="B860:D860"/>
    <mergeCell ref="B861:B862"/>
    <mergeCell ref="H861:H862"/>
    <mergeCell ref="I861:I862"/>
    <mergeCell ref="J861:J862"/>
    <mergeCell ref="O854:R854"/>
    <mergeCell ref="N855:N856"/>
    <mergeCell ref="Q855:R855"/>
    <mergeCell ref="Q856:R856"/>
    <mergeCell ref="U848:U850"/>
    <mergeCell ref="B848:B857"/>
    <mergeCell ref="C848:K848"/>
    <mergeCell ref="N848:N850"/>
    <mergeCell ref="O848:R849"/>
    <mergeCell ref="S848:T850"/>
    <mergeCell ref="C849:E849"/>
    <mergeCell ref="G849:H849"/>
    <mergeCell ref="I849:K849"/>
    <mergeCell ref="C850:D850"/>
    <mergeCell ref="O850:Q850"/>
    <mergeCell ref="T836:U836"/>
    <mergeCell ref="T837:U837"/>
    <mergeCell ref="T838:U838"/>
    <mergeCell ref="T834:U834"/>
    <mergeCell ref="T835:U835"/>
    <mergeCell ref="T832:U832"/>
    <mergeCell ref="R831:R832"/>
    <mergeCell ref="S831:S832"/>
    <mergeCell ref="T831:U831"/>
    <mergeCell ref="N851:N853"/>
    <mergeCell ref="S851:U852"/>
    <mergeCell ref="C857:E857"/>
    <mergeCell ref="H857:J857"/>
    <mergeCell ref="B847:U847"/>
    <mergeCell ref="T842:U842"/>
    <mergeCell ref="T843:U843"/>
    <mergeCell ref="T839:U839"/>
    <mergeCell ref="T840:U840"/>
    <mergeCell ref="T841:U841"/>
    <mergeCell ref="K831:K832"/>
    <mergeCell ref="M831:M832"/>
    <mergeCell ref="N831:N832"/>
    <mergeCell ref="O831:O832"/>
    <mergeCell ref="P831:Q831"/>
    <mergeCell ref="B830:D830"/>
    <mergeCell ref="B831:B832"/>
    <mergeCell ref="H831:H832"/>
    <mergeCell ref="I831:I832"/>
    <mergeCell ref="J831:J832"/>
    <mergeCell ref="O824:R824"/>
    <mergeCell ref="N825:N826"/>
    <mergeCell ref="Q825:R825"/>
    <mergeCell ref="Q826:R826"/>
    <mergeCell ref="U818:U820"/>
    <mergeCell ref="B818:B827"/>
    <mergeCell ref="C818:K818"/>
    <mergeCell ref="N818:N820"/>
    <mergeCell ref="O818:R819"/>
    <mergeCell ref="S818:T820"/>
    <mergeCell ref="C819:E819"/>
    <mergeCell ref="G819:H819"/>
    <mergeCell ref="I819:K819"/>
    <mergeCell ref="C820:D820"/>
    <mergeCell ref="O820:Q820"/>
    <mergeCell ref="T806:U806"/>
    <mergeCell ref="T807:U807"/>
    <mergeCell ref="T808:U808"/>
    <mergeCell ref="T804:U804"/>
    <mergeCell ref="T805:U805"/>
    <mergeCell ref="T802:U802"/>
    <mergeCell ref="R801:R802"/>
    <mergeCell ref="S801:S802"/>
    <mergeCell ref="T801:U801"/>
    <mergeCell ref="N821:N823"/>
    <mergeCell ref="S821:U822"/>
    <mergeCell ref="C827:E827"/>
    <mergeCell ref="H827:J827"/>
    <mergeCell ref="B817:U817"/>
    <mergeCell ref="T812:U812"/>
    <mergeCell ref="T813:U813"/>
    <mergeCell ref="T809:U809"/>
    <mergeCell ref="T810:U810"/>
    <mergeCell ref="T811:U811"/>
    <mergeCell ref="K801:K802"/>
    <mergeCell ref="M801:M802"/>
    <mergeCell ref="N801:N802"/>
    <mergeCell ref="O801:O802"/>
    <mergeCell ref="P801:Q801"/>
    <mergeCell ref="B800:D800"/>
    <mergeCell ref="B801:B802"/>
    <mergeCell ref="H801:H802"/>
    <mergeCell ref="I801:I802"/>
    <mergeCell ref="J801:J802"/>
    <mergeCell ref="O794:R794"/>
    <mergeCell ref="N795:N796"/>
    <mergeCell ref="Q795:R795"/>
    <mergeCell ref="Q796:R796"/>
    <mergeCell ref="U788:U790"/>
    <mergeCell ref="B788:B797"/>
    <mergeCell ref="C788:K788"/>
    <mergeCell ref="N788:N790"/>
    <mergeCell ref="O788:R789"/>
    <mergeCell ref="S788:T790"/>
    <mergeCell ref="C789:E789"/>
    <mergeCell ref="G789:H789"/>
    <mergeCell ref="I789:K789"/>
    <mergeCell ref="C790:D790"/>
    <mergeCell ref="O790:Q790"/>
    <mergeCell ref="T776:U776"/>
    <mergeCell ref="T777:U777"/>
    <mergeCell ref="T778:U778"/>
    <mergeCell ref="T774:U774"/>
    <mergeCell ref="T775:U775"/>
    <mergeCell ref="T772:U772"/>
    <mergeCell ref="R771:R772"/>
    <mergeCell ref="S771:S772"/>
    <mergeCell ref="T771:U771"/>
    <mergeCell ref="N791:N793"/>
    <mergeCell ref="S791:U792"/>
    <mergeCell ref="C797:E797"/>
    <mergeCell ref="H797:J797"/>
    <mergeCell ref="B787:U787"/>
    <mergeCell ref="T782:U782"/>
    <mergeCell ref="T783:U783"/>
    <mergeCell ref="T779:U779"/>
    <mergeCell ref="T780:U780"/>
    <mergeCell ref="T781:U781"/>
    <mergeCell ref="K771:K772"/>
    <mergeCell ref="M771:M772"/>
    <mergeCell ref="N771:N772"/>
    <mergeCell ref="O771:O772"/>
    <mergeCell ref="P771:Q771"/>
    <mergeCell ref="B770:D770"/>
    <mergeCell ref="B771:B772"/>
    <mergeCell ref="H771:H772"/>
    <mergeCell ref="I771:I772"/>
    <mergeCell ref="J771:J772"/>
    <mergeCell ref="O764:R764"/>
    <mergeCell ref="N765:N766"/>
    <mergeCell ref="Q765:R765"/>
    <mergeCell ref="Q766:R766"/>
    <mergeCell ref="U758:U760"/>
    <mergeCell ref="B758:B767"/>
    <mergeCell ref="C758:K758"/>
    <mergeCell ref="N758:N760"/>
    <mergeCell ref="O758:R759"/>
    <mergeCell ref="S758:T760"/>
    <mergeCell ref="C759:E759"/>
    <mergeCell ref="G759:H759"/>
    <mergeCell ref="I759:K759"/>
    <mergeCell ref="C760:D760"/>
    <mergeCell ref="O760:Q760"/>
    <mergeCell ref="T746:U746"/>
    <mergeCell ref="T747:U747"/>
    <mergeCell ref="T748:U748"/>
    <mergeCell ref="T744:U744"/>
    <mergeCell ref="T745:U745"/>
    <mergeCell ref="T742:U742"/>
    <mergeCell ref="R741:R742"/>
    <mergeCell ref="S741:S742"/>
    <mergeCell ref="T741:U741"/>
    <mergeCell ref="N761:N763"/>
    <mergeCell ref="S761:U762"/>
    <mergeCell ref="C767:E767"/>
    <mergeCell ref="H767:J767"/>
    <mergeCell ref="B757:U757"/>
    <mergeCell ref="T752:U752"/>
    <mergeCell ref="T753:U753"/>
    <mergeCell ref="T749:U749"/>
    <mergeCell ref="T750:U750"/>
    <mergeCell ref="T751:U751"/>
    <mergeCell ref="K741:K742"/>
    <mergeCell ref="M741:M742"/>
    <mergeCell ref="N741:N742"/>
    <mergeCell ref="O741:O742"/>
    <mergeCell ref="P741:Q741"/>
    <mergeCell ref="B740:D740"/>
    <mergeCell ref="B741:B742"/>
    <mergeCell ref="H741:H742"/>
    <mergeCell ref="I741:I742"/>
    <mergeCell ref="J741:J742"/>
    <mergeCell ref="O734:R734"/>
    <mergeCell ref="N735:N736"/>
    <mergeCell ref="Q735:R735"/>
    <mergeCell ref="Q736:R736"/>
    <mergeCell ref="U728:U730"/>
    <mergeCell ref="B728:B737"/>
    <mergeCell ref="C728:K728"/>
    <mergeCell ref="N728:N730"/>
    <mergeCell ref="O728:R729"/>
    <mergeCell ref="S728:T730"/>
    <mergeCell ref="C729:E729"/>
    <mergeCell ref="G729:H729"/>
    <mergeCell ref="I729:K729"/>
    <mergeCell ref="C730:D730"/>
    <mergeCell ref="O730:Q730"/>
    <mergeCell ref="T716:U716"/>
    <mergeCell ref="T717:U717"/>
    <mergeCell ref="T718:U718"/>
    <mergeCell ref="T714:U714"/>
    <mergeCell ref="T715:U715"/>
    <mergeCell ref="T712:U712"/>
    <mergeCell ref="R711:R712"/>
    <mergeCell ref="S711:S712"/>
    <mergeCell ref="T711:U711"/>
    <mergeCell ref="N731:N733"/>
    <mergeCell ref="S731:U732"/>
    <mergeCell ref="C737:E737"/>
    <mergeCell ref="H737:J737"/>
    <mergeCell ref="B727:U727"/>
    <mergeCell ref="T722:U722"/>
    <mergeCell ref="T723:U723"/>
    <mergeCell ref="T719:U719"/>
    <mergeCell ref="T720:U720"/>
    <mergeCell ref="T721:U721"/>
    <mergeCell ref="K711:K712"/>
    <mergeCell ref="M711:M712"/>
    <mergeCell ref="N711:N712"/>
    <mergeCell ref="O711:O712"/>
    <mergeCell ref="P711:Q711"/>
    <mergeCell ref="B710:D710"/>
    <mergeCell ref="B711:B712"/>
    <mergeCell ref="H711:H712"/>
    <mergeCell ref="I711:I712"/>
    <mergeCell ref="J711:J712"/>
    <mergeCell ref="O704:R704"/>
    <mergeCell ref="N705:N706"/>
    <mergeCell ref="Q705:R705"/>
    <mergeCell ref="Q706:R706"/>
    <mergeCell ref="U698:U700"/>
    <mergeCell ref="B698:B707"/>
    <mergeCell ref="C698:K698"/>
    <mergeCell ref="N698:N700"/>
    <mergeCell ref="O698:R699"/>
    <mergeCell ref="S698:T700"/>
    <mergeCell ref="C699:E699"/>
    <mergeCell ref="G699:H699"/>
    <mergeCell ref="I699:K699"/>
    <mergeCell ref="C700:D700"/>
    <mergeCell ref="O700:Q700"/>
    <mergeCell ref="T686:U686"/>
    <mergeCell ref="T687:U687"/>
    <mergeCell ref="T688:U688"/>
    <mergeCell ref="T684:U684"/>
    <mergeCell ref="T685:U685"/>
    <mergeCell ref="T682:U682"/>
    <mergeCell ref="R681:R682"/>
    <mergeCell ref="S681:S682"/>
    <mergeCell ref="T681:U681"/>
    <mergeCell ref="N701:N703"/>
    <mergeCell ref="S701:U702"/>
    <mergeCell ref="C707:E707"/>
    <mergeCell ref="H707:J707"/>
    <mergeCell ref="B697:U697"/>
    <mergeCell ref="T692:U692"/>
    <mergeCell ref="T693:U693"/>
    <mergeCell ref="T689:U689"/>
    <mergeCell ref="T690:U690"/>
    <mergeCell ref="T691:U691"/>
    <mergeCell ref="K681:K682"/>
    <mergeCell ref="M681:M682"/>
    <mergeCell ref="N681:N682"/>
    <mergeCell ref="O681:O682"/>
    <mergeCell ref="P681:Q681"/>
    <mergeCell ref="B680:D680"/>
    <mergeCell ref="B681:B682"/>
    <mergeCell ref="H681:H682"/>
    <mergeCell ref="I681:I682"/>
    <mergeCell ref="J681:J682"/>
    <mergeCell ref="O674:R674"/>
    <mergeCell ref="N675:N676"/>
    <mergeCell ref="Q675:R675"/>
    <mergeCell ref="Q676:R676"/>
    <mergeCell ref="U668:U670"/>
    <mergeCell ref="B668:B677"/>
    <mergeCell ref="C668:K668"/>
    <mergeCell ref="N668:N670"/>
    <mergeCell ref="O668:R669"/>
    <mergeCell ref="S668:T670"/>
    <mergeCell ref="C669:E669"/>
    <mergeCell ref="G669:H669"/>
    <mergeCell ref="I669:K669"/>
    <mergeCell ref="C670:D670"/>
    <mergeCell ref="O670:Q670"/>
    <mergeCell ref="T656:U656"/>
    <mergeCell ref="T657:U657"/>
    <mergeCell ref="T658:U658"/>
    <mergeCell ref="T654:U654"/>
    <mergeCell ref="T655:U655"/>
    <mergeCell ref="T652:U652"/>
    <mergeCell ref="R651:R652"/>
    <mergeCell ref="S651:S652"/>
    <mergeCell ref="T651:U651"/>
    <mergeCell ref="N671:N673"/>
    <mergeCell ref="S671:U672"/>
    <mergeCell ref="C677:E677"/>
    <mergeCell ref="H677:J677"/>
    <mergeCell ref="B667:U667"/>
    <mergeCell ref="T662:U662"/>
    <mergeCell ref="T663:U663"/>
    <mergeCell ref="T659:U659"/>
    <mergeCell ref="T660:U660"/>
    <mergeCell ref="T661:U661"/>
    <mergeCell ref="K651:K652"/>
    <mergeCell ref="M651:M652"/>
    <mergeCell ref="N651:N652"/>
    <mergeCell ref="O651:O652"/>
    <mergeCell ref="P651:Q651"/>
    <mergeCell ref="B650:D650"/>
    <mergeCell ref="B651:B652"/>
    <mergeCell ref="H651:H652"/>
    <mergeCell ref="I651:I652"/>
    <mergeCell ref="J651:J652"/>
    <mergeCell ref="O644:R644"/>
    <mergeCell ref="N645:N646"/>
    <mergeCell ref="Q645:R645"/>
    <mergeCell ref="Q646:R646"/>
    <mergeCell ref="U638:U640"/>
    <mergeCell ref="B638:B647"/>
    <mergeCell ref="C638:K638"/>
    <mergeCell ref="N638:N640"/>
    <mergeCell ref="O638:R639"/>
    <mergeCell ref="S638:T640"/>
    <mergeCell ref="C639:E639"/>
    <mergeCell ref="G639:H639"/>
    <mergeCell ref="I639:K639"/>
    <mergeCell ref="C640:D640"/>
    <mergeCell ref="O640:Q640"/>
    <mergeCell ref="T626:U626"/>
    <mergeCell ref="T627:U627"/>
    <mergeCell ref="T628:U628"/>
    <mergeCell ref="T624:U624"/>
    <mergeCell ref="T625:U625"/>
    <mergeCell ref="T622:U622"/>
    <mergeCell ref="R621:R622"/>
    <mergeCell ref="S621:S622"/>
    <mergeCell ref="T621:U621"/>
    <mergeCell ref="N641:N643"/>
    <mergeCell ref="S641:U642"/>
    <mergeCell ref="C647:E647"/>
    <mergeCell ref="H647:J647"/>
    <mergeCell ref="B637:U637"/>
    <mergeCell ref="T632:U632"/>
    <mergeCell ref="T633:U633"/>
    <mergeCell ref="T629:U629"/>
    <mergeCell ref="T630:U630"/>
    <mergeCell ref="T631:U631"/>
    <mergeCell ref="K621:K622"/>
    <mergeCell ref="M621:M622"/>
    <mergeCell ref="N621:N622"/>
    <mergeCell ref="O621:O622"/>
    <mergeCell ref="P621:Q621"/>
    <mergeCell ref="B620:D620"/>
    <mergeCell ref="B621:B622"/>
    <mergeCell ref="H621:H622"/>
    <mergeCell ref="I621:I622"/>
    <mergeCell ref="J621:J622"/>
    <mergeCell ref="O614:R614"/>
    <mergeCell ref="N615:N616"/>
    <mergeCell ref="Q615:R615"/>
    <mergeCell ref="Q616:R616"/>
    <mergeCell ref="U608:U610"/>
    <mergeCell ref="B608:B617"/>
    <mergeCell ref="C608:K608"/>
    <mergeCell ref="N608:N610"/>
    <mergeCell ref="O608:R609"/>
    <mergeCell ref="S608:T610"/>
    <mergeCell ref="C609:E609"/>
    <mergeCell ref="G609:H609"/>
    <mergeCell ref="I609:K609"/>
    <mergeCell ref="C610:D610"/>
    <mergeCell ref="O610:Q610"/>
    <mergeCell ref="T596:U596"/>
    <mergeCell ref="T597:U597"/>
    <mergeCell ref="T598:U598"/>
    <mergeCell ref="T594:U594"/>
    <mergeCell ref="T595:U595"/>
    <mergeCell ref="T592:U592"/>
    <mergeCell ref="R591:R592"/>
    <mergeCell ref="S591:S592"/>
    <mergeCell ref="T591:U591"/>
    <mergeCell ref="N611:N613"/>
    <mergeCell ref="S611:U612"/>
    <mergeCell ref="C617:E617"/>
    <mergeCell ref="H617:J617"/>
    <mergeCell ref="B607:U607"/>
    <mergeCell ref="T602:U602"/>
    <mergeCell ref="T603:U603"/>
    <mergeCell ref="T599:U599"/>
    <mergeCell ref="T600:U600"/>
    <mergeCell ref="T601:U601"/>
    <mergeCell ref="K591:K592"/>
    <mergeCell ref="M591:M592"/>
    <mergeCell ref="N591:N592"/>
    <mergeCell ref="O591:O592"/>
    <mergeCell ref="P591:Q591"/>
    <mergeCell ref="B590:D590"/>
    <mergeCell ref="B591:B592"/>
    <mergeCell ref="H591:H592"/>
    <mergeCell ref="I591:I592"/>
    <mergeCell ref="J591:J592"/>
    <mergeCell ref="O584:R584"/>
    <mergeCell ref="N585:N586"/>
    <mergeCell ref="Q585:R585"/>
    <mergeCell ref="Q586:R586"/>
    <mergeCell ref="U578:U580"/>
    <mergeCell ref="B578:B587"/>
    <mergeCell ref="C578:K578"/>
    <mergeCell ref="N578:N580"/>
    <mergeCell ref="O578:R579"/>
    <mergeCell ref="S578:T580"/>
    <mergeCell ref="C579:E579"/>
    <mergeCell ref="G579:H579"/>
    <mergeCell ref="I579:K579"/>
    <mergeCell ref="C580:D580"/>
    <mergeCell ref="O580:Q580"/>
    <mergeCell ref="T566:U566"/>
    <mergeCell ref="T567:U567"/>
    <mergeCell ref="T568:U568"/>
    <mergeCell ref="T564:U564"/>
    <mergeCell ref="T565:U565"/>
    <mergeCell ref="T562:U562"/>
    <mergeCell ref="R561:R562"/>
    <mergeCell ref="S561:S562"/>
    <mergeCell ref="T561:U561"/>
    <mergeCell ref="N581:N583"/>
    <mergeCell ref="S581:U582"/>
    <mergeCell ref="C587:E587"/>
    <mergeCell ref="H587:J587"/>
    <mergeCell ref="B577:U577"/>
    <mergeCell ref="T572:U572"/>
    <mergeCell ref="T573:U573"/>
    <mergeCell ref="T569:U569"/>
    <mergeCell ref="T570:U570"/>
    <mergeCell ref="T571:U571"/>
    <mergeCell ref="K561:K562"/>
    <mergeCell ref="M561:M562"/>
    <mergeCell ref="N561:N562"/>
    <mergeCell ref="O561:O562"/>
    <mergeCell ref="P561:Q561"/>
    <mergeCell ref="B560:D560"/>
    <mergeCell ref="B561:B562"/>
    <mergeCell ref="H561:H562"/>
    <mergeCell ref="I561:I562"/>
    <mergeCell ref="J561:J562"/>
    <mergeCell ref="O554:R554"/>
    <mergeCell ref="N555:N556"/>
    <mergeCell ref="Q555:R555"/>
    <mergeCell ref="Q556:R556"/>
    <mergeCell ref="U548:U550"/>
    <mergeCell ref="B548:B557"/>
    <mergeCell ref="C548:K548"/>
    <mergeCell ref="N548:N550"/>
    <mergeCell ref="O548:R549"/>
    <mergeCell ref="S548:T550"/>
    <mergeCell ref="C549:E549"/>
    <mergeCell ref="G549:H549"/>
    <mergeCell ref="I549:K549"/>
    <mergeCell ref="C550:D550"/>
    <mergeCell ref="O550:Q550"/>
    <mergeCell ref="T536:U536"/>
    <mergeCell ref="T537:U537"/>
    <mergeCell ref="T538:U538"/>
    <mergeCell ref="T534:U534"/>
    <mergeCell ref="T535:U535"/>
    <mergeCell ref="T532:U532"/>
    <mergeCell ref="R531:R532"/>
    <mergeCell ref="S531:S532"/>
    <mergeCell ref="T531:U531"/>
    <mergeCell ref="N551:N553"/>
    <mergeCell ref="S551:U552"/>
    <mergeCell ref="C557:E557"/>
    <mergeCell ref="H557:J557"/>
    <mergeCell ref="B547:U547"/>
    <mergeCell ref="T542:U542"/>
    <mergeCell ref="T543:U543"/>
    <mergeCell ref="T539:U539"/>
    <mergeCell ref="T540:U540"/>
    <mergeCell ref="T541:U541"/>
    <mergeCell ref="K531:K532"/>
    <mergeCell ref="M531:M532"/>
    <mergeCell ref="N531:N532"/>
    <mergeCell ref="O531:O532"/>
    <mergeCell ref="P531:Q531"/>
    <mergeCell ref="B530:D530"/>
    <mergeCell ref="B531:B532"/>
    <mergeCell ref="H531:H532"/>
    <mergeCell ref="I531:I532"/>
    <mergeCell ref="J531:J532"/>
    <mergeCell ref="O524:R524"/>
    <mergeCell ref="N525:N526"/>
    <mergeCell ref="Q525:R525"/>
    <mergeCell ref="Q526:R526"/>
    <mergeCell ref="U518:U520"/>
    <mergeCell ref="B518:B527"/>
    <mergeCell ref="C518:K518"/>
    <mergeCell ref="N518:N520"/>
    <mergeCell ref="O518:R519"/>
    <mergeCell ref="S518:T520"/>
    <mergeCell ref="C519:E519"/>
    <mergeCell ref="G519:H519"/>
    <mergeCell ref="I519:K519"/>
    <mergeCell ref="C520:D520"/>
    <mergeCell ref="O520:Q520"/>
    <mergeCell ref="T506:U506"/>
    <mergeCell ref="T507:U507"/>
    <mergeCell ref="T508:U508"/>
    <mergeCell ref="C506:C507"/>
    <mergeCell ref="D506:D507"/>
    <mergeCell ref="E506:E507"/>
    <mergeCell ref="H506:H507"/>
    <mergeCell ref="J506:J507"/>
    <mergeCell ref="M506:M507"/>
    <mergeCell ref="N506:N507"/>
    <mergeCell ref="R506:R507"/>
    <mergeCell ref="S506:S507"/>
    <mergeCell ref="T504:U504"/>
    <mergeCell ref="T505:U505"/>
    <mergeCell ref="N521:N523"/>
    <mergeCell ref="S521:U522"/>
    <mergeCell ref="C527:E527"/>
    <mergeCell ref="H527:J527"/>
    <mergeCell ref="B517:U517"/>
    <mergeCell ref="T512:U512"/>
    <mergeCell ref="T513:U513"/>
    <mergeCell ref="T509:U509"/>
    <mergeCell ref="T510:U510"/>
    <mergeCell ref="T511:U511"/>
    <mergeCell ref="U488:U490"/>
    <mergeCell ref="B488:B497"/>
    <mergeCell ref="C488:K488"/>
    <mergeCell ref="N488:N490"/>
    <mergeCell ref="O488:R489"/>
    <mergeCell ref="S488:T490"/>
    <mergeCell ref="C489:E489"/>
    <mergeCell ref="G489:H489"/>
    <mergeCell ref="I489:K489"/>
    <mergeCell ref="C490:D490"/>
    <mergeCell ref="O490:Q490"/>
    <mergeCell ref="N491:N493"/>
    <mergeCell ref="S491:U492"/>
    <mergeCell ref="C497:E497"/>
    <mergeCell ref="H497:J497"/>
    <mergeCell ref="T502:U502"/>
    <mergeCell ref="R501:R502"/>
    <mergeCell ref="S501:S502"/>
    <mergeCell ref="T501:U501"/>
    <mergeCell ref="K501:K502"/>
    <mergeCell ref="M501:M502"/>
    <mergeCell ref="N501:N502"/>
    <mergeCell ref="O501:O502"/>
    <mergeCell ref="P501:Q501"/>
    <mergeCell ref="O494:R494"/>
    <mergeCell ref="N495:N496"/>
    <mergeCell ref="Q495:R495"/>
    <mergeCell ref="Q496:R496"/>
    <mergeCell ref="B500:D500"/>
    <mergeCell ref="B501:B502"/>
    <mergeCell ref="H501:H502"/>
    <mergeCell ref="I501:I502"/>
    <mergeCell ref="T474:U474"/>
    <mergeCell ref="T475:U475"/>
    <mergeCell ref="T472:U472"/>
    <mergeCell ref="R471:R472"/>
    <mergeCell ref="S471:S472"/>
    <mergeCell ref="T471:U471"/>
    <mergeCell ref="K471:K472"/>
    <mergeCell ref="M471:M472"/>
    <mergeCell ref="N471:N472"/>
    <mergeCell ref="O471:O472"/>
    <mergeCell ref="P471:Q471"/>
    <mergeCell ref="B487:U487"/>
    <mergeCell ref="T482:U482"/>
    <mergeCell ref="T483:U483"/>
    <mergeCell ref="T479:U479"/>
    <mergeCell ref="T480:U480"/>
    <mergeCell ref="T481:U481"/>
    <mergeCell ref="T476:U476"/>
    <mergeCell ref="T477:U477"/>
    <mergeCell ref="T478:U478"/>
    <mergeCell ref="O464:R464"/>
    <mergeCell ref="N465:N466"/>
    <mergeCell ref="Q465:R465"/>
    <mergeCell ref="Q466:R466"/>
    <mergeCell ref="U458:U460"/>
    <mergeCell ref="B458:B467"/>
    <mergeCell ref="C458:K458"/>
    <mergeCell ref="N458:N460"/>
    <mergeCell ref="O458:R459"/>
    <mergeCell ref="S458:T460"/>
    <mergeCell ref="C459:E459"/>
    <mergeCell ref="G459:H459"/>
    <mergeCell ref="I459:K459"/>
    <mergeCell ref="C460:D460"/>
    <mergeCell ref="O460:Q460"/>
    <mergeCell ref="N461:N463"/>
    <mergeCell ref="S461:U462"/>
    <mergeCell ref="C467:E467"/>
    <mergeCell ref="H467:J467"/>
    <mergeCell ref="T444:U444"/>
    <mergeCell ref="T445:U445"/>
    <mergeCell ref="T442:U442"/>
    <mergeCell ref="R441:R442"/>
    <mergeCell ref="S441:S442"/>
    <mergeCell ref="T441:U441"/>
    <mergeCell ref="K441:K442"/>
    <mergeCell ref="M441:M442"/>
    <mergeCell ref="N441:N442"/>
    <mergeCell ref="O441:O442"/>
    <mergeCell ref="P441:Q441"/>
    <mergeCell ref="B457:U457"/>
    <mergeCell ref="T452:U452"/>
    <mergeCell ref="T453:U453"/>
    <mergeCell ref="T449:U449"/>
    <mergeCell ref="T450:U450"/>
    <mergeCell ref="T451:U451"/>
    <mergeCell ref="T446:U446"/>
    <mergeCell ref="T447:U447"/>
    <mergeCell ref="T448:U448"/>
    <mergeCell ref="B445:B446"/>
    <mergeCell ref="C445:C446"/>
    <mergeCell ref="D445:D446"/>
    <mergeCell ref="E445:E446"/>
    <mergeCell ref="H445:H446"/>
    <mergeCell ref="J445:J446"/>
    <mergeCell ref="M445:M446"/>
    <mergeCell ref="N445:N446"/>
    <mergeCell ref="B440:D440"/>
    <mergeCell ref="B441:B442"/>
    <mergeCell ref="H441:H442"/>
    <mergeCell ref="I441:I442"/>
    <mergeCell ref="J441:J442"/>
    <mergeCell ref="O434:R434"/>
    <mergeCell ref="N435:N436"/>
    <mergeCell ref="Q435:R435"/>
    <mergeCell ref="Q436:R436"/>
    <mergeCell ref="U428:U430"/>
    <mergeCell ref="B428:B437"/>
    <mergeCell ref="C428:K428"/>
    <mergeCell ref="N428:N430"/>
    <mergeCell ref="O428:R429"/>
    <mergeCell ref="S428:T430"/>
    <mergeCell ref="C429:E429"/>
    <mergeCell ref="G429:H429"/>
    <mergeCell ref="I429:K429"/>
    <mergeCell ref="C430:D430"/>
    <mergeCell ref="O430:Q430"/>
    <mergeCell ref="N431:N433"/>
    <mergeCell ref="S431:U432"/>
    <mergeCell ref="C437:E437"/>
    <mergeCell ref="H437:J437"/>
    <mergeCell ref="T414:U414"/>
    <mergeCell ref="T415:U415"/>
    <mergeCell ref="T412:U412"/>
    <mergeCell ref="R411:R412"/>
    <mergeCell ref="S411:S412"/>
    <mergeCell ref="T411:U411"/>
    <mergeCell ref="K411:K412"/>
    <mergeCell ref="M411:M412"/>
    <mergeCell ref="N411:N412"/>
    <mergeCell ref="O411:O412"/>
    <mergeCell ref="P411:Q411"/>
    <mergeCell ref="B427:U427"/>
    <mergeCell ref="T422:U422"/>
    <mergeCell ref="T423:U423"/>
    <mergeCell ref="T419:U419"/>
    <mergeCell ref="T420:U420"/>
    <mergeCell ref="T421:U421"/>
    <mergeCell ref="T416:U416"/>
    <mergeCell ref="T417:U417"/>
    <mergeCell ref="T418:U418"/>
    <mergeCell ref="B410:D410"/>
    <mergeCell ref="B411:B412"/>
    <mergeCell ref="H411:H412"/>
    <mergeCell ref="I411:I412"/>
    <mergeCell ref="J411:J412"/>
    <mergeCell ref="O404:R404"/>
    <mergeCell ref="N405:N406"/>
    <mergeCell ref="Q405:R405"/>
    <mergeCell ref="Q406:R406"/>
    <mergeCell ref="U398:U400"/>
    <mergeCell ref="B398:B407"/>
    <mergeCell ref="C398:K398"/>
    <mergeCell ref="N398:N400"/>
    <mergeCell ref="O398:R399"/>
    <mergeCell ref="S398:T400"/>
    <mergeCell ref="C399:E399"/>
    <mergeCell ref="G399:H399"/>
    <mergeCell ref="I399:K399"/>
    <mergeCell ref="C400:D400"/>
    <mergeCell ref="O400:Q400"/>
    <mergeCell ref="N401:N403"/>
    <mergeCell ref="S401:U402"/>
    <mergeCell ref="C407:E407"/>
    <mergeCell ref="H407:J407"/>
    <mergeCell ref="T384:U384"/>
    <mergeCell ref="T385:U385"/>
    <mergeCell ref="T382:U382"/>
    <mergeCell ref="R381:R382"/>
    <mergeCell ref="S381:S382"/>
    <mergeCell ref="T381:U381"/>
    <mergeCell ref="K381:K382"/>
    <mergeCell ref="M381:M382"/>
    <mergeCell ref="N381:N382"/>
    <mergeCell ref="O381:O382"/>
    <mergeCell ref="P381:Q381"/>
    <mergeCell ref="B397:U397"/>
    <mergeCell ref="T392:U392"/>
    <mergeCell ref="T393:U393"/>
    <mergeCell ref="T389:U389"/>
    <mergeCell ref="T390:U390"/>
    <mergeCell ref="T391:U391"/>
    <mergeCell ref="T386:U386"/>
    <mergeCell ref="T387:U387"/>
    <mergeCell ref="T388:U388"/>
    <mergeCell ref="B380:D380"/>
    <mergeCell ref="B381:B382"/>
    <mergeCell ref="H381:H382"/>
    <mergeCell ref="I381:I382"/>
    <mergeCell ref="J381:J382"/>
    <mergeCell ref="O374:R374"/>
    <mergeCell ref="N375:N376"/>
    <mergeCell ref="Q375:R375"/>
    <mergeCell ref="Q376:R376"/>
    <mergeCell ref="U368:U370"/>
    <mergeCell ref="B368:B377"/>
    <mergeCell ref="C368:K368"/>
    <mergeCell ref="N368:N370"/>
    <mergeCell ref="O368:R369"/>
    <mergeCell ref="S368:T370"/>
    <mergeCell ref="C369:E369"/>
    <mergeCell ref="G369:H369"/>
    <mergeCell ref="I369:K369"/>
    <mergeCell ref="C370:D370"/>
    <mergeCell ref="O370:Q370"/>
    <mergeCell ref="N371:N373"/>
    <mergeCell ref="S371:U372"/>
    <mergeCell ref="C377:E377"/>
    <mergeCell ref="H377:J377"/>
    <mergeCell ref="T354:U354"/>
    <mergeCell ref="T355:U355"/>
    <mergeCell ref="T352:U352"/>
    <mergeCell ref="R351:R352"/>
    <mergeCell ref="S351:S352"/>
    <mergeCell ref="T351:U351"/>
    <mergeCell ref="K351:K352"/>
    <mergeCell ref="M351:M352"/>
    <mergeCell ref="N351:N352"/>
    <mergeCell ref="O351:O352"/>
    <mergeCell ref="P351:Q351"/>
    <mergeCell ref="B367:U367"/>
    <mergeCell ref="T362:U362"/>
    <mergeCell ref="T363:U363"/>
    <mergeCell ref="T359:U359"/>
    <mergeCell ref="T360:U360"/>
    <mergeCell ref="T361:U361"/>
    <mergeCell ref="T356:U356"/>
    <mergeCell ref="T357:U357"/>
    <mergeCell ref="T358:U358"/>
    <mergeCell ref="B350:D350"/>
    <mergeCell ref="B351:B352"/>
    <mergeCell ref="H351:H352"/>
    <mergeCell ref="I351:I352"/>
    <mergeCell ref="J351:J352"/>
    <mergeCell ref="O344:R344"/>
    <mergeCell ref="N345:N346"/>
    <mergeCell ref="Q345:R345"/>
    <mergeCell ref="Q346:R346"/>
    <mergeCell ref="U338:U340"/>
    <mergeCell ref="B338:B347"/>
    <mergeCell ref="C338:K338"/>
    <mergeCell ref="N338:N340"/>
    <mergeCell ref="O338:R339"/>
    <mergeCell ref="S338:T340"/>
    <mergeCell ref="C339:E339"/>
    <mergeCell ref="G339:H339"/>
    <mergeCell ref="I339:K339"/>
    <mergeCell ref="C340:D340"/>
    <mergeCell ref="O340:Q340"/>
    <mergeCell ref="N341:N343"/>
    <mergeCell ref="S341:U342"/>
    <mergeCell ref="C347:E347"/>
    <mergeCell ref="H347:J347"/>
    <mergeCell ref="T324:U324"/>
    <mergeCell ref="T325:U325"/>
    <mergeCell ref="T322:U322"/>
    <mergeCell ref="R321:R322"/>
    <mergeCell ref="S321:S322"/>
    <mergeCell ref="T321:U321"/>
    <mergeCell ref="K321:K322"/>
    <mergeCell ref="M321:M322"/>
    <mergeCell ref="N321:N322"/>
    <mergeCell ref="O321:O322"/>
    <mergeCell ref="P321:Q321"/>
    <mergeCell ref="B337:U337"/>
    <mergeCell ref="T332:U332"/>
    <mergeCell ref="T333:U333"/>
    <mergeCell ref="T329:U329"/>
    <mergeCell ref="T330:U330"/>
    <mergeCell ref="T331:U331"/>
    <mergeCell ref="T326:U326"/>
    <mergeCell ref="T327:U327"/>
    <mergeCell ref="T328:U328"/>
    <mergeCell ref="B320:D320"/>
    <mergeCell ref="B321:B322"/>
    <mergeCell ref="H321:H322"/>
    <mergeCell ref="I321:I322"/>
    <mergeCell ref="J321:J322"/>
    <mergeCell ref="O314:R314"/>
    <mergeCell ref="N315:N316"/>
    <mergeCell ref="Q315:R315"/>
    <mergeCell ref="Q316:R316"/>
    <mergeCell ref="U308:U310"/>
    <mergeCell ref="B308:B317"/>
    <mergeCell ref="C308:K308"/>
    <mergeCell ref="N308:N310"/>
    <mergeCell ref="O308:R309"/>
    <mergeCell ref="S308:T310"/>
    <mergeCell ref="C309:E309"/>
    <mergeCell ref="G309:H309"/>
    <mergeCell ref="I309:K309"/>
    <mergeCell ref="C310:D310"/>
    <mergeCell ref="O310:Q310"/>
    <mergeCell ref="N311:N313"/>
    <mergeCell ref="S311:U312"/>
    <mergeCell ref="C317:E317"/>
    <mergeCell ref="H317:J317"/>
    <mergeCell ref="T294:U294"/>
    <mergeCell ref="T295:U295"/>
    <mergeCell ref="T292:U292"/>
    <mergeCell ref="R291:R292"/>
    <mergeCell ref="S291:S292"/>
    <mergeCell ref="T291:U291"/>
    <mergeCell ref="K291:K292"/>
    <mergeCell ref="M291:M292"/>
    <mergeCell ref="N291:N292"/>
    <mergeCell ref="O291:O292"/>
    <mergeCell ref="P291:Q291"/>
    <mergeCell ref="B307:U307"/>
    <mergeCell ref="T302:U302"/>
    <mergeCell ref="T303:U303"/>
    <mergeCell ref="T299:U299"/>
    <mergeCell ref="T300:U300"/>
    <mergeCell ref="T301:U301"/>
    <mergeCell ref="T296:U296"/>
    <mergeCell ref="T297:U297"/>
    <mergeCell ref="T298:U298"/>
    <mergeCell ref="B290:D290"/>
    <mergeCell ref="B291:B292"/>
    <mergeCell ref="H291:H292"/>
    <mergeCell ref="I291:I292"/>
    <mergeCell ref="J291:J292"/>
    <mergeCell ref="O284:R284"/>
    <mergeCell ref="N285:N286"/>
    <mergeCell ref="Q285:R285"/>
    <mergeCell ref="Q286:R286"/>
    <mergeCell ref="U278:U280"/>
    <mergeCell ref="B278:B287"/>
    <mergeCell ref="C278:K278"/>
    <mergeCell ref="N278:N280"/>
    <mergeCell ref="O278:R279"/>
    <mergeCell ref="S278:T280"/>
    <mergeCell ref="C279:E279"/>
    <mergeCell ref="G279:H279"/>
    <mergeCell ref="I279:K279"/>
    <mergeCell ref="C280:D280"/>
    <mergeCell ref="O280:Q280"/>
    <mergeCell ref="N281:N283"/>
    <mergeCell ref="S281:U282"/>
    <mergeCell ref="C287:E287"/>
    <mergeCell ref="H287:J287"/>
    <mergeCell ref="T264:U264"/>
    <mergeCell ref="T265:U265"/>
    <mergeCell ref="T262:U262"/>
    <mergeCell ref="R261:R262"/>
    <mergeCell ref="S261:S262"/>
    <mergeCell ref="T261:U261"/>
    <mergeCell ref="K261:K262"/>
    <mergeCell ref="M261:M262"/>
    <mergeCell ref="N261:N262"/>
    <mergeCell ref="O261:O262"/>
    <mergeCell ref="P261:Q261"/>
    <mergeCell ref="B277:U277"/>
    <mergeCell ref="T272:U272"/>
    <mergeCell ref="T273:U273"/>
    <mergeCell ref="T269:U269"/>
    <mergeCell ref="T270:U270"/>
    <mergeCell ref="T271:U271"/>
    <mergeCell ref="T266:U266"/>
    <mergeCell ref="T267:U267"/>
    <mergeCell ref="T268:U268"/>
    <mergeCell ref="B260:D260"/>
    <mergeCell ref="B261:B262"/>
    <mergeCell ref="H261:H262"/>
    <mergeCell ref="I261:I262"/>
    <mergeCell ref="J261:J262"/>
    <mergeCell ref="O254:R254"/>
    <mergeCell ref="N255:N256"/>
    <mergeCell ref="Q255:R255"/>
    <mergeCell ref="Q256:R256"/>
    <mergeCell ref="U248:U250"/>
    <mergeCell ref="B248:B257"/>
    <mergeCell ref="C248:K248"/>
    <mergeCell ref="N248:N250"/>
    <mergeCell ref="O248:R249"/>
    <mergeCell ref="S248:T250"/>
    <mergeCell ref="C249:E249"/>
    <mergeCell ref="G249:H249"/>
    <mergeCell ref="I249:K249"/>
    <mergeCell ref="C250:D250"/>
    <mergeCell ref="O250:Q250"/>
    <mergeCell ref="N251:N253"/>
    <mergeCell ref="S251:U252"/>
    <mergeCell ref="C257:E257"/>
    <mergeCell ref="H257:J257"/>
    <mergeCell ref="T234:U234"/>
    <mergeCell ref="T235:U235"/>
    <mergeCell ref="T232:U232"/>
    <mergeCell ref="R231:R232"/>
    <mergeCell ref="S231:S232"/>
    <mergeCell ref="T231:U231"/>
    <mergeCell ref="K231:K232"/>
    <mergeCell ref="M231:M232"/>
    <mergeCell ref="N231:N232"/>
    <mergeCell ref="O231:O232"/>
    <mergeCell ref="P231:Q231"/>
    <mergeCell ref="B247:U247"/>
    <mergeCell ref="T242:U242"/>
    <mergeCell ref="T243:U243"/>
    <mergeCell ref="T239:U239"/>
    <mergeCell ref="T240:U240"/>
    <mergeCell ref="T241:U241"/>
    <mergeCell ref="T236:U236"/>
    <mergeCell ref="T237:U237"/>
    <mergeCell ref="T238:U238"/>
    <mergeCell ref="B230:D230"/>
    <mergeCell ref="B231:B232"/>
    <mergeCell ref="H231:H232"/>
    <mergeCell ref="I231:I232"/>
    <mergeCell ref="J231:J232"/>
    <mergeCell ref="O224:R224"/>
    <mergeCell ref="N225:N226"/>
    <mergeCell ref="Q225:R225"/>
    <mergeCell ref="Q226:R226"/>
    <mergeCell ref="U218:U220"/>
    <mergeCell ref="B218:B227"/>
    <mergeCell ref="C218:K218"/>
    <mergeCell ref="N218:N220"/>
    <mergeCell ref="O218:R219"/>
    <mergeCell ref="S218:T220"/>
    <mergeCell ref="C219:E219"/>
    <mergeCell ref="G219:H219"/>
    <mergeCell ref="I219:K219"/>
    <mergeCell ref="C220:D220"/>
    <mergeCell ref="O220:Q220"/>
    <mergeCell ref="N221:N223"/>
    <mergeCell ref="S221:U222"/>
    <mergeCell ref="C227:E227"/>
    <mergeCell ref="H227:J227"/>
    <mergeCell ref="T204:U204"/>
    <mergeCell ref="T205:U205"/>
    <mergeCell ref="T202:U202"/>
    <mergeCell ref="R201:R202"/>
    <mergeCell ref="S201:S202"/>
    <mergeCell ref="T201:U201"/>
    <mergeCell ref="K201:K202"/>
    <mergeCell ref="M201:M202"/>
    <mergeCell ref="N201:N202"/>
    <mergeCell ref="O201:O202"/>
    <mergeCell ref="P201:Q201"/>
    <mergeCell ref="B217:U217"/>
    <mergeCell ref="T212:U212"/>
    <mergeCell ref="T213:U213"/>
    <mergeCell ref="T209:U209"/>
    <mergeCell ref="T210:U210"/>
    <mergeCell ref="T211:U211"/>
    <mergeCell ref="T206:U206"/>
    <mergeCell ref="T207:U207"/>
    <mergeCell ref="T208:U208"/>
    <mergeCell ref="B200:D200"/>
    <mergeCell ref="B201:B202"/>
    <mergeCell ref="H201:H202"/>
    <mergeCell ref="I201:I202"/>
    <mergeCell ref="J201:J202"/>
    <mergeCell ref="O194:R194"/>
    <mergeCell ref="N195:N196"/>
    <mergeCell ref="Q195:R195"/>
    <mergeCell ref="Q196:R196"/>
    <mergeCell ref="U188:U190"/>
    <mergeCell ref="B188:B197"/>
    <mergeCell ref="C188:K188"/>
    <mergeCell ref="N188:N190"/>
    <mergeCell ref="O188:R189"/>
    <mergeCell ref="S188:T190"/>
    <mergeCell ref="C189:E189"/>
    <mergeCell ref="G189:H189"/>
    <mergeCell ref="I189:K189"/>
    <mergeCell ref="C190:D190"/>
    <mergeCell ref="O190:Q190"/>
    <mergeCell ref="N191:N193"/>
    <mergeCell ref="S191:U192"/>
    <mergeCell ref="C197:E197"/>
    <mergeCell ref="H197:J197"/>
    <mergeCell ref="T174:U174"/>
    <mergeCell ref="T175:U175"/>
    <mergeCell ref="T172:U172"/>
    <mergeCell ref="R171:R172"/>
    <mergeCell ref="S171:S172"/>
    <mergeCell ref="T171:U171"/>
    <mergeCell ref="K171:K172"/>
    <mergeCell ref="M171:M172"/>
    <mergeCell ref="N171:N172"/>
    <mergeCell ref="O171:O172"/>
    <mergeCell ref="P171:Q171"/>
    <mergeCell ref="B187:U187"/>
    <mergeCell ref="T182:U182"/>
    <mergeCell ref="T183:U183"/>
    <mergeCell ref="T179:U179"/>
    <mergeCell ref="T180:U180"/>
    <mergeCell ref="T181:U181"/>
    <mergeCell ref="T176:U176"/>
    <mergeCell ref="T177:U177"/>
    <mergeCell ref="T178:U178"/>
    <mergeCell ref="B179:B180"/>
    <mergeCell ref="C179:C180"/>
    <mergeCell ref="D179:D180"/>
    <mergeCell ref="E179:E180"/>
    <mergeCell ref="H179:H180"/>
    <mergeCell ref="J179:J180"/>
    <mergeCell ref="K179:K180"/>
    <mergeCell ref="M179:M180"/>
    <mergeCell ref="N179:N180"/>
    <mergeCell ref="B170:D170"/>
    <mergeCell ref="B171:B172"/>
    <mergeCell ref="H171:H172"/>
    <mergeCell ref="I171:I172"/>
    <mergeCell ref="J171:J172"/>
    <mergeCell ref="O164:R164"/>
    <mergeCell ref="N165:N166"/>
    <mergeCell ref="Q165:R165"/>
    <mergeCell ref="Q166:R166"/>
    <mergeCell ref="U158:U160"/>
    <mergeCell ref="B158:B167"/>
    <mergeCell ref="C158:K158"/>
    <mergeCell ref="N158:N160"/>
    <mergeCell ref="O158:R159"/>
    <mergeCell ref="S158:T160"/>
    <mergeCell ref="C159:E159"/>
    <mergeCell ref="G159:H159"/>
    <mergeCell ref="I159:K159"/>
    <mergeCell ref="C160:D160"/>
    <mergeCell ref="O160:Q160"/>
    <mergeCell ref="N161:N163"/>
    <mergeCell ref="S161:U162"/>
    <mergeCell ref="C167:E167"/>
    <mergeCell ref="H167:J167"/>
    <mergeCell ref="T144:U144"/>
    <mergeCell ref="T145:U145"/>
    <mergeCell ref="T142:U142"/>
    <mergeCell ref="R141:R142"/>
    <mergeCell ref="S141:S142"/>
    <mergeCell ref="T141:U141"/>
    <mergeCell ref="K141:K142"/>
    <mergeCell ref="M141:M142"/>
    <mergeCell ref="N141:N142"/>
    <mergeCell ref="O141:O142"/>
    <mergeCell ref="P141:Q141"/>
    <mergeCell ref="B157:U157"/>
    <mergeCell ref="T152:U152"/>
    <mergeCell ref="T153:U153"/>
    <mergeCell ref="T149:U149"/>
    <mergeCell ref="T150:U150"/>
    <mergeCell ref="T151:U151"/>
    <mergeCell ref="T146:U146"/>
    <mergeCell ref="T147:U147"/>
    <mergeCell ref="T148:U148"/>
    <mergeCell ref="B140:D140"/>
    <mergeCell ref="B141:B142"/>
    <mergeCell ref="H141:H142"/>
    <mergeCell ref="I141:I142"/>
    <mergeCell ref="J141:J142"/>
    <mergeCell ref="O134:R134"/>
    <mergeCell ref="N135:N136"/>
    <mergeCell ref="Q135:R135"/>
    <mergeCell ref="Q136:R136"/>
    <mergeCell ref="U128:U130"/>
    <mergeCell ref="B128:B137"/>
    <mergeCell ref="C128:K128"/>
    <mergeCell ref="N128:N130"/>
    <mergeCell ref="O128:R129"/>
    <mergeCell ref="S128:T130"/>
    <mergeCell ref="C129:E129"/>
    <mergeCell ref="G129:H129"/>
    <mergeCell ref="I129:K129"/>
    <mergeCell ref="C130:D130"/>
    <mergeCell ref="O130:Q130"/>
    <mergeCell ref="N131:N133"/>
    <mergeCell ref="S131:U132"/>
    <mergeCell ref="C137:E137"/>
    <mergeCell ref="H137:J137"/>
    <mergeCell ref="T114:U114"/>
    <mergeCell ref="T115:U115"/>
    <mergeCell ref="T112:U112"/>
    <mergeCell ref="R111:R112"/>
    <mergeCell ref="S111:S112"/>
    <mergeCell ref="T111:U111"/>
    <mergeCell ref="K111:K112"/>
    <mergeCell ref="M111:M112"/>
    <mergeCell ref="N111:N112"/>
    <mergeCell ref="O111:O112"/>
    <mergeCell ref="P111:Q111"/>
    <mergeCell ref="B127:U127"/>
    <mergeCell ref="T122:U122"/>
    <mergeCell ref="T123:U123"/>
    <mergeCell ref="T119:U119"/>
    <mergeCell ref="T120:U120"/>
    <mergeCell ref="T121:U121"/>
    <mergeCell ref="T116:U116"/>
    <mergeCell ref="T117:U117"/>
    <mergeCell ref="T118:U118"/>
    <mergeCell ref="B110:D110"/>
    <mergeCell ref="B111:B112"/>
    <mergeCell ref="H111:H112"/>
    <mergeCell ref="I111:I112"/>
    <mergeCell ref="J111:J112"/>
    <mergeCell ref="O104:R104"/>
    <mergeCell ref="N105:N106"/>
    <mergeCell ref="Q105:R105"/>
    <mergeCell ref="Q106:R106"/>
    <mergeCell ref="U98:U100"/>
    <mergeCell ref="B98:B107"/>
    <mergeCell ref="C98:K98"/>
    <mergeCell ref="N98:N100"/>
    <mergeCell ref="O98:R99"/>
    <mergeCell ref="S98:T100"/>
    <mergeCell ref="C99:E99"/>
    <mergeCell ref="G99:H99"/>
    <mergeCell ref="I99:K99"/>
    <mergeCell ref="C100:D100"/>
    <mergeCell ref="O100:Q100"/>
    <mergeCell ref="N101:N103"/>
    <mergeCell ref="S101:U102"/>
    <mergeCell ref="C107:E107"/>
    <mergeCell ref="H107:J107"/>
    <mergeCell ref="T84:U84"/>
    <mergeCell ref="T85:U85"/>
    <mergeCell ref="T82:U82"/>
    <mergeCell ref="R81:R82"/>
    <mergeCell ref="S81:S82"/>
    <mergeCell ref="T81:U81"/>
    <mergeCell ref="K81:K82"/>
    <mergeCell ref="M81:M82"/>
    <mergeCell ref="N81:N82"/>
    <mergeCell ref="O81:O82"/>
    <mergeCell ref="P81:Q81"/>
    <mergeCell ref="B97:U97"/>
    <mergeCell ref="T92:U92"/>
    <mergeCell ref="T93:U93"/>
    <mergeCell ref="T89:U89"/>
    <mergeCell ref="T90:U90"/>
    <mergeCell ref="T91:U91"/>
    <mergeCell ref="T86:U86"/>
    <mergeCell ref="T87:U87"/>
    <mergeCell ref="T88:U88"/>
    <mergeCell ref="B80:D80"/>
    <mergeCell ref="B81:B82"/>
    <mergeCell ref="H81:H82"/>
    <mergeCell ref="I81:I82"/>
    <mergeCell ref="J81:J82"/>
    <mergeCell ref="O74:R74"/>
    <mergeCell ref="N75:N76"/>
    <mergeCell ref="Q75:R75"/>
    <mergeCell ref="Q76:R76"/>
    <mergeCell ref="U68:U70"/>
    <mergeCell ref="B68:B77"/>
    <mergeCell ref="C68:K68"/>
    <mergeCell ref="N68:N70"/>
    <mergeCell ref="O68:R69"/>
    <mergeCell ref="S68:T70"/>
    <mergeCell ref="C69:E69"/>
    <mergeCell ref="G69:H69"/>
    <mergeCell ref="I69:K69"/>
    <mergeCell ref="C70:D70"/>
    <mergeCell ref="O70:Q70"/>
    <mergeCell ref="N71:N73"/>
    <mergeCell ref="S71:U72"/>
    <mergeCell ref="C77:E77"/>
    <mergeCell ref="H77:J77"/>
    <mergeCell ref="T54:U54"/>
    <mergeCell ref="T55:U55"/>
    <mergeCell ref="T52:U52"/>
    <mergeCell ref="R51:R52"/>
    <mergeCell ref="S51:S52"/>
    <mergeCell ref="T51:U51"/>
    <mergeCell ref="K51:K52"/>
    <mergeCell ref="M51:M52"/>
    <mergeCell ref="N51:N52"/>
    <mergeCell ref="O51:O52"/>
    <mergeCell ref="P51:Q51"/>
    <mergeCell ref="B67:U67"/>
    <mergeCell ref="T62:U62"/>
    <mergeCell ref="T63:U63"/>
    <mergeCell ref="T59:U59"/>
    <mergeCell ref="T60:U60"/>
    <mergeCell ref="T61:U61"/>
    <mergeCell ref="T56:U56"/>
    <mergeCell ref="T57:U57"/>
    <mergeCell ref="T58:U58"/>
    <mergeCell ref="B1:U1"/>
    <mergeCell ref="B2:U2"/>
    <mergeCell ref="B3:U3"/>
    <mergeCell ref="B4:U4"/>
    <mergeCell ref="B6:U6"/>
    <mergeCell ref="T21:U21"/>
    <mergeCell ref="T22:U22"/>
    <mergeCell ref="T24:U24"/>
    <mergeCell ref="B9:U9"/>
    <mergeCell ref="B11:U11"/>
    <mergeCell ref="B13:U13"/>
    <mergeCell ref="B14:U14"/>
    <mergeCell ref="B50:D50"/>
    <mergeCell ref="B51:B52"/>
    <mergeCell ref="H51:H52"/>
    <mergeCell ref="I51:I52"/>
    <mergeCell ref="J51:J52"/>
    <mergeCell ref="T25:U25"/>
    <mergeCell ref="B20:D20"/>
    <mergeCell ref="M21:M22"/>
    <mergeCell ref="N21:N22"/>
    <mergeCell ref="O21:O22"/>
    <mergeCell ref="P21:Q21"/>
    <mergeCell ref="B21:B22"/>
    <mergeCell ref="H21:H22"/>
    <mergeCell ref="I21:I22"/>
    <mergeCell ref="J21:J22"/>
    <mergeCell ref="K21:K22"/>
    <mergeCell ref="S21:S22"/>
    <mergeCell ref="R21:R22"/>
    <mergeCell ref="T26:U26"/>
    <mergeCell ref="T27:U27"/>
    <mergeCell ref="T28:U28"/>
    <mergeCell ref="T29:U29"/>
    <mergeCell ref="T30:U30"/>
    <mergeCell ref="T31:U31"/>
    <mergeCell ref="T32:U32"/>
    <mergeCell ref="T33:U33"/>
    <mergeCell ref="U38:U40"/>
    <mergeCell ref="S38:T40"/>
    <mergeCell ref="O38:R39"/>
    <mergeCell ref="O40:Q40"/>
    <mergeCell ref="O44:R44"/>
    <mergeCell ref="B7:U7"/>
    <mergeCell ref="C47:E47"/>
    <mergeCell ref="Q46:R46"/>
    <mergeCell ref="B37:U37"/>
    <mergeCell ref="N41:N43"/>
    <mergeCell ref="C40:D40"/>
    <mergeCell ref="Q45:R45"/>
    <mergeCell ref="N38:N40"/>
    <mergeCell ref="B38:B47"/>
    <mergeCell ref="C39:E39"/>
    <mergeCell ref="G39:H39"/>
    <mergeCell ref="C38:K38"/>
    <mergeCell ref="H47:J47"/>
    <mergeCell ref="I39:K39"/>
    <mergeCell ref="N45:N46"/>
    <mergeCell ref="S41:U42"/>
  </mergeCells>
  <conditionalFormatting sqref="N24:N33">
    <cfRule type="cellIs" dxfId="795" priority="2961" stopIfTrue="1" operator="lessThan">
      <formula>0</formula>
    </cfRule>
  </conditionalFormatting>
  <conditionalFormatting sqref="C26:D32 B25:B32 F26:I32 C25:I25 B33:J33 J25:J32 K25:Q33 B24:Q24">
    <cfRule type="cellIs" dxfId="794" priority="2960" stopIfTrue="1" operator="greaterThan">
      <formula>0</formula>
    </cfRule>
  </conditionalFormatting>
  <conditionalFormatting sqref="C26:D32">
    <cfRule type="cellIs" dxfId="793" priority="2959" stopIfTrue="1" operator="greaterThan">
      <formula>0</formula>
    </cfRule>
  </conditionalFormatting>
  <conditionalFormatting sqref="C26:D32 F26:I32 C25:I25 C24:N24 J25:N33">
    <cfRule type="cellIs" dxfId="792" priority="2958" stopIfTrue="1" operator="greaterThan">
      <formula>0</formula>
    </cfRule>
  </conditionalFormatting>
  <conditionalFormatting sqref="N24:N33">
    <cfRule type="cellIs" dxfId="791" priority="2957" stopIfTrue="1" operator="lessThan">
      <formula>0</formula>
    </cfRule>
  </conditionalFormatting>
  <conditionalFormatting sqref="C24:P24 J25:P33">
    <cfRule type="cellIs" dxfId="790" priority="2956" stopIfTrue="1" operator="greaterThan">
      <formula>0</formula>
    </cfRule>
  </conditionalFormatting>
  <conditionalFormatting sqref="H26:I32 M26:N33">
    <cfRule type="cellIs" dxfId="789" priority="2955" stopIfTrue="1" operator="greaterThan">
      <formula>0</formula>
    </cfRule>
  </conditionalFormatting>
  <conditionalFormatting sqref="I25">
    <cfRule type="cellIs" dxfId="788" priority="2954" stopIfTrue="1" operator="greaterThan">
      <formula>0</formula>
    </cfRule>
  </conditionalFormatting>
  <conditionalFormatting sqref="I33">
    <cfRule type="cellIs" dxfId="787" priority="2953" stopIfTrue="1" operator="greaterThan">
      <formula>0</formula>
    </cfRule>
  </conditionalFormatting>
  <conditionalFormatting sqref="E26:E32">
    <cfRule type="cellIs" dxfId="786" priority="2952" stopIfTrue="1" operator="greaterThan">
      <formula>0</formula>
    </cfRule>
  </conditionalFormatting>
  <conditionalFormatting sqref="K41:L46 M41:M47">
    <cfRule type="containsText" dxfId="785" priority="2950" stopIfTrue="1" operator="containsText" text="NO CUMPLE">
      <formula>NOT(ISERROR(SEARCH("NO CUMPLE",K41)))</formula>
    </cfRule>
    <cfRule type="containsText" dxfId="784" priority="2951" stopIfTrue="1" operator="containsText" text="CUMPLE">
      <formula>NOT(ISERROR(SEARCH("CUMPLE",K41)))</formula>
    </cfRule>
  </conditionalFormatting>
  <conditionalFormatting sqref="K47:L47">
    <cfRule type="containsText" dxfId="783" priority="2948" stopIfTrue="1" operator="containsText" text="NO CUMPLE">
      <formula>NOT(ISERROR(SEARCH("NO CUMPLE",K47)))</formula>
    </cfRule>
    <cfRule type="containsText" dxfId="782" priority="2949" stopIfTrue="1" operator="containsText" text="CUMPLE">
      <formula>NOT(ISERROR(SEARCH("CUMPLE",K47)))</formula>
    </cfRule>
  </conditionalFormatting>
  <conditionalFormatting sqref="R40">
    <cfRule type="cellIs" dxfId="781" priority="2946" operator="greaterThanOrEqual">
      <formula>NUMMINCONT</formula>
    </cfRule>
    <cfRule type="cellIs" dxfId="780" priority="2947" operator="lessThan">
      <formula>NUMMINCONT</formula>
    </cfRule>
  </conditionalFormatting>
  <conditionalFormatting sqref="U38:V38">
    <cfRule type="cellIs" dxfId="779" priority="2934" operator="equal">
      <formula>"CUMPLE"</formula>
    </cfRule>
    <cfRule type="cellIs" dxfId="778" priority="2935" operator="equal">
      <formula>"NO CUMPLE"</formula>
    </cfRule>
  </conditionalFormatting>
  <conditionalFormatting sqref="U38:V40">
    <cfRule type="cellIs" dxfId="777" priority="2933" operator="equal">
      <formula>"VERIFICAR"</formula>
    </cfRule>
  </conditionalFormatting>
  <conditionalFormatting sqref="S43">
    <cfRule type="cellIs" dxfId="776" priority="2918" operator="equal">
      <formula>"CUMPLE"</formula>
    </cfRule>
    <cfRule type="cellIs" dxfId="775" priority="2919" operator="equal">
      <formula>"NO CUMPLE"</formula>
    </cfRule>
  </conditionalFormatting>
  <conditionalFormatting sqref="S43">
    <cfRule type="cellIs" dxfId="774" priority="2917" operator="equal">
      <formula>"VERIFICAR"</formula>
    </cfRule>
  </conditionalFormatting>
  <conditionalFormatting sqref="R24:S33">
    <cfRule type="cellIs" dxfId="773" priority="2893" operator="between">
      <formula>"NO APLICA "</formula>
      <formula>"NO ACREDITA"</formula>
    </cfRule>
  </conditionalFormatting>
  <conditionalFormatting sqref="S24:S33">
    <cfRule type="cellIs" dxfId="772" priority="2892" operator="between">
      <formula>"CONCRETO HIDRAULICO"</formula>
      <formula>"ASFALTICO"</formula>
    </cfRule>
  </conditionalFormatting>
  <conditionalFormatting sqref="R24:R33">
    <cfRule type="cellIs" dxfId="771" priority="2891" operator="notEqual">
      <formula>"NO APLICA"</formula>
    </cfRule>
  </conditionalFormatting>
  <conditionalFormatting sqref="S24:S33">
    <cfRule type="cellIs" dxfId="770" priority="2890" operator="notEqual">
      <formula>"NO APLICA"</formula>
    </cfRule>
  </conditionalFormatting>
  <conditionalFormatting sqref="N54:N63">
    <cfRule type="cellIs" dxfId="769" priority="2859" stopIfTrue="1" operator="lessThan">
      <formula>0</formula>
    </cfRule>
  </conditionalFormatting>
  <conditionalFormatting sqref="C56:D62 B55:B62 F56:I62 C55:I55 B63:J63 J55:J62 K55:Q63 B54:Q54">
    <cfRule type="cellIs" dxfId="768" priority="2858" stopIfTrue="1" operator="greaterThan">
      <formula>0</formula>
    </cfRule>
  </conditionalFormatting>
  <conditionalFormatting sqref="C56:D62">
    <cfRule type="cellIs" dxfId="767" priority="2857" stopIfTrue="1" operator="greaterThan">
      <formula>0</formula>
    </cfRule>
  </conditionalFormatting>
  <conditionalFormatting sqref="C56:D62 F56:I62 C55:I55 C54:N54 J55:N63">
    <cfRule type="cellIs" dxfId="766" priority="2856" stopIfTrue="1" operator="greaterThan">
      <formula>0</formula>
    </cfRule>
  </conditionalFormatting>
  <conditionalFormatting sqref="N54:N63">
    <cfRule type="cellIs" dxfId="765" priority="2855" stopIfTrue="1" operator="lessThan">
      <formula>0</formula>
    </cfRule>
  </conditionalFormatting>
  <conditionalFormatting sqref="C54:P54 J55:P63">
    <cfRule type="cellIs" dxfId="764" priority="2854" stopIfTrue="1" operator="greaterThan">
      <formula>0</formula>
    </cfRule>
  </conditionalFormatting>
  <conditionalFormatting sqref="H56:I62 M56:N63">
    <cfRule type="cellIs" dxfId="763" priority="2853" stopIfTrue="1" operator="greaterThan">
      <formula>0</formula>
    </cfRule>
  </conditionalFormatting>
  <conditionalFormatting sqref="I55">
    <cfRule type="cellIs" dxfId="762" priority="2852" stopIfTrue="1" operator="greaterThan">
      <formula>0</formula>
    </cfRule>
  </conditionalFormatting>
  <conditionalFormatting sqref="I63">
    <cfRule type="cellIs" dxfId="761" priority="2851" stopIfTrue="1" operator="greaterThan">
      <formula>0</formula>
    </cfRule>
  </conditionalFormatting>
  <conditionalFormatting sqref="E56:E62">
    <cfRule type="cellIs" dxfId="760" priority="2850" stopIfTrue="1" operator="greaterThan">
      <formula>0</formula>
    </cfRule>
  </conditionalFormatting>
  <conditionalFormatting sqref="K71:L76 M71:M77">
    <cfRule type="containsText" dxfId="759" priority="2848" stopIfTrue="1" operator="containsText" text="NO CUMPLE">
      <formula>NOT(ISERROR(SEARCH("NO CUMPLE",K71)))</formula>
    </cfRule>
    <cfRule type="containsText" dxfId="758" priority="2849" stopIfTrue="1" operator="containsText" text="CUMPLE">
      <formula>NOT(ISERROR(SEARCH("CUMPLE",K71)))</formula>
    </cfRule>
  </conditionalFormatting>
  <conditionalFormatting sqref="K77:L77">
    <cfRule type="containsText" dxfId="757" priority="2846" stopIfTrue="1" operator="containsText" text="NO CUMPLE">
      <formula>NOT(ISERROR(SEARCH("NO CUMPLE",K77)))</formula>
    </cfRule>
    <cfRule type="containsText" dxfId="756" priority="2847" stopIfTrue="1" operator="containsText" text="CUMPLE">
      <formula>NOT(ISERROR(SEARCH("CUMPLE",K77)))</formula>
    </cfRule>
  </conditionalFormatting>
  <conditionalFormatting sqref="R70">
    <cfRule type="cellIs" dxfId="755" priority="2844" operator="greaterThanOrEqual">
      <formula>NUMMINCONT</formula>
    </cfRule>
    <cfRule type="cellIs" dxfId="754" priority="2845" operator="lessThan">
      <formula>NUMMINCONT</formula>
    </cfRule>
  </conditionalFormatting>
  <conditionalFormatting sqref="U68:V68">
    <cfRule type="cellIs" dxfId="753" priority="2832" operator="equal">
      <formula>"CUMPLE"</formula>
    </cfRule>
    <cfRule type="cellIs" dxfId="752" priority="2833" operator="equal">
      <formula>"NO CUMPLE"</formula>
    </cfRule>
  </conditionalFormatting>
  <conditionalFormatting sqref="U68:V70">
    <cfRule type="cellIs" dxfId="751" priority="2831" operator="equal">
      <formula>"VERIFICAR"</formula>
    </cfRule>
  </conditionalFormatting>
  <conditionalFormatting sqref="S73">
    <cfRule type="cellIs" dxfId="750" priority="2816" operator="equal">
      <formula>"CUMPLE"</formula>
    </cfRule>
    <cfRule type="cellIs" dxfId="749" priority="2817" operator="equal">
      <formula>"NO CUMPLE"</formula>
    </cfRule>
  </conditionalFormatting>
  <conditionalFormatting sqref="S73">
    <cfRule type="cellIs" dxfId="748" priority="2815" operator="equal">
      <formula>"VERIFICAR"</formula>
    </cfRule>
  </conditionalFormatting>
  <conditionalFormatting sqref="R54:S63">
    <cfRule type="cellIs" dxfId="747" priority="2791" operator="between">
      <formula>"NO APLICA "</formula>
      <formula>"NO ACREDITA"</formula>
    </cfRule>
  </conditionalFormatting>
  <conditionalFormatting sqref="S54:S63">
    <cfRule type="cellIs" dxfId="746" priority="2790" operator="between">
      <formula>"CONCRETO HIDRAULICO"</formula>
      <formula>"ASFALTICO"</formula>
    </cfRule>
  </conditionalFormatting>
  <conditionalFormatting sqref="R54:R63">
    <cfRule type="cellIs" dxfId="745" priority="2789" operator="notEqual">
      <formula>"NO APLICA"</formula>
    </cfRule>
  </conditionalFormatting>
  <conditionalFormatting sqref="S54:S63">
    <cfRule type="cellIs" dxfId="744" priority="2788" operator="notEqual">
      <formula>"NO APLICA"</formula>
    </cfRule>
  </conditionalFormatting>
  <conditionalFormatting sqref="N84:N93">
    <cfRule type="cellIs" dxfId="743" priority="2757" stopIfTrue="1" operator="lessThan">
      <formula>0</formula>
    </cfRule>
  </conditionalFormatting>
  <conditionalFormatting sqref="C86:D87 B85:B92 F86:I92 C85:I85 B93:J93 J85:J92 K85:Q93 B84:Q84 C89:D92 D88">
    <cfRule type="cellIs" dxfId="742" priority="2756" stopIfTrue="1" operator="greaterThan">
      <formula>0</formula>
    </cfRule>
  </conditionalFormatting>
  <conditionalFormatting sqref="C86:D87 C89:D92 D88">
    <cfRule type="cellIs" dxfId="741" priority="2755" stopIfTrue="1" operator="greaterThan">
      <formula>0</formula>
    </cfRule>
  </conditionalFormatting>
  <conditionalFormatting sqref="C86:D87 F86:I92 C85:I85 C84:N84 J85:N93 C89:D92 D88">
    <cfRule type="cellIs" dxfId="740" priority="2754" stopIfTrue="1" operator="greaterThan">
      <formula>0</formula>
    </cfRule>
  </conditionalFormatting>
  <conditionalFormatting sqref="N84:N93">
    <cfRule type="cellIs" dxfId="739" priority="2753" stopIfTrue="1" operator="lessThan">
      <formula>0</formula>
    </cfRule>
  </conditionalFormatting>
  <conditionalFormatting sqref="C84:P84 J85:P93">
    <cfRule type="cellIs" dxfId="738" priority="2752" stopIfTrue="1" operator="greaterThan">
      <formula>0</formula>
    </cfRule>
  </conditionalFormatting>
  <conditionalFormatting sqref="H86:I92 M86:N93">
    <cfRule type="cellIs" dxfId="737" priority="2751" stopIfTrue="1" operator="greaterThan">
      <formula>0</formula>
    </cfRule>
  </conditionalFormatting>
  <conditionalFormatting sqref="I85">
    <cfRule type="cellIs" dxfId="736" priority="2750" stopIfTrue="1" operator="greaterThan">
      <formula>0</formula>
    </cfRule>
  </conditionalFormatting>
  <conditionalFormatting sqref="I93">
    <cfRule type="cellIs" dxfId="735" priority="2749" stopIfTrue="1" operator="greaterThan">
      <formula>0</formula>
    </cfRule>
  </conditionalFormatting>
  <conditionalFormatting sqref="E86:E92">
    <cfRule type="cellIs" dxfId="734" priority="2748" stopIfTrue="1" operator="greaterThan">
      <formula>0</formula>
    </cfRule>
  </conditionalFormatting>
  <conditionalFormatting sqref="K101:L106 M101:M107">
    <cfRule type="containsText" dxfId="733" priority="2746" stopIfTrue="1" operator="containsText" text="NO CUMPLE">
      <formula>NOT(ISERROR(SEARCH("NO CUMPLE",K101)))</formula>
    </cfRule>
    <cfRule type="containsText" dxfId="732" priority="2747" stopIfTrue="1" operator="containsText" text="CUMPLE">
      <formula>NOT(ISERROR(SEARCH("CUMPLE",K101)))</formula>
    </cfRule>
  </conditionalFormatting>
  <conditionalFormatting sqref="K107:L107">
    <cfRule type="containsText" dxfId="731" priority="2744" stopIfTrue="1" operator="containsText" text="NO CUMPLE">
      <formula>NOT(ISERROR(SEARCH("NO CUMPLE",K107)))</formula>
    </cfRule>
    <cfRule type="containsText" dxfId="730" priority="2745" stopIfTrue="1" operator="containsText" text="CUMPLE">
      <formula>NOT(ISERROR(SEARCH("CUMPLE",K107)))</formula>
    </cfRule>
  </conditionalFormatting>
  <conditionalFormatting sqref="R100">
    <cfRule type="cellIs" dxfId="729" priority="2742" operator="greaterThanOrEqual">
      <formula>NUMMINCONT</formula>
    </cfRule>
    <cfRule type="cellIs" dxfId="728" priority="2743" operator="lessThan">
      <formula>NUMMINCONT</formula>
    </cfRule>
  </conditionalFormatting>
  <conditionalFormatting sqref="U98:V98">
    <cfRule type="cellIs" dxfId="727" priority="2730" operator="equal">
      <formula>"CUMPLE"</formula>
    </cfRule>
    <cfRule type="cellIs" dxfId="726" priority="2731" operator="equal">
      <formula>"NO CUMPLE"</formula>
    </cfRule>
  </conditionalFormatting>
  <conditionalFormatting sqref="U98:V100">
    <cfRule type="cellIs" dxfId="725" priority="2729" operator="equal">
      <formula>"VERIFICAR"</formula>
    </cfRule>
  </conditionalFormatting>
  <conditionalFormatting sqref="S103">
    <cfRule type="cellIs" dxfId="724" priority="2714" operator="equal">
      <formula>"CUMPLE"</formula>
    </cfRule>
    <cfRule type="cellIs" dxfId="723" priority="2715" operator="equal">
      <formula>"NO CUMPLE"</formula>
    </cfRule>
  </conditionalFormatting>
  <conditionalFormatting sqref="S103">
    <cfRule type="cellIs" dxfId="722" priority="2713" operator="equal">
      <formula>"VERIFICAR"</formula>
    </cfRule>
  </conditionalFormatting>
  <conditionalFormatting sqref="R84:S93">
    <cfRule type="cellIs" dxfId="721" priority="2689" operator="between">
      <formula>"NO APLICA "</formula>
      <formula>"NO ACREDITA"</formula>
    </cfRule>
  </conditionalFormatting>
  <conditionalFormatting sqref="S84:S93">
    <cfRule type="cellIs" dxfId="720" priority="2688" operator="between">
      <formula>"CONCRETO HIDRAULICO"</formula>
      <formula>"ASFALTICO"</formula>
    </cfRule>
  </conditionalFormatting>
  <conditionalFormatting sqref="R84:R93">
    <cfRule type="cellIs" dxfId="719" priority="2687" operator="notEqual">
      <formula>"NO APLICA"</formula>
    </cfRule>
  </conditionalFormatting>
  <conditionalFormatting sqref="S84:S93">
    <cfRule type="cellIs" dxfId="718" priority="2686" operator="notEqual">
      <formula>"NO APLICA"</formula>
    </cfRule>
  </conditionalFormatting>
  <conditionalFormatting sqref="N114:N123">
    <cfRule type="cellIs" dxfId="717" priority="2655" stopIfTrue="1" operator="lessThan">
      <formula>0</formula>
    </cfRule>
  </conditionalFormatting>
  <conditionalFormatting sqref="C116:D122 B115:B122 F116:I122 C115:I115 B123:J123 J115:J122 K115:Q123 B114:Q114">
    <cfRule type="cellIs" dxfId="716" priority="2654" stopIfTrue="1" operator="greaterThan">
      <formula>0</formula>
    </cfRule>
  </conditionalFormatting>
  <conditionalFormatting sqref="C116:D122">
    <cfRule type="cellIs" dxfId="715" priority="2653" stopIfTrue="1" operator="greaterThan">
      <formula>0</formula>
    </cfRule>
  </conditionalFormatting>
  <conditionalFormatting sqref="C116:D122 F116:I122 C115:I115 C114:N114 J115:N123">
    <cfRule type="cellIs" dxfId="714" priority="2652" stopIfTrue="1" operator="greaterThan">
      <formula>0</formula>
    </cfRule>
  </conditionalFormatting>
  <conditionalFormatting sqref="N114:N123">
    <cfRule type="cellIs" dxfId="713" priority="2651" stopIfTrue="1" operator="lessThan">
      <formula>0</formula>
    </cfRule>
  </conditionalFormatting>
  <conditionalFormatting sqref="C114:P114 J115:P123">
    <cfRule type="cellIs" dxfId="712" priority="2650" stopIfTrue="1" operator="greaterThan">
      <formula>0</formula>
    </cfRule>
  </conditionalFormatting>
  <conditionalFormatting sqref="H116:I122 M116:N123">
    <cfRule type="cellIs" dxfId="711" priority="2649" stopIfTrue="1" operator="greaterThan">
      <formula>0</formula>
    </cfRule>
  </conditionalFormatting>
  <conditionalFormatting sqref="I115">
    <cfRule type="cellIs" dxfId="710" priority="2648" stopIfTrue="1" operator="greaterThan">
      <formula>0</formula>
    </cfRule>
  </conditionalFormatting>
  <conditionalFormatting sqref="I123">
    <cfRule type="cellIs" dxfId="709" priority="2647" stopIfTrue="1" operator="greaterThan">
      <formula>0</formula>
    </cfRule>
  </conditionalFormatting>
  <conditionalFormatting sqref="E116:E122">
    <cfRule type="cellIs" dxfId="708" priority="2646" stopIfTrue="1" operator="greaterThan">
      <formula>0</formula>
    </cfRule>
  </conditionalFormatting>
  <conditionalFormatting sqref="K131:L136 M131:M137">
    <cfRule type="containsText" dxfId="707" priority="2644" stopIfTrue="1" operator="containsText" text="NO CUMPLE">
      <formula>NOT(ISERROR(SEARCH("NO CUMPLE",K131)))</formula>
    </cfRule>
    <cfRule type="containsText" dxfId="706" priority="2645" stopIfTrue="1" operator="containsText" text="CUMPLE">
      <formula>NOT(ISERROR(SEARCH("CUMPLE",K131)))</formula>
    </cfRule>
  </conditionalFormatting>
  <conditionalFormatting sqref="K137:L137">
    <cfRule type="containsText" dxfId="705" priority="2642" stopIfTrue="1" operator="containsText" text="NO CUMPLE">
      <formula>NOT(ISERROR(SEARCH("NO CUMPLE",K137)))</formula>
    </cfRule>
    <cfRule type="containsText" dxfId="704" priority="2643" stopIfTrue="1" operator="containsText" text="CUMPLE">
      <formula>NOT(ISERROR(SEARCH("CUMPLE",K137)))</formula>
    </cfRule>
  </conditionalFormatting>
  <conditionalFormatting sqref="R130">
    <cfRule type="cellIs" dxfId="703" priority="2640" operator="greaterThanOrEqual">
      <formula>NUMMINCONT</formula>
    </cfRule>
    <cfRule type="cellIs" dxfId="702" priority="2641" operator="lessThan">
      <formula>NUMMINCONT</formula>
    </cfRule>
  </conditionalFormatting>
  <conditionalFormatting sqref="U128:V128">
    <cfRule type="cellIs" dxfId="701" priority="2628" operator="equal">
      <formula>"CUMPLE"</formula>
    </cfRule>
    <cfRule type="cellIs" dxfId="700" priority="2629" operator="equal">
      <formula>"NO CUMPLE"</formula>
    </cfRule>
  </conditionalFormatting>
  <conditionalFormatting sqref="U128:V130">
    <cfRule type="cellIs" dxfId="699" priority="2627" operator="equal">
      <formula>"VERIFICAR"</formula>
    </cfRule>
  </conditionalFormatting>
  <conditionalFormatting sqref="S133">
    <cfRule type="cellIs" dxfId="698" priority="2612" operator="equal">
      <formula>"CUMPLE"</formula>
    </cfRule>
    <cfRule type="cellIs" dxfId="697" priority="2613" operator="equal">
      <formula>"NO CUMPLE"</formula>
    </cfRule>
  </conditionalFormatting>
  <conditionalFormatting sqref="S133">
    <cfRule type="cellIs" dxfId="696" priority="2611" operator="equal">
      <formula>"VERIFICAR"</formula>
    </cfRule>
  </conditionalFormatting>
  <conditionalFormatting sqref="R114:S123">
    <cfRule type="cellIs" dxfId="695" priority="2587" operator="between">
      <formula>"NO APLICA "</formula>
      <formula>"NO ACREDITA"</formula>
    </cfRule>
  </conditionalFormatting>
  <conditionalFormatting sqref="S114:S123">
    <cfRule type="cellIs" dxfId="694" priority="2586" operator="between">
      <formula>"CONCRETO HIDRAULICO"</formula>
      <formula>"ASFALTICO"</formula>
    </cfRule>
  </conditionalFormatting>
  <conditionalFormatting sqref="R114:R123">
    <cfRule type="cellIs" dxfId="693" priority="2585" operator="notEqual">
      <formula>"NO APLICA"</formula>
    </cfRule>
  </conditionalFormatting>
  <conditionalFormatting sqref="S114:S123">
    <cfRule type="cellIs" dxfId="692" priority="2584" operator="notEqual">
      <formula>"NO APLICA"</formula>
    </cfRule>
  </conditionalFormatting>
  <conditionalFormatting sqref="N144:N153">
    <cfRule type="cellIs" dxfId="691" priority="2553" stopIfTrue="1" operator="lessThan">
      <formula>0</formula>
    </cfRule>
  </conditionalFormatting>
  <conditionalFormatting sqref="C146:D152 B145:B152 F146:I152 C145:I145 B153:J153 J145:J152 K145:Q153 B144:Q144">
    <cfRule type="cellIs" dxfId="690" priority="2552" stopIfTrue="1" operator="greaterThan">
      <formula>0</formula>
    </cfRule>
  </conditionalFormatting>
  <conditionalFormatting sqref="C146:D152">
    <cfRule type="cellIs" dxfId="689" priority="2551" stopIfTrue="1" operator="greaterThan">
      <formula>0</formula>
    </cfRule>
  </conditionalFormatting>
  <conditionalFormatting sqref="C146:D152 F146:I152 C145:I145 C144:N144 J145:N153">
    <cfRule type="cellIs" dxfId="688" priority="2550" stopIfTrue="1" operator="greaterThan">
      <formula>0</formula>
    </cfRule>
  </conditionalFormatting>
  <conditionalFormatting sqref="N144:N153">
    <cfRule type="cellIs" dxfId="687" priority="2549" stopIfTrue="1" operator="lessThan">
      <formula>0</formula>
    </cfRule>
  </conditionalFormatting>
  <conditionalFormatting sqref="C144:P144 J145:P153">
    <cfRule type="cellIs" dxfId="686" priority="2548" stopIfTrue="1" operator="greaterThan">
      <formula>0</formula>
    </cfRule>
  </conditionalFormatting>
  <conditionalFormatting sqref="H146:I152 M146:N153">
    <cfRule type="cellIs" dxfId="685" priority="2547" stopIfTrue="1" operator="greaterThan">
      <formula>0</formula>
    </cfRule>
  </conditionalFormatting>
  <conditionalFormatting sqref="I145">
    <cfRule type="cellIs" dxfId="684" priority="2546" stopIfTrue="1" operator="greaterThan">
      <formula>0</formula>
    </cfRule>
  </conditionalFormatting>
  <conditionalFormatting sqref="I153">
    <cfRule type="cellIs" dxfId="683" priority="2545" stopIfTrue="1" operator="greaterThan">
      <formula>0</formula>
    </cfRule>
  </conditionalFormatting>
  <conditionalFormatting sqref="E146:E152">
    <cfRule type="cellIs" dxfId="682" priority="2544" stopIfTrue="1" operator="greaterThan">
      <formula>0</formula>
    </cfRule>
  </conditionalFormatting>
  <conditionalFormatting sqref="K161:L166 M161:M167">
    <cfRule type="containsText" dxfId="681" priority="2542" stopIfTrue="1" operator="containsText" text="NO CUMPLE">
      <formula>NOT(ISERROR(SEARCH("NO CUMPLE",K161)))</formula>
    </cfRule>
    <cfRule type="containsText" dxfId="680" priority="2543" stopIfTrue="1" operator="containsText" text="CUMPLE">
      <formula>NOT(ISERROR(SEARCH("CUMPLE",K161)))</formula>
    </cfRule>
  </conditionalFormatting>
  <conditionalFormatting sqref="K167:L167">
    <cfRule type="containsText" dxfId="679" priority="2540" stopIfTrue="1" operator="containsText" text="NO CUMPLE">
      <formula>NOT(ISERROR(SEARCH("NO CUMPLE",K167)))</formula>
    </cfRule>
    <cfRule type="containsText" dxfId="678" priority="2541" stopIfTrue="1" operator="containsText" text="CUMPLE">
      <formula>NOT(ISERROR(SEARCH("CUMPLE",K167)))</formula>
    </cfRule>
  </conditionalFormatting>
  <conditionalFormatting sqref="R160">
    <cfRule type="cellIs" dxfId="677" priority="2538" operator="greaterThanOrEqual">
      <formula>NUMMINCONT</formula>
    </cfRule>
    <cfRule type="cellIs" dxfId="676" priority="2539" operator="lessThan">
      <formula>NUMMINCONT</formula>
    </cfRule>
  </conditionalFormatting>
  <conditionalFormatting sqref="U158:V158">
    <cfRule type="cellIs" dxfId="675" priority="2526" operator="equal">
      <formula>"CUMPLE"</formula>
    </cfRule>
    <cfRule type="cellIs" dxfId="674" priority="2527" operator="equal">
      <formula>"NO CUMPLE"</formula>
    </cfRule>
  </conditionalFormatting>
  <conditionalFormatting sqref="U158:V160">
    <cfRule type="cellIs" dxfId="673" priority="2525" operator="equal">
      <formula>"VERIFICAR"</formula>
    </cfRule>
  </conditionalFormatting>
  <conditionalFormatting sqref="S163">
    <cfRule type="cellIs" dxfId="672" priority="2510" operator="equal">
      <formula>"CUMPLE"</formula>
    </cfRule>
    <cfRule type="cellIs" dxfId="671" priority="2511" operator="equal">
      <formula>"NO CUMPLE"</formula>
    </cfRule>
  </conditionalFormatting>
  <conditionalFormatting sqref="S163">
    <cfRule type="cellIs" dxfId="670" priority="2509" operator="equal">
      <formula>"VERIFICAR"</formula>
    </cfRule>
  </conditionalFormatting>
  <conditionalFormatting sqref="R144:S153">
    <cfRule type="cellIs" dxfId="669" priority="2485" operator="between">
      <formula>"NO APLICA "</formula>
      <formula>"NO ACREDITA"</formula>
    </cfRule>
  </conditionalFormatting>
  <conditionalFormatting sqref="S144:S153">
    <cfRule type="cellIs" dxfId="668" priority="2484" operator="between">
      <formula>"CONCRETO HIDRAULICO"</formula>
      <formula>"ASFALTICO"</formula>
    </cfRule>
  </conditionalFormatting>
  <conditionalFormatting sqref="R144:R153">
    <cfRule type="cellIs" dxfId="667" priority="2483" operator="notEqual">
      <formula>"NO APLICA"</formula>
    </cfRule>
  </conditionalFormatting>
  <conditionalFormatting sqref="S144:S153">
    <cfRule type="cellIs" dxfId="666" priority="2482" operator="notEqual">
      <formula>"NO APLICA"</formula>
    </cfRule>
  </conditionalFormatting>
  <conditionalFormatting sqref="N174:N179 N181:N183">
    <cfRule type="cellIs" dxfId="665" priority="2451" stopIfTrue="1" operator="lessThan">
      <formula>0</formula>
    </cfRule>
  </conditionalFormatting>
  <conditionalFormatting sqref="C176:D179 B175:B179 C175:I175 B183:J183 J175:Q179 B174:Q174 F176:I179 B181:D182 K181:Q183 L180 O180:Q180 F181:J182 F180:G180 I180">
    <cfRule type="cellIs" dxfId="664" priority="2450" stopIfTrue="1" operator="greaterThan">
      <formula>0</formula>
    </cfRule>
  </conditionalFormatting>
  <conditionalFormatting sqref="C176:D179 C181:D182">
    <cfRule type="cellIs" dxfId="663" priority="2449" stopIfTrue="1" operator="greaterThan">
      <formula>0</formula>
    </cfRule>
  </conditionalFormatting>
  <conditionalFormatting sqref="C176:D179 C175:I175 C174:N174 J175:N179 F176:I179 C181:D182 J181:N183 L180 F181:I182 F180:G180 I180">
    <cfRule type="cellIs" dxfId="662" priority="2448" stopIfTrue="1" operator="greaterThan">
      <formula>0</formula>
    </cfRule>
  </conditionalFormatting>
  <conditionalFormatting sqref="N174:N179 N181:N183">
    <cfRule type="cellIs" dxfId="661" priority="2447" stopIfTrue="1" operator="lessThan">
      <formula>0</formula>
    </cfRule>
  </conditionalFormatting>
  <conditionalFormatting sqref="C174:P174 J175:P179 J181:P183 L180 O180:P180">
    <cfRule type="cellIs" dxfId="660" priority="2446" stopIfTrue="1" operator="greaterThan">
      <formula>0</formula>
    </cfRule>
  </conditionalFormatting>
  <conditionalFormatting sqref="M176:N179 H176:I179 M181:N183 H181:I182 I180">
    <cfRule type="cellIs" dxfId="659" priority="2445" stopIfTrue="1" operator="greaterThan">
      <formula>0</formula>
    </cfRule>
  </conditionalFormatting>
  <conditionalFormatting sqref="I175">
    <cfRule type="cellIs" dxfId="658" priority="2444" stopIfTrue="1" operator="greaterThan">
      <formula>0</formula>
    </cfRule>
  </conditionalFormatting>
  <conditionalFormatting sqref="I183">
    <cfRule type="cellIs" dxfId="657" priority="2443" stopIfTrue="1" operator="greaterThan">
      <formula>0</formula>
    </cfRule>
  </conditionalFormatting>
  <conditionalFormatting sqref="E176:E179 E181:E182">
    <cfRule type="cellIs" dxfId="656" priority="2442" stopIfTrue="1" operator="greaterThan">
      <formula>0</formula>
    </cfRule>
  </conditionalFormatting>
  <conditionalFormatting sqref="K191:L196 M191:M197">
    <cfRule type="containsText" dxfId="655" priority="2440" stopIfTrue="1" operator="containsText" text="NO CUMPLE">
      <formula>NOT(ISERROR(SEARCH("NO CUMPLE",K191)))</formula>
    </cfRule>
    <cfRule type="containsText" dxfId="654" priority="2441" stopIfTrue="1" operator="containsText" text="CUMPLE">
      <formula>NOT(ISERROR(SEARCH("CUMPLE",K191)))</formula>
    </cfRule>
  </conditionalFormatting>
  <conditionalFormatting sqref="K197:L197">
    <cfRule type="containsText" dxfId="653" priority="2438" stopIfTrue="1" operator="containsText" text="NO CUMPLE">
      <formula>NOT(ISERROR(SEARCH("NO CUMPLE",K197)))</formula>
    </cfRule>
    <cfRule type="containsText" dxfId="652" priority="2439" stopIfTrue="1" operator="containsText" text="CUMPLE">
      <formula>NOT(ISERROR(SEARCH("CUMPLE",K197)))</formula>
    </cfRule>
  </conditionalFormatting>
  <conditionalFormatting sqref="R190">
    <cfRule type="cellIs" dxfId="651" priority="2436" operator="greaterThanOrEqual">
      <formula>NUMMINCONT</formula>
    </cfRule>
    <cfRule type="cellIs" dxfId="650" priority="2437" operator="lessThan">
      <formula>NUMMINCONT</formula>
    </cfRule>
  </conditionalFormatting>
  <conditionalFormatting sqref="U188:V188">
    <cfRule type="cellIs" dxfId="649" priority="2424" operator="equal">
      <formula>"CUMPLE"</formula>
    </cfRule>
    <cfRule type="cellIs" dxfId="648" priority="2425" operator="equal">
      <formula>"NO CUMPLE"</formula>
    </cfRule>
  </conditionalFormatting>
  <conditionalFormatting sqref="U188:V190">
    <cfRule type="cellIs" dxfId="647" priority="2423" operator="equal">
      <formula>"VERIFICAR"</formula>
    </cfRule>
  </conditionalFormatting>
  <conditionalFormatting sqref="S193">
    <cfRule type="cellIs" dxfId="646" priority="2408" operator="equal">
      <formula>"CUMPLE"</formula>
    </cfRule>
    <cfRule type="cellIs" dxfId="645" priority="2409" operator="equal">
      <formula>"NO CUMPLE"</formula>
    </cfRule>
  </conditionalFormatting>
  <conditionalFormatting sqref="S193">
    <cfRule type="cellIs" dxfId="644" priority="2407" operator="equal">
      <formula>"VERIFICAR"</formula>
    </cfRule>
  </conditionalFormatting>
  <conditionalFormatting sqref="R174:S183">
    <cfRule type="cellIs" dxfId="643" priority="2383" operator="between">
      <formula>"NO APLICA "</formula>
      <formula>"NO ACREDITA"</formula>
    </cfRule>
  </conditionalFormatting>
  <conditionalFormatting sqref="S174:S183">
    <cfRule type="cellIs" dxfId="642" priority="2382" operator="between">
      <formula>"CONCRETO HIDRAULICO"</formula>
      <formula>"ASFALTICO"</formula>
    </cfRule>
  </conditionalFormatting>
  <conditionalFormatting sqref="R174:R183">
    <cfRule type="cellIs" dxfId="641" priority="2381" operator="notEqual">
      <formula>"NO APLICA"</formula>
    </cfRule>
  </conditionalFormatting>
  <conditionalFormatting sqref="S174:S183">
    <cfRule type="cellIs" dxfId="640" priority="2380" operator="notEqual">
      <formula>"NO APLICA"</formula>
    </cfRule>
  </conditionalFormatting>
  <conditionalFormatting sqref="N204:N213">
    <cfRule type="cellIs" dxfId="639" priority="2349" stopIfTrue="1" operator="lessThan">
      <formula>0</formula>
    </cfRule>
  </conditionalFormatting>
  <conditionalFormatting sqref="C206:D212 B205:B212 F206:I212 C205:I205 B213:J213 J205:J212 K205:Q213 B204:Q204">
    <cfRule type="cellIs" dxfId="638" priority="2348" stopIfTrue="1" operator="greaterThan">
      <formula>0</formula>
    </cfRule>
  </conditionalFormatting>
  <conditionalFormatting sqref="C206:D212">
    <cfRule type="cellIs" dxfId="637" priority="2347" stopIfTrue="1" operator="greaterThan">
      <formula>0</formula>
    </cfRule>
  </conditionalFormatting>
  <conditionalFormatting sqref="C206:D212 F206:I212 C205:I205 C204:N204 J205:N213">
    <cfRule type="cellIs" dxfId="636" priority="2346" stopIfTrue="1" operator="greaterThan">
      <formula>0</formula>
    </cfRule>
  </conditionalFormatting>
  <conditionalFormatting sqref="N204:N213">
    <cfRule type="cellIs" dxfId="635" priority="2345" stopIfTrue="1" operator="lessThan">
      <formula>0</formula>
    </cfRule>
  </conditionalFormatting>
  <conditionalFormatting sqref="C204:P204 J205:P213">
    <cfRule type="cellIs" dxfId="634" priority="2344" stopIfTrue="1" operator="greaterThan">
      <formula>0</formula>
    </cfRule>
  </conditionalFormatting>
  <conditionalFormatting sqref="H206:I212 M206:N213">
    <cfRule type="cellIs" dxfId="633" priority="2343" stopIfTrue="1" operator="greaterThan">
      <formula>0</formula>
    </cfRule>
  </conditionalFormatting>
  <conditionalFormatting sqref="I205">
    <cfRule type="cellIs" dxfId="632" priority="2342" stopIfTrue="1" operator="greaterThan">
      <formula>0</formula>
    </cfRule>
  </conditionalFormatting>
  <conditionalFormatting sqref="I213">
    <cfRule type="cellIs" dxfId="631" priority="2341" stopIfTrue="1" operator="greaterThan">
      <formula>0</formula>
    </cfRule>
  </conditionalFormatting>
  <conditionalFormatting sqref="E206:E212">
    <cfRule type="cellIs" dxfId="630" priority="2340" stopIfTrue="1" operator="greaterThan">
      <formula>0</formula>
    </cfRule>
  </conditionalFormatting>
  <conditionalFormatting sqref="K221:L226 M221:M227">
    <cfRule type="containsText" dxfId="629" priority="2338" stopIfTrue="1" operator="containsText" text="NO CUMPLE">
      <formula>NOT(ISERROR(SEARCH("NO CUMPLE",K221)))</formula>
    </cfRule>
    <cfRule type="containsText" dxfId="628" priority="2339" stopIfTrue="1" operator="containsText" text="CUMPLE">
      <formula>NOT(ISERROR(SEARCH("CUMPLE",K221)))</formula>
    </cfRule>
  </conditionalFormatting>
  <conditionalFormatting sqref="K227:L227">
    <cfRule type="containsText" dxfId="627" priority="2336" stopIfTrue="1" operator="containsText" text="NO CUMPLE">
      <formula>NOT(ISERROR(SEARCH("NO CUMPLE",K227)))</formula>
    </cfRule>
    <cfRule type="containsText" dxfId="626" priority="2337" stopIfTrue="1" operator="containsText" text="CUMPLE">
      <formula>NOT(ISERROR(SEARCH("CUMPLE",K227)))</formula>
    </cfRule>
  </conditionalFormatting>
  <conditionalFormatting sqref="R220">
    <cfRule type="cellIs" dxfId="625" priority="2334" operator="greaterThanOrEqual">
      <formula>NUMMINCONT</formula>
    </cfRule>
    <cfRule type="cellIs" dxfId="624" priority="2335" operator="lessThan">
      <formula>NUMMINCONT</formula>
    </cfRule>
  </conditionalFormatting>
  <conditionalFormatting sqref="U218:V218">
    <cfRule type="cellIs" dxfId="623" priority="2322" operator="equal">
      <formula>"CUMPLE"</formula>
    </cfRule>
    <cfRule type="cellIs" dxfId="622" priority="2323" operator="equal">
      <formula>"NO CUMPLE"</formula>
    </cfRule>
  </conditionalFormatting>
  <conditionalFormatting sqref="U218:V220">
    <cfRule type="cellIs" dxfId="621" priority="2321" operator="equal">
      <formula>"VERIFICAR"</formula>
    </cfRule>
  </conditionalFormatting>
  <conditionalFormatting sqref="S223">
    <cfRule type="cellIs" dxfId="620" priority="2306" operator="equal">
      <formula>"CUMPLE"</formula>
    </cfRule>
    <cfRule type="cellIs" dxfId="619" priority="2307" operator="equal">
      <formula>"NO CUMPLE"</formula>
    </cfRule>
  </conditionalFormatting>
  <conditionalFormatting sqref="S223">
    <cfRule type="cellIs" dxfId="618" priority="2305" operator="equal">
      <formula>"VERIFICAR"</formula>
    </cfRule>
  </conditionalFormatting>
  <conditionalFormatting sqref="R204:S213">
    <cfRule type="cellIs" dxfId="617" priority="2281" operator="between">
      <formula>"NO APLICA "</formula>
      <formula>"NO ACREDITA"</formula>
    </cfRule>
  </conditionalFormatting>
  <conditionalFormatting sqref="S204:S213">
    <cfRule type="cellIs" dxfId="616" priority="2280" operator="between">
      <formula>"CONCRETO HIDRAULICO"</formula>
      <formula>"ASFALTICO"</formula>
    </cfRule>
  </conditionalFormatting>
  <conditionalFormatting sqref="R204:R213">
    <cfRule type="cellIs" dxfId="615" priority="2279" operator="notEqual">
      <formula>"NO APLICA"</formula>
    </cfRule>
  </conditionalFormatting>
  <conditionalFormatting sqref="S204:S213">
    <cfRule type="cellIs" dxfId="614" priority="2278" operator="notEqual">
      <formula>"NO APLICA"</formula>
    </cfRule>
  </conditionalFormatting>
  <conditionalFormatting sqref="N234:N243">
    <cfRule type="cellIs" dxfId="613" priority="2247" stopIfTrue="1" operator="lessThan">
      <formula>0</formula>
    </cfRule>
  </conditionalFormatting>
  <conditionalFormatting sqref="C236:D242 B235:B242 F236:I242 C235:I235 B243:J243 J235:J242 K235:Q243 B234:Q234">
    <cfRule type="cellIs" dxfId="612" priority="2246" stopIfTrue="1" operator="greaterThan">
      <formula>0</formula>
    </cfRule>
  </conditionalFormatting>
  <conditionalFormatting sqref="C236:D242">
    <cfRule type="cellIs" dxfId="611" priority="2245" stopIfTrue="1" operator="greaterThan">
      <formula>0</formula>
    </cfRule>
  </conditionalFormatting>
  <conditionalFormatting sqref="C236:D242 F236:I242 C235:I235 C234:N234 J235:N243">
    <cfRule type="cellIs" dxfId="610" priority="2244" stopIfTrue="1" operator="greaterThan">
      <formula>0</formula>
    </cfRule>
  </conditionalFormatting>
  <conditionalFormatting sqref="N234:N243">
    <cfRule type="cellIs" dxfId="609" priority="2243" stopIfTrue="1" operator="lessThan">
      <formula>0</formula>
    </cfRule>
  </conditionalFormatting>
  <conditionalFormatting sqref="C234:P234 J235:P243">
    <cfRule type="cellIs" dxfId="608" priority="2242" stopIfTrue="1" operator="greaterThan">
      <formula>0</formula>
    </cfRule>
  </conditionalFormatting>
  <conditionalFormatting sqref="H236:I242 M236:N243">
    <cfRule type="cellIs" dxfId="607" priority="2241" stopIfTrue="1" operator="greaterThan">
      <formula>0</formula>
    </cfRule>
  </conditionalFormatting>
  <conditionalFormatting sqref="I235">
    <cfRule type="cellIs" dxfId="606" priority="2240" stopIfTrue="1" operator="greaterThan">
      <formula>0</formula>
    </cfRule>
  </conditionalFormatting>
  <conditionalFormatting sqref="I243">
    <cfRule type="cellIs" dxfId="605" priority="2239" stopIfTrue="1" operator="greaterThan">
      <formula>0</formula>
    </cfRule>
  </conditionalFormatting>
  <conditionalFormatting sqref="E236:E242">
    <cfRule type="cellIs" dxfId="604" priority="2238" stopIfTrue="1" operator="greaterThan">
      <formula>0</formula>
    </cfRule>
  </conditionalFormatting>
  <conditionalFormatting sqref="K251:L256 M251:M257">
    <cfRule type="containsText" dxfId="603" priority="2236" stopIfTrue="1" operator="containsText" text="NO CUMPLE">
      <formula>NOT(ISERROR(SEARCH("NO CUMPLE",K251)))</formula>
    </cfRule>
    <cfRule type="containsText" dxfId="602" priority="2237" stopIfTrue="1" operator="containsText" text="CUMPLE">
      <formula>NOT(ISERROR(SEARCH("CUMPLE",K251)))</formula>
    </cfRule>
  </conditionalFormatting>
  <conditionalFormatting sqref="K257:L257">
    <cfRule type="containsText" dxfId="601" priority="2234" stopIfTrue="1" operator="containsText" text="NO CUMPLE">
      <formula>NOT(ISERROR(SEARCH("NO CUMPLE",K257)))</formula>
    </cfRule>
    <cfRule type="containsText" dxfId="600" priority="2235" stopIfTrue="1" operator="containsText" text="CUMPLE">
      <formula>NOT(ISERROR(SEARCH("CUMPLE",K257)))</formula>
    </cfRule>
  </conditionalFormatting>
  <conditionalFormatting sqref="R250">
    <cfRule type="cellIs" dxfId="599" priority="2232" operator="greaterThanOrEqual">
      <formula>NUMMINCONT</formula>
    </cfRule>
    <cfRule type="cellIs" dxfId="598" priority="2233" operator="lessThan">
      <formula>NUMMINCONT</formula>
    </cfRule>
  </conditionalFormatting>
  <conditionalFormatting sqref="U248:V248">
    <cfRule type="cellIs" dxfId="597" priority="2220" operator="equal">
      <formula>"CUMPLE"</formula>
    </cfRule>
    <cfRule type="cellIs" dxfId="596" priority="2221" operator="equal">
      <formula>"NO CUMPLE"</formula>
    </cfRule>
  </conditionalFormatting>
  <conditionalFormatting sqref="U248:V250">
    <cfRule type="cellIs" dxfId="595" priority="2219" operator="equal">
      <formula>"VERIFICAR"</formula>
    </cfRule>
  </conditionalFormatting>
  <conditionalFormatting sqref="S253">
    <cfRule type="cellIs" dxfId="594" priority="2204" operator="equal">
      <formula>"CUMPLE"</formula>
    </cfRule>
    <cfRule type="cellIs" dxfId="593" priority="2205" operator="equal">
      <formula>"NO CUMPLE"</formula>
    </cfRule>
  </conditionalFormatting>
  <conditionalFormatting sqref="S253">
    <cfRule type="cellIs" dxfId="592" priority="2203" operator="equal">
      <formula>"VERIFICAR"</formula>
    </cfRule>
  </conditionalFormatting>
  <conditionalFormatting sqref="R234:S243">
    <cfRule type="cellIs" dxfId="591" priority="2179" operator="between">
      <formula>"NO APLICA "</formula>
      <formula>"NO ACREDITA"</formula>
    </cfRule>
  </conditionalFormatting>
  <conditionalFormatting sqref="S234:S243">
    <cfRule type="cellIs" dxfId="590" priority="2178" operator="between">
      <formula>"CONCRETO HIDRAULICO"</formula>
      <formula>"ASFALTICO"</formula>
    </cfRule>
  </conditionalFormatting>
  <conditionalFormatting sqref="R234:R243">
    <cfRule type="cellIs" dxfId="589" priority="2177" operator="notEqual">
      <formula>"NO APLICA"</formula>
    </cfRule>
  </conditionalFormatting>
  <conditionalFormatting sqref="S234:S243">
    <cfRule type="cellIs" dxfId="588" priority="2176" operator="notEqual">
      <formula>"NO APLICA"</formula>
    </cfRule>
  </conditionalFormatting>
  <conditionalFormatting sqref="N264:N273">
    <cfRule type="cellIs" dxfId="587" priority="2145" stopIfTrue="1" operator="lessThan">
      <formula>0</formula>
    </cfRule>
  </conditionalFormatting>
  <conditionalFormatting sqref="C266:D272 B265:B272 F266:I272 C265:I265 B273:J273 J265:J272 K265:Q273 B264:Q264">
    <cfRule type="cellIs" dxfId="586" priority="2144" stopIfTrue="1" operator="greaterThan">
      <formula>0</formula>
    </cfRule>
  </conditionalFormatting>
  <conditionalFormatting sqref="C266:D272">
    <cfRule type="cellIs" dxfId="585" priority="2143" stopIfTrue="1" operator="greaterThan">
      <formula>0</formula>
    </cfRule>
  </conditionalFormatting>
  <conditionalFormatting sqref="C266:D272 F266:I272 C265:I265 C264:N264 J265:N273">
    <cfRule type="cellIs" dxfId="584" priority="2142" stopIfTrue="1" operator="greaterThan">
      <formula>0</formula>
    </cfRule>
  </conditionalFormatting>
  <conditionalFormatting sqref="N264:N273">
    <cfRule type="cellIs" dxfId="583" priority="2141" stopIfTrue="1" operator="lessThan">
      <formula>0</formula>
    </cfRule>
  </conditionalFormatting>
  <conditionalFormatting sqref="C264:P264 J265:P273">
    <cfRule type="cellIs" dxfId="582" priority="2140" stopIfTrue="1" operator="greaterThan">
      <formula>0</formula>
    </cfRule>
  </conditionalFormatting>
  <conditionalFormatting sqref="H266:I272 M266:N273">
    <cfRule type="cellIs" dxfId="581" priority="2139" stopIfTrue="1" operator="greaterThan">
      <formula>0</formula>
    </cfRule>
  </conditionalFormatting>
  <conditionalFormatting sqref="I265">
    <cfRule type="cellIs" dxfId="580" priority="2138" stopIfTrue="1" operator="greaterThan">
      <formula>0</formula>
    </cfRule>
  </conditionalFormatting>
  <conditionalFormatting sqref="I273">
    <cfRule type="cellIs" dxfId="579" priority="2137" stopIfTrue="1" operator="greaterThan">
      <formula>0</formula>
    </cfRule>
  </conditionalFormatting>
  <conditionalFormatting sqref="E266:E272">
    <cfRule type="cellIs" dxfId="578" priority="2136" stopIfTrue="1" operator="greaterThan">
      <formula>0</formula>
    </cfRule>
  </conditionalFormatting>
  <conditionalFormatting sqref="K281:L286 M281:M287">
    <cfRule type="containsText" dxfId="577" priority="2134" stopIfTrue="1" operator="containsText" text="NO CUMPLE">
      <formula>NOT(ISERROR(SEARCH("NO CUMPLE",K281)))</formula>
    </cfRule>
    <cfRule type="containsText" dxfId="576" priority="2135" stopIfTrue="1" operator="containsText" text="CUMPLE">
      <formula>NOT(ISERROR(SEARCH("CUMPLE",K281)))</formula>
    </cfRule>
  </conditionalFormatting>
  <conditionalFormatting sqref="K287:L287">
    <cfRule type="containsText" dxfId="575" priority="2132" stopIfTrue="1" operator="containsText" text="NO CUMPLE">
      <formula>NOT(ISERROR(SEARCH("NO CUMPLE",K287)))</formula>
    </cfRule>
    <cfRule type="containsText" dxfId="574" priority="2133" stopIfTrue="1" operator="containsText" text="CUMPLE">
      <formula>NOT(ISERROR(SEARCH("CUMPLE",K287)))</formula>
    </cfRule>
  </conditionalFormatting>
  <conditionalFormatting sqref="R280">
    <cfRule type="cellIs" dxfId="573" priority="2130" operator="greaterThanOrEqual">
      <formula>NUMMINCONT</formula>
    </cfRule>
    <cfRule type="cellIs" dxfId="572" priority="2131" operator="lessThan">
      <formula>NUMMINCONT</formula>
    </cfRule>
  </conditionalFormatting>
  <conditionalFormatting sqref="U278:V278">
    <cfRule type="cellIs" dxfId="571" priority="2118" operator="equal">
      <formula>"CUMPLE"</formula>
    </cfRule>
    <cfRule type="cellIs" dxfId="570" priority="2119" operator="equal">
      <formula>"NO CUMPLE"</formula>
    </cfRule>
  </conditionalFormatting>
  <conditionalFormatting sqref="U278:V280">
    <cfRule type="cellIs" dxfId="569" priority="2117" operator="equal">
      <formula>"VERIFICAR"</formula>
    </cfRule>
  </conditionalFormatting>
  <conditionalFormatting sqref="S283">
    <cfRule type="cellIs" dxfId="568" priority="2102" operator="equal">
      <formula>"CUMPLE"</formula>
    </cfRule>
    <cfRule type="cellIs" dxfId="567" priority="2103" operator="equal">
      <formula>"NO CUMPLE"</formula>
    </cfRule>
  </conditionalFormatting>
  <conditionalFormatting sqref="S283">
    <cfRule type="cellIs" dxfId="566" priority="2101" operator="equal">
      <formula>"VERIFICAR"</formula>
    </cfRule>
  </conditionalFormatting>
  <conditionalFormatting sqref="R264:S273">
    <cfRule type="cellIs" dxfId="565" priority="2077" operator="between">
      <formula>"NO APLICA "</formula>
      <formula>"NO ACREDITA"</formula>
    </cfRule>
  </conditionalFormatting>
  <conditionalFormatting sqref="S264:S273">
    <cfRule type="cellIs" dxfId="564" priority="2076" operator="between">
      <formula>"CONCRETO HIDRAULICO"</formula>
      <formula>"ASFALTICO"</formula>
    </cfRule>
  </conditionalFormatting>
  <conditionalFormatting sqref="R264:R273">
    <cfRule type="cellIs" dxfId="563" priority="2075" operator="notEqual">
      <formula>"NO APLICA"</formula>
    </cfRule>
  </conditionalFormatting>
  <conditionalFormatting sqref="S264:S273">
    <cfRule type="cellIs" dxfId="562" priority="2074" operator="notEqual">
      <formula>"NO APLICA"</formula>
    </cfRule>
  </conditionalFormatting>
  <conditionalFormatting sqref="N294:N303">
    <cfRule type="cellIs" dxfId="561" priority="2043" stopIfTrue="1" operator="lessThan">
      <formula>0</formula>
    </cfRule>
  </conditionalFormatting>
  <conditionalFormatting sqref="C296:D302 B295:B302 F296:I302 C295:I295 B303:J303 J295:J302 K295:Q303 B294:Q294">
    <cfRule type="cellIs" dxfId="560" priority="2042" stopIfTrue="1" operator="greaterThan">
      <formula>0</formula>
    </cfRule>
  </conditionalFormatting>
  <conditionalFormatting sqref="C296:D302">
    <cfRule type="cellIs" dxfId="559" priority="2041" stopIfTrue="1" operator="greaterThan">
      <formula>0</formula>
    </cfRule>
  </conditionalFormatting>
  <conditionalFormatting sqref="C296:D302 F296:I302 C295:I295 C294:N294 J295:N303">
    <cfRule type="cellIs" dxfId="558" priority="2040" stopIfTrue="1" operator="greaterThan">
      <formula>0</formula>
    </cfRule>
  </conditionalFormatting>
  <conditionalFormatting sqref="N294:N303">
    <cfRule type="cellIs" dxfId="557" priority="2039" stopIfTrue="1" operator="lessThan">
      <formula>0</formula>
    </cfRule>
  </conditionalFormatting>
  <conditionalFormatting sqref="C294:P294 J295:P303">
    <cfRule type="cellIs" dxfId="556" priority="2038" stopIfTrue="1" operator="greaterThan">
      <formula>0</formula>
    </cfRule>
  </conditionalFormatting>
  <conditionalFormatting sqref="H296:I302 M296:N303">
    <cfRule type="cellIs" dxfId="555" priority="2037" stopIfTrue="1" operator="greaterThan">
      <formula>0</formula>
    </cfRule>
  </conditionalFormatting>
  <conditionalFormatting sqref="I295">
    <cfRule type="cellIs" dxfId="554" priority="2036" stopIfTrue="1" operator="greaterThan">
      <formula>0</formula>
    </cfRule>
  </conditionalFormatting>
  <conditionalFormatting sqref="I303">
    <cfRule type="cellIs" dxfId="553" priority="2035" stopIfTrue="1" operator="greaterThan">
      <formula>0</formula>
    </cfRule>
  </conditionalFormatting>
  <conditionalFormatting sqref="E296:E302">
    <cfRule type="cellIs" dxfId="552" priority="2034" stopIfTrue="1" operator="greaterThan">
      <formula>0</formula>
    </cfRule>
  </conditionalFormatting>
  <conditionalFormatting sqref="K311:L316 M311:M317">
    <cfRule type="containsText" dxfId="551" priority="2032" stopIfTrue="1" operator="containsText" text="NO CUMPLE">
      <formula>NOT(ISERROR(SEARCH("NO CUMPLE",K311)))</formula>
    </cfRule>
    <cfRule type="containsText" dxfId="550" priority="2033" stopIfTrue="1" operator="containsText" text="CUMPLE">
      <formula>NOT(ISERROR(SEARCH("CUMPLE",K311)))</formula>
    </cfRule>
  </conditionalFormatting>
  <conditionalFormatting sqref="K317:L317">
    <cfRule type="containsText" dxfId="549" priority="2030" stopIfTrue="1" operator="containsText" text="NO CUMPLE">
      <formula>NOT(ISERROR(SEARCH("NO CUMPLE",K317)))</formula>
    </cfRule>
    <cfRule type="containsText" dxfId="548" priority="2031" stopIfTrue="1" operator="containsText" text="CUMPLE">
      <formula>NOT(ISERROR(SEARCH("CUMPLE",K317)))</formula>
    </cfRule>
  </conditionalFormatting>
  <conditionalFormatting sqref="R310">
    <cfRule type="cellIs" dxfId="547" priority="2028" operator="greaterThanOrEqual">
      <formula>NUMMINCONT</formula>
    </cfRule>
    <cfRule type="cellIs" dxfId="546" priority="2029" operator="lessThan">
      <formula>NUMMINCONT</formula>
    </cfRule>
  </conditionalFormatting>
  <conditionalFormatting sqref="U308:V308">
    <cfRule type="cellIs" dxfId="545" priority="2016" operator="equal">
      <formula>"CUMPLE"</formula>
    </cfRule>
    <cfRule type="cellIs" dxfId="544" priority="2017" operator="equal">
      <formula>"NO CUMPLE"</formula>
    </cfRule>
  </conditionalFormatting>
  <conditionalFormatting sqref="U308:V310">
    <cfRule type="cellIs" dxfId="543" priority="2015" operator="equal">
      <formula>"VERIFICAR"</formula>
    </cfRule>
  </conditionalFormatting>
  <conditionalFormatting sqref="S313">
    <cfRule type="cellIs" dxfId="542" priority="2000" operator="equal">
      <formula>"CUMPLE"</formula>
    </cfRule>
    <cfRule type="cellIs" dxfId="541" priority="2001" operator="equal">
      <formula>"NO CUMPLE"</formula>
    </cfRule>
  </conditionalFormatting>
  <conditionalFormatting sqref="S313">
    <cfRule type="cellIs" dxfId="540" priority="1999" operator="equal">
      <formula>"VERIFICAR"</formula>
    </cfRule>
  </conditionalFormatting>
  <conditionalFormatting sqref="R294:S303">
    <cfRule type="cellIs" dxfId="539" priority="1975" operator="between">
      <formula>"NO APLICA "</formula>
      <formula>"NO ACREDITA"</formula>
    </cfRule>
  </conditionalFormatting>
  <conditionalFormatting sqref="S294:S303">
    <cfRule type="cellIs" dxfId="538" priority="1974" operator="between">
      <formula>"CONCRETO HIDRAULICO"</formula>
      <formula>"ASFALTICO"</formula>
    </cfRule>
  </conditionalFormatting>
  <conditionalFormatting sqref="R294:R303">
    <cfRule type="cellIs" dxfId="537" priority="1973" operator="notEqual">
      <formula>"NO APLICA"</formula>
    </cfRule>
  </conditionalFormatting>
  <conditionalFormatting sqref="S294:S303">
    <cfRule type="cellIs" dxfId="536" priority="1972" operator="notEqual">
      <formula>"NO APLICA"</formula>
    </cfRule>
  </conditionalFormatting>
  <conditionalFormatting sqref="N324:N333">
    <cfRule type="cellIs" dxfId="535" priority="1941" stopIfTrue="1" operator="lessThan">
      <formula>0</formula>
    </cfRule>
  </conditionalFormatting>
  <conditionalFormatting sqref="C326:D332 B325:B332 F326:I332 C325:I325 B333:J333 J325:J332 K325:Q333 B324:Q324">
    <cfRule type="cellIs" dxfId="534" priority="1940" stopIfTrue="1" operator="greaterThan">
      <formula>0</formula>
    </cfRule>
  </conditionalFormatting>
  <conditionalFormatting sqref="C326:D332">
    <cfRule type="cellIs" dxfId="533" priority="1939" stopIfTrue="1" operator="greaterThan">
      <formula>0</formula>
    </cfRule>
  </conditionalFormatting>
  <conditionalFormatting sqref="C326:D332 F326:I332 C325:I325 C324:N324 J325:N333">
    <cfRule type="cellIs" dxfId="532" priority="1938" stopIfTrue="1" operator="greaterThan">
      <formula>0</formula>
    </cfRule>
  </conditionalFormatting>
  <conditionalFormatting sqref="N324:N333">
    <cfRule type="cellIs" dxfId="531" priority="1937" stopIfTrue="1" operator="lessThan">
      <formula>0</formula>
    </cfRule>
  </conditionalFormatting>
  <conditionalFormatting sqref="C324:P324 J325:P333">
    <cfRule type="cellIs" dxfId="530" priority="1936" stopIfTrue="1" operator="greaterThan">
      <formula>0</formula>
    </cfRule>
  </conditionalFormatting>
  <conditionalFormatting sqref="H326:I332 M326:N333">
    <cfRule type="cellIs" dxfId="529" priority="1935" stopIfTrue="1" operator="greaterThan">
      <formula>0</formula>
    </cfRule>
  </conditionalFormatting>
  <conditionalFormatting sqref="I325">
    <cfRule type="cellIs" dxfId="528" priority="1934" stopIfTrue="1" operator="greaterThan">
      <formula>0</formula>
    </cfRule>
  </conditionalFormatting>
  <conditionalFormatting sqref="I333">
    <cfRule type="cellIs" dxfId="527" priority="1933" stopIfTrue="1" operator="greaterThan">
      <formula>0</formula>
    </cfRule>
  </conditionalFormatting>
  <conditionalFormatting sqref="E326:E332">
    <cfRule type="cellIs" dxfId="526" priority="1932" stopIfTrue="1" operator="greaterThan">
      <formula>0</formula>
    </cfRule>
  </conditionalFormatting>
  <conditionalFormatting sqref="K341:L346 M341:M347">
    <cfRule type="containsText" dxfId="525" priority="1930" stopIfTrue="1" operator="containsText" text="NO CUMPLE">
      <formula>NOT(ISERROR(SEARCH("NO CUMPLE",K341)))</formula>
    </cfRule>
    <cfRule type="containsText" dxfId="524" priority="1931" stopIfTrue="1" operator="containsText" text="CUMPLE">
      <formula>NOT(ISERROR(SEARCH("CUMPLE",K341)))</formula>
    </cfRule>
  </conditionalFormatting>
  <conditionalFormatting sqref="K347:L347">
    <cfRule type="containsText" dxfId="523" priority="1928" stopIfTrue="1" operator="containsText" text="NO CUMPLE">
      <formula>NOT(ISERROR(SEARCH("NO CUMPLE",K347)))</formula>
    </cfRule>
    <cfRule type="containsText" dxfId="522" priority="1929" stopIfTrue="1" operator="containsText" text="CUMPLE">
      <formula>NOT(ISERROR(SEARCH("CUMPLE",K347)))</formula>
    </cfRule>
  </conditionalFormatting>
  <conditionalFormatting sqref="R340">
    <cfRule type="cellIs" dxfId="521" priority="1926" operator="greaterThanOrEqual">
      <formula>NUMMINCONT</formula>
    </cfRule>
    <cfRule type="cellIs" dxfId="520" priority="1927" operator="lessThan">
      <formula>NUMMINCONT</formula>
    </cfRule>
  </conditionalFormatting>
  <conditionalFormatting sqref="U338:V338">
    <cfRule type="cellIs" dxfId="519" priority="1914" operator="equal">
      <formula>"CUMPLE"</formula>
    </cfRule>
    <cfRule type="cellIs" dxfId="518" priority="1915" operator="equal">
      <formula>"NO CUMPLE"</formula>
    </cfRule>
  </conditionalFormatting>
  <conditionalFormatting sqref="U338:V340">
    <cfRule type="cellIs" dxfId="517" priority="1913" operator="equal">
      <formula>"VERIFICAR"</formula>
    </cfRule>
  </conditionalFormatting>
  <conditionalFormatting sqref="S343">
    <cfRule type="cellIs" dxfId="516" priority="1898" operator="equal">
      <formula>"CUMPLE"</formula>
    </cfRule>
    <cfRule type="cellIs" dxfId="515" priority="1899" operator="equal">
      <formula>"NO CUMPLE"</formula>
    </cfRule>
  </conditionalFormatting>
  <conditionalFormatting sqref="S343">
    <cfRule type="cellIs" dxfId="514" priority="1897" operator="equal">
      <formula>"VERIFICAR"</formula>
    </cfRule>
  </conditionalFormatting>
  <conditionalFormatting sqref="R324:S333">
    <cfRule type="cellIs" dxfId="513" priority="1873" operator="between">
      <formula>"NO APLICA "</formula>
      <formula>"NO ACREDITA"</formula>
    </cfRule>
  </conditionalFormatting>
  <conditionalFormatting sqref="S324:S333">
    <cfRule type="cellIs" dxfId="512" priority="1872" operator="between">
      <formula>"CONCRETO HIDRAULICO"</formula>
      <formula>"ASFALTICO"</formula>
    </cfRule>
  </conditionalFormatting>
  <conditionalFormatting sqref="R324:R333">
    <cfRule type="cellIs" dxfId="511" priority="1871" operator="notEqual">
      <formula>"NO APLICA"</formula>
    </cfRule>
  </conditionalFormatting>
  <conditionalFormatting sqref="S324:S333">
    <cfRule type="cellIs" dxfId="510" priority="1870" operator="notEqual">
      <formula>"NO APLICA"</formula>
    </cfRule>
  </conditionalFormatting>
  <conditionalFormatting sqref="N354:N363">
    <cfRule type="cellIs" dxfId="509" priority="1839" stopIfTrue="1" operator="lessThan">
      <formula>0</formula>
    </cfRule>
  </conditionalFormatting>
  <conditionalFormatting sqref="C356:D362 B355:B362 F356:I362 C355:I355 B363:J363 J355:J362 K355:Q363 B354:Q354">
    <cfRule type="cellIs" dxfId="508" priority="1838" stopIfTrue="1" operator="greaterThan">
      <formula>0</formula>
    </cfRule>
  </conditionalFormatting>
  <conditionalFormatting sqref="C356:D362">
    <cfRule type="cellIs" dxfId="507" priority="1837" stopIfTrue="1" operator="greaterThan">
      <formula>0</formula>
    </cfRule>
  </conditionalFormatting>
  <conditionalFormatting sqref="C356:D362 F356:I362 C355:I355 C354:N354 J355:N363">
    <cfRule type="cellIs" dxfId="506" priority="1836" stopIfTrue="1" operator="greaterThan">
      <formula>0</formula>
    </cfRule>
  </conditionalFormatting>
  <conditionalFormatting sqref="N354:N363">
    <cfRule type="cellIs" dxfId="505" priority="1835" stopIfTrue="1" operator="lessThan">
      <formula>0</formula>
    </cfRule>
  </conditionalFormatting>
  <conditionalFormatting sqref="C354:P354 J355:P363">
    <cfRule type="cellIs" dxfId="504" priority="1834" stopIfTrue="1" operator="greaterThan">
      <formula>0</formula>
    </cfRule>
  </conditionalFormatting>
  <conditionalFormatting sqref="H356:I362 M356:N363">
    <cfRule type="cellIs" dxfId="503" priority="1833" stopIfTrue="1" operator="greaterThan">
      <formula>0</formula>
    </cfRule>
  </conditionalFormatting>
  <conditionalFormatting sqref="I355">
    <cfRule type="cellIs" dxfId="502" priority="1832" stopIfTrue="1" operator="greaterThan">
      <formula>0</formula>
    </cfRule>
  </conditionalFormatting>
  <conditionalFormatting sqref="I363">
    <cfRule type="cellIs" dxfId="501" priority="1831" stopIfTrue="1" operator="greaterThan">
      <formula>0</formula>
    </cfRule>
  </conditionalFormatting>
  <conditionalFormatting sqref="E356:E362">
    <cfRule type="cellIs" dxfId="500" priority="1830" stopIfTrue="1" operator="greaterThan">
      <formula>0</formula>
    </cfRule>
  </conditionalFormatting>
  <conditionalFormatting sqref="K371:L376 M371:M377">
    <cfRule type="containsText" dxfId="499" priority="1828" stopIfTrue="1" operator="containsText" text="NO CUMPLE">
      <formula>NOT(ISERROR(SEARCH("NO CUMPLE",K371)))</formula>
    </cfRule>
    <cfRule type="containsText" dxfId="498" priority="1829" stopIfTrue="1" operator="containsText" text="CUMPLE">
      <formula>NOT(ISERROR(SEARCH("CUMPLE",K371)))</formula>
    </cfRule>
  </conditionalFormatting>
  <conditionalFormatting sqref="K377:L377">
    <cfRule type="containsText" dxfId="497" priority="1826" stopIfTrue="1" operator="containsText" text="NO CUMPLE">
      <formula>NOT(ISERROR(SEARCH("NO CUMPLE",K377)))</formula>
    </cfRule>
    <cfRule type="containsText" dxfId="496" priority="1827" stopIfTrue="1" operator="containsText" text="CUMPLE">
      <formula>NOT(ISERROR(SEARCH("CUMPLE",K377)))</formula>
    </cfRule>
  </conditionalFormatting>
  <conditionalFormatting sqref="R370">
    <cfRule type="cellIs" dxfId="495" priority="1824" operator="greaterThanOrEqual">
      <formula>NUMMINCONT</formula>
    </cfRule>
    <cfRule type="cellIs" dxfId="494" priority="1825" operator="lessThan">
      <formula>NUMMINCONT</formula>
    </cfRule>
  </conditionalFormatting>
  <conditionalFormatting sqref="U368:V368">
    <cfRule type="cellIs" dxfId="493" priority="1812" operator="equal">
      <formula>"CUMPLE"</formula>
    </cfRule>
    <cfRule type="cellIs" dxfId="492" priority="1813" operator="equal">
      <formula>"NO CUMPLE"</formula>
    </cfRule>
  </conditionalFormatting>
  <conditionalFormatting sqref="U368:V370">
    <cfRule type="cellIs" dxfId="491" priority="1811" operator="equal">
      <formula>"VERIFICAR"</formula>
    </cfRule>
  </conditionalFormatting>
  <conditionalFormatting sqref="S373">
    <cfRule type="cellIs" dxfId="490" priority="1796" operator="equal">
      <formula>"CUMPLE"</formula>
    </cfRule>
    <cfRule type="cellIs" dxfId="489" priority="1797" operator="equal">
      <formula>"NO CUMPLE"</formula>
    </cfRule>
  </conditionalFormatting>
  <conditionalFormatting sqref="S373">
    <cfRule type="cellIs" dxfId="488" priority="1795" operator="equal">
      <formula>"VERIFICAR"</formula>
    </cfRule>
  </conditionalFormatting>
  <conditionalFormatting sqref="R354:S363">
    <cfRule type="cellIs" dxfId="487" priority="1771" operator="between">
      <formula>"NO APLICA "</formula>
      <formula>"NO ACREDITA"</formula>
    </cfRule>
  </conditionalFormatting>
  <conditionalFormatting sqref="S354:S363">
    <cfRule type="cellIs" dxfId="486" priority="1770" operator="between">
      <formula>"CONCRETO HIDRAULICO"</formula>
      <formula>"ASFALTICO"</formula>
    </cfRule>
  </conditionalFormatting>
  <conditionalFormatting sqref="R354:R363">
    <cfRule type="cellIs" dxfId="485" priority="1769" operator="notEqual">
      <formula>"NO APLICA"</formula>
    </cfRule>
  </conditionalFormatting>
  <conditionalFormatting sqref="S354:S363">
    <cfRule type="cellIs" dxfId="484" priority="1768" operator="notEqual">
      <formula>"NO APLICA"</formula>
    </cfRule>
  </conditionalFormatting>
  <conditionalFormatting sqref="N384:N393">
    <cfRule type="cellIs" dxfId="483" priority="1737" stopIfTrue="1" operator="lessThan">
      <formula>0</formula>
    </cfRule>
  </conditionalFormatting>
  <conditionalFormatting sqref="C386:D392 B385:B392 F386:I392 C385:I385 B393:J393 J385:J392 K385:Q393 B384:Q384">
    <cfRule type="cellIs" dxfId="482" priority="1736" stopIfTrue="1" operator="greaterThan">
      <formula>0</formula>
    </cfRule>
  </conditionalFormatting>
  <conditionalFormatting sqref="C386:D392">
    <cfRule type="cellIs" dxfId="481" priority="1735" stopIfTrue="1" operator="greaterThan">
      <formula>0</formula>
    </cfRule>
  </conditionalFormatting>
  <conditionalFormatting sqref="C386:D392 F386:I392 C385:I385 C384:N384 J385:N393">
    <cfRule type="cellIs" dxfId="480" priority="1734" stopIfTrue="1" operator="greaterThan">
      <formula>0</formula>
    </cfRule>
  </conditionalFormatting>
  <conditionalFormatting sqref="N384:N393">
    <cfRule type="cellIs" dxfId="479" priority="1733" stopIfTrue="1" operator="lessThan">
      <formula>0</formula>
    </cfRule>
  </conditionalFormatting>
  <conditionalFormatting sqref="C384:P384 J385:P393">
    <cfRule type="cellIs" dxfId="478" priority="1732" stopIfTrue="1" operator="greaterThan">
      <formula>0</formula>
    </cfRule>
  </conditionalFormatting>
  <conditionalFormatting sqref="H386:I392 M386:N393">
    <cfRule type="cellIs" dxfId="477" priority="1731" stopIfTrue="1" operator="greaterThan">
      <formula>0</formula>
    </cfRule>
  </conditionalFormatting>
  <conditionalFormatting sqref="I385">
    <cfRule type="cellIs" dxfId="476" priority="1730" stopIfTrue="1" operator="greaterThan">
      <formula>0</formula>
    </cfRule>
  </conditionalFormatting>
  <conditionalFormatting sqref="I393">
    <cfRule type="cellIs" dxfId="475" priority="1729" stopIfTrue="1" operator="greaterThan">
      <formula>0</formula>
    </cfRule>
  </conditionalFormatting>
  <conditionalFormatting sqref="E386:E392">
    <cfRule type="cellIs" dxfId="474" priority="1728" stopIfTrue="1" operator="greaterThan">
      <formula>0</formula>
    </cfRule>
  </conditionalFormatting>
  <conditionalFormatting sqref="K401:L406 M401:M407">
    <cfRule type="containsText" dxfId="473" priority="1726" stopIfTrue="1" operator="containsText" text="NO CUMPLE">
      <formula>NOT(ISERROR(SEARCH("NO CUMPLE",K401)))</formula>
    </cfRule>
    <cfRule type="containsText" dxfId="472" priority="1727" stopIfTrue="1" operator="containsText" text="CUMPLE">
      <formula>NOT(ISERROR(SEARCH("CUMPLE",K401)))</formula>
    </cfRule>
  </conditionalFormatting>
  <conditionalFormatting sqref="K407:L407">
    <cfRule type="containsText" dxfId="471" priority="1724" stopIfTrue="1" operator="containsText" text="NO CUMPLE">
      <formula>NOT(ISERROR(SEARCH("NO CUMPLE",K407)))</formula>
    </cfRule>
    <cfRule type="containsText" dxfId="470" priority="1725" stopIfTrue="1" operator="containsText" text="CUMPLE">
      <formula>NOT(ISERROR(SEARCH("CUMPLE",K407)))</formula>
    </cfRule>
  </conditionalFormatting>
  <conditionalFormatting sqref="R400">
    <cfRule type="cellIs" dxfId="469" priority="1722" operator="greaterThanOrEqual">
      <formula>NUMMINCONT</formula>
    </cfRule>
    <cfRule type="cellIs" dxfId="468" priority="1723" operator="lessThan">
      <formula>NUMMINCONT</formula>
    </cfRule>
  </conditionalFormatting>
  <conditionalFormatting sqref="U398:V398">
    <cfRule type="cellIs" dxfId="467" priority="1710" operator="equal">
      <formula>"CUMPLE"</formula>
    </cfRule>
    <cfRule type="cellIs" dxfId="466" priority="1711" operator="equal">
      <formula>"NO CUMPLE"</formula>
    </cfRule>
  </conditionalFormatting>
  <conditionalFormatting sqref="U398:V400">
    <cfRule type="cellIs" dxfId="465" priority="1709" operator="equal">
      <formula>"VERIFICAR"</formula>
    </cfRule>
  </conditionalFormatting>
  <conditionalFormatting sqref="S403">
    <cfRule type="cellIs" dxfId="464" priority="1694" operator="equal">
      <formula>"CUMPLE"</formula>
    </cfRule>
    <cfRule type="cellIs" dxfId="463" priority="1695" operator="equal">
      <formula>"NO CUMPLE"</formula>
    </cfRule>
  </conditionalFormatting>
  <conditionalFormatting sqref="S403">
    <cfRule type="cellIs" dxfId="462" priority="1693" operator="equal">
      <formula>"VERIFICAR"</formula>
    </cfRule>
  </conditionalFormatting>
  <conditionalFormatting sqref="R384:S393">
    <cfRule type="cellIs" dxfId="461" priority="1669" operator="between">
      <formula>"NO APLICA "</formula>
      <formula>"NO ACREDITA"</formula>
    </cfRule>
  </conditionalFormatting>
  <conditionalFormatting sqref="S384:S393">
    <cfRule type="cellIs" dxfId="460" priority="1668" operator="between">
      <formula>"CONCRETO HIDRAULICO"</formula>
      <formula>"ASFALTICO"</formula>
    </cfRule>
  </conditionalFormatting>
  <conditionalFormatting sqref="R384:R393">
    <cfRule type="cellIs" dxfId="459" priority="1667" operator="notEqual">
      <formula>"NO APLICA"</formula>
    </cfRule>
  </conditionalFormatting>
  <conditionalFormatting sqref="S384:S393">
    <cfRule type="cellIs" dxfId="458" priority="1666" operator="notEqual">
      <formula>"NO APLICA"</formula>
    </cfRule>
  </conditionalFormatting>
  <conditionalFormatting sqref="N414:N423">
    <cfRule type="cellIs" dxfId="457" priority="1635" stopIfTrue="1" operator="lessThan">
      <formula>0</formula>
    </cfRule>
  </conditionalFormatting>
  <conditionalFormatting sqref="C416:D422 B415:B422 F416:I422 C415:I415 B423:J423 J415:J422 K415:Q423 B414:Q414">
    <cfRule type="cellIs" dxfId="456" priority="1634" stopIfTrue="1" operator="greaterThan">
      <formula>0</formula>
    </cfRule>
  </conditionalFormatting>
  <conditionalFormatting sqref="C416:D422">
    <cfRule type="cellIs" dxfId="455" priority="1633" stopIfTrue="1" operator="greaterThan">
      <formula>0</formula>
    </cfRule>
  </conditionalFormatting>
  <conditionalFormatting sqref="C416:D422 F416:I422 C415:I415 C414:N414 J415:N423">
    <cfRule type="cellIs" dxfId="454" priority="1632" stopIfTrue="1" operator="greaterThan">
      <formula>0</formula>
    </cfRule>
  </conditionalFormatting>
  <conditionalFormatting sqref="N414:N423">
    <cfRule type="cellIs" dxfId="453" priority="1631" stopIfTrue="1" operator="lessThan">
      <formula>0</formula>
    </cfRule>
  </conditionalFormatting>
  <conditionalFormatting sqref="C414:P414 J415:P423">
    <cfRule type="cellIs" dxfId="452" priority="1630" stopIfTrue="1" operator="greaterThan">
      <formula>0</formula>
    </cfRule>
  </conditionalFormatting>
  <conditionalFormatting sqref="H416:I422 M416:N423">
    <cfRule type="cellIs" dxfId="451" priority="1629" stopIfTrue="1" operator="greaterThan">
      <formula>0</formula>
    </cfRule>
  </conditionalFormatting>
  <conditionalFormatting sqref="I415">
    <cfRule type="cellIs" dxfId="450" priority="1628" stopIfTrue="1" operator="greaterThan">
      <formula>0</formula>
    </cfRule>
  </conditionalFormatting>
  <conditionalFormatting sqref="I423">
    <cfRule type="cellIs" dxfId="449" priority="1627" stopIfTrue="1" operator="greaterThan">
      <formula>0</formula>
    </cfRule>
  </conditionalFormatting>
  <conditionalFormatting sqref="E416:E422">
    <cfRule type="cellIs" dxfId="448" priority="1626" stopIfTrue="1" operator="greaterThan">
      <formula>0</formula>
    </cfRule>
  </conditionalFormatting>
  <conditionalFormatting sqref="K431:L436 M431:M437">
    <cfRule type="containsText" dxfId="447" priority="1624" stopIfTrue="1" operator="containsText" text="NO CUMPLE">
      <formula>NOT(ISERROR(SEARCH("NO CUMPLE",K431)))</formula>
    </cfRule>
    <cfRule type="containsText" dxfId="446" priority="1625" stopIfTrue="1" operator="containsText" text="CUMPLE">
      <formula>NOT(ISERROR(SEARCH("CUMPLE",K431)))</formula>
    </cfRule>
  </conditionalFormatting>
  <conditionalFormatting sqref="K437:L437">
    <cfRule type="containsText" dxfId="445" priority="1622" stopIfTrue="1" operator="containsText" text="NO CUMPLE">
      <formula>NOT(ISERROR(SEARCH("NO CUMPLE",K437)))</formula>
    </cfRule>
    <cfRule type="containsText" dxfId="444" priority="1623" stopIfTrue="1" operator="containsText" text="CUMPLE">
      <formula>NOT(ISERROR(SEARCH("CUMPLE",K437)))</formula>
    </cfRule>
  </conditionalFormatting>
  <conditionalFormatting sqref="R430">
    <cfRule type="cellIs" dxfId="443" priority="1620" operator="greaterThanOrEqual">
      <formula>NUMMINCONT</formula>
    </cfRule>
    <cfRule type="cellIs" dxfId="442" priority="1621" operator="lessThan">
      <formula>NUMMINCONT</formula>
    </cfRule>
  </conditionalFormatting>
  <conditionalFormatting sqref="U428:V428">
    <cfRule type="cellIs" dxfId="441" priority="1608" operator="equal">
      <formula>"CUMPLE"</formula>
    </cfRule>
    <cfRule type="cellIs" dxfId="440" priority="1609" operator="equal">
      <formula>"NO CUMPLE"</formula>
    </cfRule>
  </conditionalFormatting>
  <conditionalFormatting sqref="U428:V430">
    <cfRule type="cellIs" dxfId="439" priority="1607" operator="equal">
      <formula>"VERIFICAR"</formula>
    </cfRule>
  </conditionalFormatting>
  <conditionalFormatting sqref="S433">
    <cfRule type="cellIs" dxfId="438" priority="1592" operator="equal">
      <formula>"CUMPLE"</formula>
    </cfRule>
    <cfRule type="cellIs" dxfId="437" priority="1593" operator="equal">
      <formula>"NO CUMPLE"</formula>
    </cfRule>
  </conditionalFormatting>
  <conditionalFormatting sqref="S433">
    <cfRule type="cellIs" dxfId="436" priority="1591" operator="equal">
      <formula>"VERIFICAR"</formula>
    </cfRule>
  </conditionalFormatting>
  <conditionalFormatting sqref="R414:S423">
    <cfRule type="cellIs" dxfId="435" priority="1567" operator="between">
      <formula>"NO APLICA "</formula>
      <formula>"NO ACREDITA"</formula>
    </cfRule>
  </conditionalFormatting>
  <conditionalFormatting sqref="S414:S423">
    <cfRule type="cellIs" dxfId="434" priority="1566" operator="between">
      <formula>"CONCRETO HIDRAULICO"</formula>
      <formula>"ASFALTICO"</formula>
    </cfRule>
  </conditionalFormatting>
  <conditionalFormatting sqref="R414:R423">
    <cfRule type="cellIs" dxfId="433" priority="1565" operator="notEqual">
      <formula>"NO APLICA"</formula>
    </cfRule>
  </conditionalFormatting>
  <conditionalFormatting sqref="S414:S423">
    <cfRule type="cellIs" dxfId="432" priority="1564" operator="notEqual">
      <formula>"NO APLICA"</formula>
    </cfRule>
  </conditionalFormatting>
  <conditionalFormatting sqref="N444:N445 N447:N453">
    <cfRule type="cellIs" dxfId="431" priority="1533" stopIfTrue="1" operator="lessThan">
      <formula>0</formula>
    </cfRule>
  </conditionalFormatting>
  <conditionalFormatting sqref="B453:J453 B444:Q445 B447:D452 F446:G446 I446 F447:J452 K447:Q453 K446:L446 O446:Q446">
    <cfRule type="cellIs" dxfId="430" priority="1532" stopIfTrue="1" operator="greaterThan">
      <formula>0</formula>
    </cfRule>
  </conditionalFormatting>
  <conditionalFormatting sqref="C447:D452">
    <cfRule type="cellIs" dxfId="429" priority="1531" stopIfTrue="1" operator="greaterThan">
      <formula>0</formula>
    </cfRule>
  </conditionalFormatting>
  <conditionalFormatting sqref="C447:D452 F447:I452 C444:N445 F446:G446 I446 J447:N453 K446:L446">
    <cfRule type="cellIs" dxfId="428" priority="1530" stopIfTrue="1" operator="greaterThan">
      <formula>0</formula>
    </cfRule>
  </conditionalFormatting>
  <conditionalFormatting sqref="N444:N445 N447:N453">
    <cfRule type="cellIs" dxfId="427" priority="1529" stopIfTrue="1" operator="lessThan">
      <formula>0</formula>
    </cfRule>
  </conditionalFormatting>
  <conditionalFormatting sqref="C444:P444 J445:P445 J447:P453 K446:L446 O446:P446">
    <cfRule type="cellIs" dxfId="426" priority="1528" stopIfTrue="1" operator="greaterThan">
      <formula>0</formula>
    </cfRule>
  </conditionalFormatting>
  <conditionalFormatting sqref="H447:I452 M447:N453 I446">
    <cfRule type="cellIs" dxfId="425" priority="1527" stopIfTrue="1" operator="greaterThan">
      <formula>0</formula>
    </cfRule>
  </conditionalFormatting>
  <conditionalFormatting sqref="I445">
    <cfRule type="cellIs" dxfId="424" priority="1526" stopIfTrue="1" operator="greaterThan">
      <formula>0</formula>
    </cfRule>
  </conditionalFormatting>
  <conditionalFormatting sqref="I453">
    <cfRule type="cellIs" dxfId="423" priority="1525" stopIfTrue="1" operator="greaterThan">
      <formula>0</formula>
    </cfRule>
  </conditionalFormatting>
  <conditionalFormatting sqref="E447:E452">
    <cfRule type="cellIs" dxfId="422" priority="1524" stopIfTrue="1" operator="greaterThan">
      <formula>0</formula>
    </cfRule>
  </conditionalFormatting>
  <conditionalFormatting sqref="K461:L466 M461:M467">
    <cfRule type="containsText" dxfId="421" priority="1522" stopIfTrue="1" operator="containsText" text="NO CUMPLE">
      <formula>NOT(ISERROR(SEARCH("NO CUMPLE",K461)))</formula>
    </cfRule>
    <cfRule type="containsText" dxfId="420" priority="1523" stopIfTrue="1" operator="containsText" text="CUMPLE">
      <formula>NOT(ISERROR(SEARCH("CUMPLE",K461)))</formula>
    </cfRule>
  </conditionalFormatting>
  <conditionalFormatting sqref="K467:L467">
    <cfRule type="containsText" dxfId="419" priority="1520" stopIfTrue="1" operator="containsText" text="NO CUMPLE">
      <formula>NOT(ISERROR(SEARCH("NO CUMPLE",K467)))</formula>
    </cfRule>
    <cfRule type="containsText" dxfId="418" priority="1521" stopIfTrue="1" operator="containsText" text="CUMPLE">
      <formula>NOT(ISERROR(SEARCH("CUMPLE",K467)))</formula>
    </cfRule>
  </conditionalFormatting>
  <conditionalFormatting sqref="R460">
    <cfRule type="cellIs" dxfId="417" priority="1518" operator="greaterThanOrEqual">
      <formula>NUMMINCONT</formula>
    </cfRule>
    <cfRule type="cellIs" dxfId="416" priority="1519" operator="lessThan">
      <formula>NUMMINCONT</formula>
    </cfRule>
  </conditionalFormatting>
  <conditionalFormatting sqref="U458:V458">
    <cfRule type="cellIs" dxfId="415" priority="1506" operator="equal">
      <formula>"CUMPLE"</formula>
    </cfRule>
    <cfRule type="cellIs" dxfId="414" priority="1507" operator="equal">
      <formula>"NO CUMPLE"</formula>
    </cfRule>
  </conditionalFormatting>
  <conditionalFormatting sqref="U458:V460">
    <cfRule type="cellIs" dxfId="413" priority="1505" operator="equal">
      <formula>"VERIFICAR"</formula>
    </cfRule>
  </conditionalFormatting>
  <conditionalFormatting sqref="S463">
    <cfRule type="cellIs" dxfId="412" priority="1490" operator="equal">
      <formula>"CUMPLE"</formula>
    </cfRule>
    <cfRule type="cellIs" dxfId="411" priority="1491" operator="equal">
      <formula>"NO CUMPLE"</formula>
    </cfRule>
  </conditionalFormatting>
  <conditionalFormatting sqref="S463">
    <cfRule type="cellIs" dxfId="410" priority="1489" operator="equal">
      <formula>"VERIFICAR"</formula>
    </cfRule>
  </conditionalFormatting>
  <conditionalFormatting sqref="R444:S453">
    <cfRule type="cellIs" dxfId="409" priority="1465" operator="between">
      <formula>"NO APLICA "</formula>
      <formula>"NO ACREDITA"</formula>
    </cfRule>
  </conditionalFormatting>
  <conditionalFormatting sqref="S444:S453">
    <cfRule type="cellIs" dxfId="408" priority="1464" operator="between">
      <formula>"CONCRETO HIDRAULICO"</formula>
      <formula>"ASFALTICO"</formula>
    </cfRule>
  </conditionalFormatting>
  <conditionalFormatting sqref="R444:R453">
    <cfRule type="cellIs" dxfId="407" priority="1463" operator="notEqual">
      <formula>"NO APLICA"</formula>
    </cfRule>
  </conditionalFormatting>
  <conditionalFormatting sqref="S444:S453">
    <cfRule type="cellIs" dxfId="406" priority="1462" operator="notEqual">
      <formula>"NO APLICA"</formula>
    </cfRule>
  </conditionalFormatting>
  <conditionalFormatting sqref="C88">
    <cfRule type="cellIs" dxfId="405" priority="1431" stopIfTrue="1" operator="greaterThan">
      <formula>0</formula>
    </cfRule>
  </conditionalFormatting>
  <conditionalFormatting sqref="C88">
    <cfRule type="cellIs" dxfId="404" priority="1430" stopIfTrue="1" operator="greaterThan">
      <formula>0</formula>
    </cfRule>
  </conditionalFormatting>
  <conditionalFormatting sqref="C88">
    <cfRule type="cellIs" dxfId="403" priority="1429" stopIfTrue="1" operator="greaterThan">
      <formula>0</formula>
    </cfRule>
  </conditionalFormatting>
  <conditionalFormatting sqref="N474:N483">
    <cfRule type="cellIs" dxfId="402" priority="1428" stopIfTrue="1" operator="lessThan">
      <formula>0</formula>
    </cfRule>
  </conditionalFormatting>
  <conditionalFormatting sqref="C476:D482 B475:B482 F476:I482 C475:I475 B483:J483 J475:J482 K475:Q483 B474:Q474">
    <cfRule type="cellIs" dxfId="401" priority="1427" stopIfTrue="1" operator="greaterThan">
      <formula>0</formula>
    </cfRule>
  </conditionalFormatting>
  <conditionalFormatting sqref="C476:D482">
    <cfRule type="cellIs" dxfId="400" priority="1426" stopIfTrue="1" operator="greaterThan">
      <formula>0</formula>
    </cfRule>
  </conditionalFormatting>
  <conditionalFormatting sqref="C476:D482 F476:I482 C475:I475 C474:N474 J475:N483">
    <cfRule type="cellIs" dxfId="399" priority="1425" stopIfTrue="1" operator="greaterThan">
      <formula>0</formula>
    </cfRule>
  </conditionalFormatting>
  <conditionalFormatting sqref="N474:N483">
    <cfRule type="cellIs" dxfId="398" priority="1424" stopIfTrue="1" operator="lessThan">
      <formula>0</formula>
    </cfRule>
  </conditionalFormatting>
  <conditionalFormatting sqref="C474:P474 J475:P483">
    <cfRule type="cellIs" dxfId="397" priority="1423" stopIfTrue="1" operator="greaterThan">
      <formula>0</formula>
    </cfRule>
  </conditionalFormatting>
  <conditionalFormatting sqref="H476:I482 M476:N483">
    <cfRule type="cellIs" dxfId="396" priority="1422" stopIfTrue="1" operator="greaterThan">
      <formula>0</formula>
    </cfRule>
  </conditionalFormatting>
  <conditionalFormatting sqref="I475">
    <cfRule type="cellIs" dxfId="395" priority="1421" stopIfTrue="1" operator="greaterThan">
      <formula>0</formula>
    </cfRule>
  </conditionalFormatting>
  <conditionalFormatting sqref="I483">
    <cfRule type="cellIs" dxfId="394" priority="1420" stopIfTrue="1" operator="greaterThan">
      <formula>0</formula>
    </cfRule>
  </conditionalFormatting>
  <conditionalFormatting sqref="E476:E482">
    <cfRule type="cellIs" dxfId="393" priority="1419" stopIfTrue="1" operator="greaterThan">
      <formula>0</formula>
    </cfRule>
  </conditionalFormatting>
  <conditionalFormatting sqref="K491:L496 M491:M497">
    <cfRule type="containsText" dxfId="392" priority="1417" stopIfTrue="1" operator="containsText" text="NO CUMPLE">
      <formula>NOT(ISERROR(SEARCH("NO CUMPLE",K491)))</formula>
    </cfRule>
    <cfRule type="containsText" dxfId="391" priority="1418" stopIfTrue="1" operator="containsText" text="CUMPLE">
      <formula>NOT(ISERROR(SEARCH("CUMPLE",K491)))</formula>
    </cfRule>
  </conditionalFormatting>
  <conditionalFormatting sqref="K497:L497">
    <cfRule type="containsText" dxfId="390" priority="1415" stopIfTrue="1" operator="containsText" text="NO CUMPLE">
      <formula>NOT(ISERROR(SEARCH("NO CUMPLE",K497)))</formula>
    </cfRule>
    <cfRule type="containsText" dxfId="389" priority="1416" stopIfTrue="1" operator="containsText" text="CUMPLE">
      <formula>NOT(ISERROR(SEARCH("CUMPLE",K497)))</formula>
    </cfRule>
  </conditionalFormatting>
  <conditionalFormatting sqref="R490">
    <cfRule type="cellIs" dxfId="388" priority="1413" operator="greaterThanOrEqual">
      <formula>NUMMINCONT</formula>
    </cfRule>
    <cfRule type="cellIs" dxfId="387" priority="1414" operator="lessThan">
      <formula>NUMMINCONT</formula>
    </cfRule>
  </conditionalFormatting>
  <conditionalFormatting sqref="U488:V488">
    <cfRule type="cellIs" dxfId="386" priority="1401" operator="equal">
      <formula>"CUMPLE"</formula>
    </cfRule>
    <cfRule type="cellIs" dxfId="385" priority="1402" operator="equal">
      <formula>"NO CUMPLE"</formula>
    </cfRule>
  </conditionalFormatting>
  <conditionalFormatting sqref="U488:V490">
    <cfRule type="cellIs" dxfId="384" priority="1400" operator="equal">
      <formula>"VERIFICAR"</formula>
    </cfRule>
  </conditionalFormatting>
  <conditionalFormatting sqref="S493">
    <cfRule type="cellIs" dxfId="383" priority="1385" operator="equal">
      <formula>"CUMPLE"</formula>
    </cfRule>
    <cfRule type="cellIs" dxfId="382" priority="1386" operator="equal">
      <formula>"NO CUMPLE"</formula>
    </cfRule>
  </conditionalFormatting>
  <conditionalFormatting sqref="S493">
    <cfRule type="cellIs" dxfId="381" priority="1384" operator="equal">
      <formula>"VERIFICAR"</formula>
    </cfRule>
  </conditionalFormatting>
  <conditionalFormatting sqref="R474:S483">
    <cfRule type="cellIs" dxfId="380" priority="1360" operator="between">
      <formula>"NO APLICA "</formula>
      <formula>"NO ACREDITA"</formula>
    </cfRule>
  </conditionalFormatting>
  <conditionalFormatting sqref="S474:S483">
    <cfRule type="cellIs" dxfId="379" priority="1359" operator="between">
      <formula>"CONCRETO HIDRAULICO"</formula>
      <formula>"ASFALTICO"</formula>
    </cfRule>
  </conditionalFormatting>
  <conditionalFormatting sqref="R474:R483">
    <cfRule type="cellIs" dxfId="378" priority="1358" operator="notEqual">
      <formula>"NO APLICA"</formula>
    </cfRule>
  </conditionalFormatting>
  <conditionalFormatting sqref="S474:S483">
    <cfRule type="cellIs" dxfId="377" priority="1357" operator="notEqual">
      <formula>"NO APLICA"</formula>
    </cfRule>
  </conditionalFormatting>
  <conditionalFormatting sqref="N504:N506 N508:N513">
    <cfRule type="cellIs" dxfId="376" priority="1326" stopIfTrue="1" operator="lessThan">
      <formula>0</formula>
    </cfRule>
  </conditionalFormatting>
  <conditionalFormatting sqref="C506:D506 B505:B512 F506:I506 C505:I505 B513:J513 J505:Q506 B504:Q504 C508:D512 K508:Q513 K507:L507 O507:Q507 F508:J512 F507:G507 I507">
    <cfRule type="cellIs" dxfId="375" priority="1325" stopIfTrue="1" operator="greaterThan">
      <formula>0</formula>
    </cfRule>
  </conditionalFormatting>
  <conditionalFormatting sqref="C506:D506 C508:D512">
    <cfRule type="cellIs" dxfId="374" priority="1324" stopIfTrue="1" operator="greaterThan">
      <formula>0</formula>
    </cfRule>
  </conditionalFormatting>
  <conditionalFormatting sqref="C506:D506 F506:I506 C505:I505 C504:N504 J505:N506 C508:D512 J508:N513 K507:L507 F508:I512 F507:G507 I507">
    <cfRule type="cellIs" dxfId="373" priority="1323" stopIfTrue="1" operator="greaterThan">
      <formula>0</formula>
    </cfRule>
  </conditionalFormatting>
  <conditionalFormatting sqref="N504:N506 N508:N513">
    <cfRule type="cellIs" dxfId="372" priority="1322" stopIfTrue="1" operator="lessThan">
      <formula>0</formula>
    </cfRule>
  </conditionalFormatting>
  <conditionalFormatting sqref="C504:P504 J505:P506 J508:P513 K507:L507 O507:P507">
    <cfRule type="cellIs" dxfId="371" priority="1321" stopIfTrue="1" operator="greaterThan">
      <formula>0</formula>
    </cfRule>
  </conditionalFormatting>
  <conditionalFormatting sqref="H506:I506 M506:N506 M508:N513 H508:I512 I507">
    <cfRule type="cellIs" dxfId="370" priority="1320" stopIfTrue="1" operator="greaterThan">
      <formula>0</formula>
    </cfRule>
  </conditionalFormatting>
  <conditionalFormatting sqref="I505">
    <cfRule type="cellIs" dxfId="369" priority="1319" stopIfTrue="1" operator="greaterThan">
      <formula>0</formula>
    </cfRule>
  </conditionalFormatting>
  <conditionalFormatting sqref="I513">
    <cfRule type="cellIs" dxfId="368" priority="1318" stopIfTrue="1" operator="greaterThan">
      <formula>0</formula>
    </cfRule>
  </conditionalFormatting>
  <conditionalFormatting sqref="E506 E508:E512">
    <cfRule type="cellIs" dxfId="367" priority="1317" stopIfTrue="1" operator="greaterThan">
      <formula>0</formula>
    </cfRule>
  </conditionalFormatting>
  <conditionalFormatting sqref="K521:L526 M521:M527">
    <cfRule type="containsText" dxfId="366" priority="1315" stopIfTrue="1" operator="containsText" text="NO CUMPLE">
      <formula>NOT(ISERROR(SEARCH("NO CUMPLE",K521)))</formula>
    </cfRule>
    <cfRule type="containsText" dxfId="365" priority="1316" stopIfTrue="1" operator="containsText" text="CUMPLE">
      <formula>NOT(ISERROR(SEARCH("CUMPLE",K521)))</formula>
    </cfRule>
  </conditionalFormatting>
  <conditionalFormatting sqref="K527:L527">
    <cfRule type="containsText" dxfId="364" priority="1313" stopIfTrue="1" operator="containsText" text="NO CUMPLE">
      <formula>NOT(ISERROR(SEARCH("NO CUMPLE",K527)))</formula>
    </cfRule>
    <cfRule type="containsText" dxfId="363" priority="1314" stopIfTrue="1" operator="containsText" text="CUMPLE">
      <formula>NOT(ISERROR(SEARCH("CUMPLE",K527)))</formula>
    </cfRule>
  </conditionalFormatting>
  <conditionalFormatting sqref="R520">
    <cfRule type="cellIs" dxfId="362" priority="1311" operator="greaterThanOrEqual">
      <formula>NUMMINCONT</formula>
    </cfRule>
    <cfRule type="cellIs" dxfId="361" priority="1312" operator="lessThan">
      <formula>NUMMINCONT</formula>
    </cfRule>
  </conditionalFormatting>
  <conditionalFormatting sqref="U518:V518">
    <cfRule type="cellIs" dxfId="360" priority="1299" operator="equal">
      <formula>"CUMPLE"</formula>
    </cfRule>
    <cfRule type="cellIs" dxfId="359" priority="1300" operator="equal">
      <formula>"NO CUMPLE"</formula>
    </cfRule>
  </conditionalFormatting>
  <conditionalFormatting sqref="U518:V520">
    <cfRule type="cellIs" dxfId="358" priority="1298" operator="equal">
      <formula>"VERIFICAR"</formula>
    </cfRule>
  </conditionalFormatting>
  <conditionalFormatting sqref="S523">
    <cfRule type="cellIs" dxfId="357" priority="1283" operator="equal">
      <formula>"CUMPLE"</formula>
    </cfRule>
    <cfRule type="cellIs" dxfId="356" priority="1284" operator="equal">
      <formula>"NO CUMPLE"</formula>
    </cfRule>
  </conditionalFormatting>
  <conditionalFormatting sqref="S523">
    <cfRule type="cellIs" dxfId="355" priority="1282" operator="equal">
      <formula>"VERIFICAR"</formula>
    </cfRule>
  </conditionalFormatting>
  <conditionalFormatting sqref="R504:S506 R508:S513">
    <cfRule type="cellIs" dxfId="354" priority="1258" operator="between">
      <formula>"NO APLICA "</formula>
      <formula>"NO ACREDITA"</formula>
    </cfRule>
  </conditionalFormatting>
  <conditionalFormatting sqref="S504:S506 S508:S513">
    <cfRule type="cellIs" dxfId="353" priority="1257" operator="between">
      <formula>"CONCRETO HIDRAULICO"</formula>
      <formula>"ASFALTICO"</formula>
    </cfRule>
  </conditionalFormatting>
  <conditionalFormatting sqref="R504:R506 R508:R513">
    <cfRule type="cellIs" dxfId="352" priority="1256" operator="notEqual">
      <formula>"NO APLICA"</formula>
    </cfRule>
  </conditionalFormatting>
  <conditionalFormatting sqref="S504:S506 S508:S513">
    <cfRule type="cellIs" dxfId="351" priority="1255" operator="notEqual">
      <formula>"NO APLICA"</formula>
    </cfRule>
  </conditionalFormatting>
  <conditionalFormatting sqref="N534:N543">
    <cfRule type="cellIs" dxfId="350" priority="1224" stopIfTrue="1" operator="lessThan">
      <formula>0</formula>
    </cfRule>
  </conditionalFormatting>
  <conditionalFormatting sqref="C536:D542 B535:B542 F536:I542 C535:I535 B543:J543 J535:J542 K535:Q543 B534:Q534">
    <cfRule type="cellIs" dxfId="349" priority="1223" stopIfTrue="1" operator="greaterThan">
      <formula>0</formula>
    </cfRule>
  </conditionalFormatting>
  <conditionalFormatting sqref="C536:D542">
    <cfRule type="cellIs" dxfId="348" priority="1222" stopIfTrue="1" operator="greaterThan">
      <formula>0</formula>
    </cfRule>
  </conditionalFormatting>
  <conditionalFormatting sqref="C536:D542 F536:I542 C535:I535 C534:N534 J535:N543">
    <cfRule type="cellIs" dxfId="347" priority="1221" stopIfTrue="1" operator="greaterThan">
      <formula>0</formula>
    </cfRule>
  </conditionalFormatting>
  <conditionalFormatting sqref="N534:N543">
    <cfRule type="cellIs" dxfId="346" priority="1220" stopIfTrue="1" operator="lessThan">
      <formula>0</formula>
    </cfRule>
  </conditionalFormatting>
  <conditionalFormatting sqref="C534:P534 J535:P543">
    <cfRule type="cellIs" dxfId="345" priority="1219" stopIfTrue="1" operator="greaterThan">
      <formula>0</formula>
    </cfRule>
  </conditionalFormatting>
  <conditionalFormatting sqref="H536:I542 M536:N543">
    <cfRule type="cellIs" dxfId="344" priority="1218" stopIfTrue="1" operator="greaterThan">
      <formula>0</formula>
    </cfRule>
  </conditionalFormatting>
  <conditionalFormatting sqref="I535">
    <cfRule type="cellIs" dxfId="343" priority="1217" stopIfTrue="1" operator="greaterThan">
      <formula>0</formula>
    </cfRule>
  </conditionalFormatting>
  <conditionalFormatting sqref="I543">
    <cfRule type="cellIs" dxfId="342" priority="1216" stopIfTrue="1" operator="greaterThan">
      <formula>0</formula>
    </cfRule>
  </conditionalFormatting>
  <conditionalFormatting sqref="E536:E542">
    <cfRule type="cellIs" dxfId="341" priority="1215" stopIfTrue="1" operator="greaterThan">
      <formula>0</formula>
    </cfRule>
  </conditionalFormatting>
  <conditionalFormatting sqref="K551:L556 M551:M557">
    <cfRule type="containsText" dxfId="340" priority="1213" stopIfTrue="1" operator="containsText" text="NO CUMPLE">
      <formula>NOT(ISERROR(SEARCH("NO CUMPLE",K551)))</formula>
    </cfRule>
    <cfRule type="containsText" dxfId="339" priority="1214" stopIfTrue="1" operator="containsText" text="CUMPLE">
      <formula>NOT(ISERROR(SEARCH("CUMPLE",K551)))</formula>
    </cfRule>
  </conditionalFormatting>
  <conditionalFormatting sqref="K557:L557">
    <cfRule type="containsText" dxfId="338" priority="1211" stopIfTrue="1" operator="containsText" text="NO CUMPLE">
      <formula>NOT(ISERROR(SEARCH("NO CUMPLE",K557)))</formula>
    </cfRule>
    <cfRule type="containsText" dxfId="337" priority="1212" stopIfTrue="1" operator="containsText" text="CUMPLE">
      <formula>NOT(ISERROR(SEARCH("CUMPLE",K557)))</formula>
    </cfRule>
  </conditionalFormatting>
  <conditionalFormatting sqref="R550">
    <cfRule type="cellIs" dxfId="336" priority="1209" operator="greaterThanOrEqual">
      <formula>NUMMINCONT</formula>
    </cfRule>
    <cfRule type="cellIs" dxfId="335" priority="1210" operator="lessThan">
      <formula>NUMMINCONT</formula>
    </cfRule>
  </conditionalFormatting>
  <conditionalFormatting sqref="U548:V548">
    <cfRule type="cellIs" dxfId="334" priority="1197" operator="equal">
      <formula>"CUMPLE"</formula>
    </cfRule>
    <cfRule type="cellIs" dxfId="333" priority="1198" operator="equal">
      <formula>"NO CUMPLE"</formula>
    </cfRule>
  </conditionalFormatting>
  <conditionalFormatting sqref="U548:V550">
    <cfRule type="cellIs" dxfId="332" priority="1196" operator="equal">
      <formula>"VERIFICAR"</formula>
    </cfRule>
  </conditionalFormatting>
  <conditionalFormatting sqref="S553">
    <cfRule type="cellIs" dxfId="331" priority="1181" operator="equal">
      <formula>"CUMPLE"</formula>
    </cfRule>
    <cfRule type="cellIs" dxfId="330" priority="1182" operator="equal">
      <formula>"NO CUMPLE"</formula>
    </cfRule>
  </conditionalFormatting>
  <conditionalFormatting sqref="S553">
    <cfRule type="cellIs" dxfId="329" priority="1180" operator="equal">
      <formula>"VERIFICAR"</formula>
    </cfRule>
  </conditionalFormatting>
  <conditionalFormatting sqref="R534:S543">
    <cfRule type="cellIs" dxfId="328" priority="1156" operator="between">
      <formula>"NO APLICA "</formula>
      <formula>"NO ACREDITA"</formula>
    </cfRule>
  </conditionalFormatting>
  <conditionalFormatting sqref="S534:S543">
    <cfRule type="cellIs" dxfId="327" priority="1155" operator="between">
      <formula>"CONCRETO HIDRAULICO"</formula>
      <formula>"ASFALTICO"</formula>
    </cfRule>
  </conditionalFormatting>
  <conditionalFormatting sqref="R534:R543">
    <cfRule type="cellIs" dxfId="326" priority="1154" operator="notEqual">
      <formula>"NO APLICA"</formula>
    </cfRule>
  </conditionalFormatting>
  <conditionalFormatting sqref="S534:S543">
    <cfRule type="cellIs" dxfId="325" priority="1153" operator="notEqual">
      <formula>"NO APLICA"</formula>
    </cfRule>
  </conditionalFormatting>
  <conditionalFormatting sqref="N564:N573">
    <cfRule type="cellIs" dxfId="324" priority="1122" stopIfTrue="1" operator="lessThan">
      <formula>0</formula>
    </cfRule>
  </conditionalFormatting>
  <conditionalFormatting sqref="C566:D572 B565:B572 F566:I572 C565:I565 B573:J573 J565:J572 K565:Q573 B564:Q564">
    <cfRule type="cellIs" dxfId="323" priority="1121" stopIfTrue="1" operator="greaterThan">
      <formula>0</formula>
    </cfRule>
  </conditionalFormatting>
  <conditionalFormatting sqref="C566:D572">
    <cfRule type="cellIs" dxfId="322" priority="1120" stopIfTrue="1" operator="greaterThan">
      <formula>0</formula>
    </cfRule>
  </conditionalFormatting>
  <conditionalFormatting sqref="C566:D572 F566:I572 C565:I565 C564:N564 J565:N573">
    <cfRule type="cellIs" dxfId="321" priority="1119" stopIfTrue="1" operator="greaterThan">
      <formula>0</formula>
    </cfRule>
  </conditionalFormatting>
  <conditionalFormatting sqref="N564:N573">
    <cfRule type="cellIs" dxfId="320" priority="1118" stopIfTrue="1" operator="lessThan">
      <formula>0</formula>
    </cfRule>
  </conditionalFormatting>
  <conditionalFormatting sqref="C564:P564 J565:P573">
    <cfRule type="cellIs" dxfId="319" priority="1117" stopIfTrue="1" operator="greaterThan">
      <formula>0</formula>
    </cfRule>
  </conditionalFormatting>
  <conditionalFormatting sqref="H566:I572 M566:N573">
    <cfRule type="cellIs" dxfId="318" priority="1116" stopIfTrue="1" operator="greaterThan">
      <formula>0</formula>
    </cfRule>
  </conditionalFormatting>
  <conditionalFormatting sqref="I565">
    <cfRule type="cellIs" dxfId="317" priority="1115" stopIfTrue="1" operator="greaterThan">
      <formula>0</formula>
    </cfRule>
  </conditionalFormatting>
  <conditionalFormatting sqref="I573">
    <cfRule type="cellIs" dxfId="316" priority="1114" stopIfTrue="1" operator="greaterThan">
      <formula>0</formula>
    </cfRule>
  </conditionalFormatting>
  <conditionalFormatting sqref="E566:E572">
    <cfRule type="cellIs" dxfId="315" priority="1113" stopIfTrue="1" operator="greaterThan">
      <formula>0</formula>
    </cfRule>
  </conditionalFormatting>
  <conditionalFormatting sqref="K581:L586 M581:M587">
    <cfRule type="containsText" dxfId="314" priority="1111" stopIfTrue="1" operator="containsText" text="NO CUMPLE">
      <formula>NOT(ISERROR(SEARCH("NO CUMPLE",K581)))</formula>
    </cfRule>
    <cfRule type="containsText" dxfId="313" priority="1112" stopIfTrue="1" operator="containsText" text="CUMPLE">
      <formula>NOT(ISERROR(SEARCH("CUMPLE",K581)))</formula>
    </cfRule>
  </conditionalFormatting>
  <conditionalFormatting sqref="K587:L587">
    <cfRule type="containsText" dxfId="312" priority="1109" stopIfTrue="1" operator="containsText" text="NO CUMPLE">
      <formula>NOT(ISERROR(SEARCH("NO CUMPLE",K587)))</formula>
    </cfRule>
    <cfRule type="containsText" dxfId="311" priority="1110" stopIfTrue="1" operator="containsText" text="CUMPLE">
      <formula>NOT(ISERROR(SEARCH("CUMPLE",K587)))</formula>
    </cfRule>
  </conditionalFormatting>
  <conditionalFormatting sqref="R580">
    <cfRule type="cellIs" dxfId="310" priority="1107" operator="greaterThanOrEqual">
      <formula>NUMMINCONT</formula>
    </cfRule>
    <cfRule type="cellIs" dxfId="309" priority="1108" operator="lessThan">
      <formula>NUMMINCONT</formula>
    </cfRule>
  </conditionalFormatting>
  <conditionalFormatting sqref="U578:V578">
    <cfRule type="cellIs" dxfId="308" priority="1095" operator="equal">
      <formula>"CUMPLE"</formula>
    </cfRule>
    <cfRule type="cellIs" dxfId="307" priority="1096" operator="equal">
      <formula>"NO CUMPLE"</formula>
    </cfRule>
  </conditionalFormatting>
  <conditionalFormatting sqref="U578:V580">
    <cfRule type="cellIs" dxfId="306" priority="1094" operator="equal">
      <formula>"VERIFICAR"</formula>
    </cfRule>
  </conditionalFormatting>
  <conditionalFormatting sqref="S583">
    <cfRule type="cellIs" dxfId="305" priority="1079" operator="equal">
      <formula>"CUMPLE"</formula>
    </cfRule>
    <cfRule type="cellIs" dxfId="304" priority="1080" operator="equal">
      <formula>"NO CUMPLE"</formula>
    </cfRule>
  </conditionalFormatting>
  <conditionalFormatting sqref="S583">
    <cfRule type="cellIs" dxfId="303" priority="1078" operator="equal">
      <formula>"VERIFICAR"</formula>
    </cfRule>
  </conditionalFormatting>
  <conditionalFormatting sqref="R564:S573">
    <cfRule type="cellIs" dxfId="302" priority="1054" operator="between">
      <formula>"NO APLICA "</formula>
      <formula>"NO ACREDITA"</formula>
    </cfRule>
  </conditionalFormatting>
  <conditionalFormatting sqref="S564:S573">
    <cfRule type="cellIs" dxfId="301" priority="1053" operator="between">
      <formula>"CONCRETO HIDRAULICO"</formula>
      <formula>"ASFALTICO"</formula>
    </cfRule>
  </conditionalFormatting>
  <conditionalFormatting sqref="R564:R573">
    <cfRule type="cellIs" dxfId="300" priority="1052" operator="notEqual">
      <formula>"NO APLICA"</formula>
    </cfRule>
  </conditionalFormatting>
  <conditionalFormatting sqref="S564:S573">
    <cfRule type="cellIs" dxfId="299" priority="1051" operator="notEqual">
      <formula>"NO APLICA"</formula>
    </cfRule>
  </conditionalFormatting>
  <conditionalFormatting sqref="N594:N603">
    <cfRule type="cellIs" dxfId="298" priority="1020" stopIfTrue="1" operator="lessThan">
      <formula>0</formula>
    </cfRule>
  </conditionalFormatting>
  <conditionalFormatting sqref="C596:D602 B595:B602 F596:I602 C595:I595 B603:J603 J595:J602 K595:Q603 B594:Q594">
    <cfRule type="cellIs" dxfId="297" priority="1019" stopIfTrue="1" operator="greaterThan">
      <formula>0</formula>
    </cfRule>
  </conditionalFormatting>
  <conditionalFormatting sqref="C596:D602">
    <cfRule type="cellIs" dxfId="296" priority="1018" stopIfTrue="1" operator="greaterThan">
      <formula>0</formula>
    </cfRule>
  </conditionalFormatting>
  <conditionalFormatting sqref="C596:D602 F596:I602 C595:I595 C594:N594 J595:N603">
    <cfRule type="cellIs" dxfId="295" priority="1017" stopIfTrue="1" operator="greaterThan">
      <formula>0</formula>
    </cfRule>
  </conditionalFormatting>
  <conditionalFormatting sqref="N594:N603">
    <cfRule type="cellIs" dxfId="294" priority="1016" stopIfTrue="1" operator="lessThan">
      <formula>0</formula>
    </cfRule>
  </conditionalFormatting>
  <conditionalFormatting sqref="C594:P594 J595:P603">
    <cfRule type="cellIs" dxfId="293" priority="1015" stopIfTrue="1" operator="greaterThan">
      <formula>0</formula>
    </cfRule>
  </conditionalFormatting>
  <conditionalFormatting sqref="H596:I602 M596:N603">
    <cfRule type="cellIs" dxfId="292" priority="1014" stopIfTrue="1" operator="greaterThan">
      <formula>0</formula>
    </cfRule>
  </conditionalFormatting>
  <conditionalFormatting sqref="I595">
    <cfRule type="cellIs" dxfId="291" priority="1013" stopIfTrue="1" operator="greaterThan">
      <formula>0</formula>
    </cfRule>
  </conditionalFormatting>
  <conditionalFormatting sqref="I603">
    <cfRule type="cellIs" dxfId="290" priority="1012" stopIfTrue="1" operator="greaterThan">
      <formula>0</formula>
    </cfRule>
  </conditionalFormatting>
  <conditionalFormatting sqref="E596:E602">
    <cfRule type="cellIs" dxfId="289" priority="1011" stopIfTrue="1" operator="greaterThan">
      <formula>0</formula>
    </cfRule>
  </conditionalFormatting>
  <conditionalFormatting sqref="K611:L616 M611:M617">
    <cfRule type="containsText" dxfId="288" priority="1009" stopIfTrue="1" operator="containsText" text="NO CUMPLE">
      <formula>NOT(ISERROR(SEARCH("NO CUMPLE",K611)))</formula>
    </cfRule>
    <cfRule type="containsText" dxfId="287" priority="1010" stopIfTrue="1" operator="containsText" text="CUMPLE">
      <formula>NOT(ISERROR(SEARCH("CUMPLE",K611)))</formula>
    </cfRule>
  </conditionalFormatting>
  <conditionalFormatting sqref="K617:L617">
    <cfRule type="containsText" dxfId="286" priority="1007" stopIfTrue="1" operator="containsText" text="NO CUMPLE">
      <formula>NOT(ISERROR(SEARCH("NO CUMPLE",K617)))</formula>
    </cfRule>
    <cfRule type="containsText" dxfId="285" priority="1008" stopIfTrue="1" operator="containsText" text="CUMPLE">
      <formula>NOT(ISERROR(SEARCH("CUMPLE",K617)))</formula>
    </cfRule>
  </conditionalFormatting>
  <conditionalFormatting sqref="R610">
    <cfRule type="cellIs" dxfId="284" priority="1005" operator="greaterThanOrEqual">
      <formula>NUMMINCONT</formula>
    </cfRule>
    <cfRule type="cellIs" dxfId="283" priority="1006" operator="lessThan">
      <formula>NUMMINCONT</formula>
    </cfRule>
  </conditionalFormatting>
  <conditionalFormatting sqref="U608:V608">
    <cfRule type="cellIs" dxfId="282" priority="993" operator="equal">
      <formula>"CUMPLE"</formula>
    </cfRule>
    <cfRule type="cellIs" dxfId="281" priority="994" operator="equal">
      <formula>"NO CUMPLE"</formula>
    </cfRule>
  </conditionalFormatting>
  <conditionalFormatting sqref="U608:V610">
    <cfRule type="cellIs" dxfId="280" priority="992" operator="equal">
      <formula>"VERIFICAR"</formula>
    </cfRule>
  </conditionalFormatting>
  <conditionalFormatting sqref="S613">
    <cfRule type="cellIs" dxfId="279" priority="977" operator="equal">
      <formula>"CUMPLE"</formula>
    </cfRule>
    <cfRule type="cellIs" dxfId="278" priority="978" operator="equal">
      <formula>"NO CUMPLE"</formula>
    </cfRule>
  </conditionalFormatting>
  <conditionalFormatting sqref="S613">
    <cfRule type="cellIs" dxfId="277" priority="976" operator="equal">
      <formula>"VERIFICAR"</formula>
    </cfRule>
  </conditionalFormatting>
  <conditionalFormatting sqref="R594:S603">
    <cfRule type="cellIs" dxfId="276" priority="952" operator="between">
      <formula>"NO APLICA "</formula>
      <formula>"NO ACREDITA"</formula>
    </cfRule>
  </conditionalFormatting>
  <conditionalFormatting sqref="S594:S603">
    <cfRule type="cellIs" dxfId="275" priority="951" operator="between">
      <formula>"CONCRETO HIDRAULICO"</formula>
      <formula>"ASFALTICO"</formula>
    </cfRule>
  </conditionalFormatting>
  <conditionalFormatting sqref="R594:R603">
    <cfRule type="cellIs" dxfId="274" priority="950" operator="notEqual">
      <formula>"NO APLICA"</formula>
    </cfRule>
  </conditionalFormatting>
  <conditionalFormatting sqref="S594:S603">
    <cfRule type="cellIs" dxfId="273" priority="949" operator="notEqual">
      <formula>"NO APLICA"</formula>
    </cfRule>
  </conditionalFormatting>
  <conditionalFormatting sqref="N624:N633">
    <cfRule type="cellIs" dxfId="272" priority="918" stopIfTrue="1" operator="lessThan">
      <formula>0</formula>
    </cfRule>
  </conditionalFormatting>
  <conditionalFormatting sqref="C626:D632 B625:B632 F626:I632 C625:I625 B633:J633 J625:J632 K625:Q633 B624:Q624">
    <cfRule type="cellIs" dxfId="271" priority="917" stopIfTrue="1" operator="greaterThan">
      <formula>0</formula>
    </cfRule>
  </conditionalFormatting>
  <conditionalFormatting sqref="C626:D632">
    <cfRule type="cellIs" dxfId="270" priority="916" stopIfTrue="1" operator="greaterThan">
      <formula>0</formula>
    </cfRule>
  </conditionalFormatting>
  <conditionalFormatting sqref="C626:D632 F626:I632 C625:I625 C624:N624 J625:N633">
    <cfRule type="cellIs" dxfId="269" priority="915" stopIfTrue="1" operator="greaterThan">
      <formula>0</formula>
    </cfRule>
  </conditionalFormatting>
  <conditionalFormatting sqref="N624:N633">
    <cfRule type="cellIs" dxfId="268" priority="914" stopIfTrue="1" operator="lessThan">
      <formula>0</formula>
    </cfRule>
  </conditionalFormatting>
  <conditionalFormatting sqref="C624:P624 J625:P633">
    <cfRule type="cellIs" dxfId="267" priority="913" stopIfTrue="1" operator="greaterThan">
      <formula>0</formula>
    </cfRule>
  </conditionalFormatting>
  <conditionalFormatting sqref="H626:I632 M626:N633">
    <cfRule type="cellIs" dxfId="266" priority="912" stopIfTrue="1" operator="greaterThan">
      <formula>0</formula>
    </cfRule>
  </conditionalFormatting>
  <conditionalFormatting sqref="I625">
    <cfRule type="cellIs" dxfId="265" priority="911" stopIfTrue="1" operator="greaterThan">
      <formula>0</formula>
    </cfRule>
  </conditionalFormatting>
  <conditionalFormatting sqref="I633">
    <cfRule type="cellIs" dxfId="264" priority="910" stopIfTrue="1" operator="greaterThan">
      <formula>0</formula>
    </cfRule>
  </conditionalFormatting>
  <conditionalFormatting sqref="E626:E632">
    <cfRule type="cellIs" dxfId="263" priority="909" stopIfTrue="1" operator="greaterThan">
      <formula>0</formula>
    </cfRule>
  </conditionalFormatting>
  <conditionalFormatting sqref="K641:L646 M641:M647">
    <cfRule type="containsText" dxfId="262" priority="907" stopIfTrue="1" operator="containsText" text="NO CUMPLE">
      <formula>NOT(ISERROR(SEARCH("NO CUMPLE",K641)))</formula>
    </cfRule>
    <cfRule type="containsText" dxfId="261" priority="908" stopIfTrue="1" operator="containsText" text="CUMPLE">
      <formula>NOT(ISERROR(SEARCH("CUMPLE",K641)))</formula>
    </cfRule>
  </conditionalFormatting>
  <conditionalFormatting sqref="K647:L647">
    <cfRule type="containsText" dxfId="260" priority="905" stopIfTrue="1" operator="containsText" text="NO CUMPLE">
      <formula>NOT(ISERROR(SEARCH("NO CUMPLE",K647)))</formula>
    </cfRule>
    <cfRule type="containsText" dxfId="259" priority="906" stopIfTrue="1" operator="containsText" text="CUMPLE">
      <formula>NOT(ISERROR(SEARCH("CUMPLE",K647)))</formula>
    </cfRule>
  </conditionalFormatting>
  <conditionalFormatting sqref="R640">
    <cfRule type="cellIs" dxfId="258" priority="903" operator="greaterThanOrEqual">
      <formula>NUMMINCONT</formula>
    </cfRule>
    <cfRule type="cellIs" dxfId="257" priority="904" operator="lessThan">
      <formula>NUMMINCONT</formula>
    </cfRule>
  </conditionalFormatting>
  <conditionalFormatting sqref="U638:V638">
    <cfRule type="cellIs" dxfId="256" priority="891" operator="equal">
      <formula>"CUMPLE"</formula>
    </cfRule>
    <cfRule type="cellIs" dxfId="255" priority="892" operator="equal">
      <formula>"NO CUMPLE"</formula>
    </cfRule>
  </conditionalFormatting>
  <conditionalFormatting sqref="U638:V640">
    <cfRule type="cellIs" dxfId="254" priority="890" operator="equal">
      <formula>"VERIFICAR"</formula>
    </cfRule>
  </conditionalFormatting>
  <conditionalFormatting sqref="S643">
    <cfRule type="cellIs" dxfId="253" priority="875" operator="equal">
      <formula>"CUMPLE"</formula>
    </cfRule>
    <cfRule type="cellIs" dxfId="252" priority="876" operator="equal">
      <formula>"NO CUMPLE"</formula>
    </cfRule>
  </conditionalFormatting>
  <conditionalFormatting sqref="S643">
    <cfRule type="cellIs" dxfId="251" priority="874" operator="equal">
      <formula>"VERIFICAR"</formula>
    </cfRule>
  </conditionalFormatting>
  <conditionalFormatting sqref="R624:S633">
    <cfRule type="cellIs" dxfId="250" priority="850" operator="between">
      <formula>"NO APLICA "</formula>
      <formula>"NO ACREDITA"</formula>
    </cfRule>
  </conditionalFormatting>
  <conditionalFormatting sqref="S624:S633">
    <cfRule type="cellIs" dxfId="249" priority="849" operator="between">
      <formula>"CONCRETO HIDRAULICO"</formula>
      <formula>"ASFALTICO"</formula>
    </cfRule>
  </conditionalFormatting>
  <conditionalFormatting sqref="R624:R633">
    <cfRule type="cellIs" dxfId="248" priority="848" operator="notEqual">
      <formula>"NO APLICA"</formula>
    </cfRule>
  </conditionalFormatting>
  <conditionalFormatting sqref="S624:S633">
    <cfRule type="cellIs" dxfId="247" priority="847" operator="notEqual">
      <formula>"NO APLICA"</formula>
    </cfRule>
  </conditionalFormatting>
  <conditionalFormatting sqref="N654:N663">
    <cfRule type="cellIs" dxfId="246" priority="816" stopIfTrue="1" operator="lessThan">
      <formula>0</formula>
    </cfRule>
  </conditionalFormatting>
  <conditionalFormatting sqref="C656:D662 B655:B662 F656:I662 C655:I655 B663:J663 J655:J662 K655:Q663 B654:Q654">
    <cfRule type="cellIs" dxfId="245" priority="815" stopIfTrue="1" operator="greaterThan">
      <formula>0</formula>
    </cfRule>
  </conditionalFormatting>
  <conditionalFormatting sqref="C656:D662">
    <cfRule type="cellIs" dxfId="244" priority="814" stopIfTrue="1" operator="greaterThan">
      <formula>0</formula>
    </cfRule>
  </conditionalFormatting>
  <conditionalFormatting sqref="C656:D662 F656:I662 C655:I655 C654:N654 J655:N663">
    <cfRule type="cellIs" dxfId="243" priority="813" stopIfTrue="1" operator="greaterThan">
      <formula>0</formula>
    </cfRule>
  </conditionalFormatting>
  <conditionalFormatting sqref="N654:N663">
    <cfRule type="cellIs" dxfId="242" priority="812" stopIfTrue="1" operator="lessThan">
      <formula>0</formula>
    </cfRule>
  </conditionalFormatting>
  <conditionalFormatting sqref="C654:P654 J655:P663">
    <cfRule type="cellIs" dxfId="241" priority="811" stopIfTrue="1" operator="greaterThan">
      <formula>0</formula>
    </cfRule>
  </conditionalFormatting>
  <conditionalFormatting sqref="H656:I662 M656:N663">
    <cfRule type="cellIs" dxfId="240" priority="810" stopIfTrue="1" operator="greaterThan">
      <formula>0</formula>
    </cfRule>
  </conditionalFormatting>
  <conditionalFormatting sqref="I655">
    <cfRule type="cellIs" dxfId="239" priority="809" stopIfTrue="1" operator="greaterThan">
      <formula>0</formula>
    </cfRule>
  </conditionalFormatting>
  <conditionalFormatting sqref="I663">
    <cfRule type="cellIs" dxfId="238" priority="808" stopIfTrue="1" operator="greaterThan">
      <formula>0</formula>
    </cfRule>
  </conditionalFormatting>
  <conditionalFormatting sqref="E656:E662">
    <cfRule type="cellIs" dxfId="237" priority="807" stopIfTrue="1" operator="greaterThan">
      <formula>0</formula>
    </cfRule>
  </conditionalFormatting>
  <conditionalFormatting sqref="K671:L676 M671:M677">
    <cfRule type="containsText" dxfId="236" priority="805" stopIfTrue="1" operator="containsText" text="NO CUMPLE">
      <formula>NOT(ISERROR(SEARCH("NO CUMPLE",K671)))</formula>
    </cfRule>
    <cfRule type="containsText" dxfId="235" priority="806" stopIfTrue="1" operator="containsText" text="CUMPLE">
      <formula>NOT(ISERROR(SEARCH("CUMPLE",K671)))</formula>
    </cfRule>
  </conditionalFormatting>
  <conditionalFormatting sqref="K677:L677">
    <cfRule type="containsText" dxfId="234" priority="803" stopIfTrue="1" operator="containsText" text="NO CUMPLE">
      <formula>NOT(ISERROR(SEARCH("NO CUMPLE",K677)))</formula>
    </cfRule>
    <cfRule type="containsText" dxfId="233" priority="804" stopIfTrue="1" operator="containsText" text="CUMPLE">
      <formula>NOT(ISERROR(SEARCH("CUMPLE",K677)))</formula>
    </cfRule>
  </conditionalFormatting>
  <conditionalFormatting sqref="R670">
    <cfRule type="cellIs" dxfId="232" priority="801" operator="greaterThanOrEqual">
      <formula>NUMMINCONT</formula>
    </cfRule>
    <cfRule type="cellIs" dxfId="231" priority="802" operator="lessThan">
      <formula>NUMMINCONT</formula>
    </cfRule>
  </conditionalFormatting>
  <conditionalFormatting sqref="U668:V668">
    <cfRule type="cellIs" dxfId="230" priority="789" operator="equal">
      <formula>"CUMPLE"</formula>
    </cfRule>
    <cfRule type="cellIs" dxfId="229" priority="790" operator="equal">
      <formula>"NO CUMPLE"</formula>
    </cfRule>
  </conditionalFormatting>
  <conditionalFormatting sqref="U668:V670">
    <cfRule type="cellIs" dxfId="228" priority="788" operator="equal">
      <formula>"VERIFICAR"</formula>
    </cfRule>
  </conditionalFormatting>
  <conditionalFormatting sqref="S673">
    <cfRule type="cellIs" dxfId="227" priority="773" operator="equal">
      <formula>"CUMPLE"</formula>
    </cfRule>
    <cfRule type="cellIs" dxfId="226" priority="774" operator="equal">
      <formula>"NO CUMPLE"</formula>
    </cfRule>
  </conditionalFormatting>
  <conditionalFormatting sqref="S673">
    <cfRule type="cellIs" dxfId="225" priority="772" operator="equal">
      <formula>"VERIFICAR"</formula>
    </cfRule>
  </conditionalFormatting>
  <conditionalFormatting sqref="R654:S663">
    <cfRule type="cellIs" dxfId="224" priority="748" operator="between">
      <formula>"NO APLICA "</formula>
      <formula>"NO ACREDITA"</formula>
    </cfRule>
  </conditionalFormatting>
  <conditionalFormatting sqref="S654:S663">
    <cfRule type="cellIs" dxfId="223" priority="747" operator="between">
      <formula>"CONCRETO HIDRAULICO"</formula>
      <formula>"ASFALTICO"</formula>
    </cfRule>
  </conditionalFormatting>
  <conditionalFormatting sqref="R654:R663">
    <cfRule type="cellIs" dxfId="222" priority="746" operator="notEqual">
      <formula>"NO APLICA"</formula>
    </cfRule>
  </conditionalFormatting>
  <conditionalFormatting sqref="S654:S663">
    <cfRule type="cellIs" dxfId="221" priority="745" operator="notEqual">
      <formula>"NO APLICA"</formula>
    </cfRule>
  </conditionalFormatting>
  <conditionalFormatting sqref="N684:N693">
    <cfRule type="cellIs" dxfId="220" priority="714" stopIfTrue="1" operator="lessThan">
      <formula>0</formula>
    </cfRule>
  </conditionalFormatting>
  <conditionalFormatting sqref="C686:D692 B685:B692 F686:I692 C685:I685 B693:J693 J685:J692 K685:Q693 B684:Q684">
    <cfRule type="cellIs" dxfId="219" priority="713" stopIfTrue="1" operator="greaterThan">
      <formula>0</formula>
    </cfRule>
  </conditionalFormatting>
  <conditionalFormatting sqref="C686:D692">
    <cfRule type="cellIs" dxfId="218" priority="712" stopIfTrue="1" operator="greaterThan">
      <formula>0</formula>
    </cfRule>
  </conditionalFormatting>
  <conditionalFormatting sqref="C686:D692 F686:I692 C685:I685 C684:N684 J685:N693">
    <cfRule type="cellIs" dxfId="217" priority="711" stopIfTrue="1" operator="greaterThan">
      <formula>0</formula>
    </cfRule>
  </conditionalFormatting>
  <conditionalFormatting sqref="N684:N693">
    <cfRule type="cellIs" dxfId="216" priority="710" stopIfTrue="1" operator="lessThan">
      <formula>0</formula>
    </cfRule>
  </conditionalFormatting>
  <conditionalFormatting sqref="C684:P684 J685:P693">
    <cfRule type="cellIs" dxfId="215" priority="709" stopIfTrue="1" operator="greaterThan">
      <formula>0</formula>
    </cfRule>
  </conditionalFormatting>
  <conditionalFormatting sqref="H686:I692 M686:N693">
    <cfRule type="cellIs" dxfId="214" priority="708" stopIfTrue="1" operator="greaterThan">
      <formula>0</formula>
    </cfRule>
  </conditionalFormatting>
  <conditionalFormatting sqref="I685">
    <cfRule type="cellIs" dxfId="213" priority="707" stopIfTrue="1" operator="greaterThan">
      <formula>0</formula>
    </cfRule>
  </conditionalFormatting>
  <conditionalFormatting sqref="I693">
    <cfRule type="cellIs" dxfId="212" priority="706" stopIfTrue="1" operator="greaterThan">
      <formula>0</formula>
    </cfRule>
  </conditionalFormatting>
  <conditionalFormatting sqref="E686:E692">
    <cfRule type="cellIs" dxfId="211" priority="705" stopIfTrue="1" operator="greaterThan">
      <formula>0</formula>
    </cfRule>
  </conditionalFormatting>
  <conditionalFormatting sqref="K701:L706 M701:M707">
    <cfRule type="containsText" dxfId="210" priority="703" stopIfTrue="1" operator="containsText" text="NO CUMPLE">
      <formula>NOT(ISERROR(SEARCH("NO CUMPLE",K701)))</formula>
    </cfRule>
    <cfRule type="containsText" dxfId="209" priority="704" stopIfTrue="1" operator="containsText" text="CUMPLE">
      <formula>NOT(ISERROR(SEARCH("CUMPLE",K701)))</formula>
    </cfRule>
  </conditionalFormatting>
  <conditionalFormatting sqref="K707:L707">
    <cfRule type="containsText" dxfId="208" priority="701" stopIfTrue="1" operator="containsText" text="NO CUMPLE">
      <formula>NOT(ISERROR(SEARCH("NO CUMPLE",K707)))</formula>
    </cfRule>
    <cfRule type="containsText" dxfId="207" priority="702" stopIfTrue="1" operator="containsText" text="CUMPLE">
      <formula>NOT(ISERROR(SEARCH("CUMPLE",K707)))</formula>
    </cfRule>
  </conditionalFormatting>
  <conditionalFormatting sqref="R700">
    <cfRule type="cellIs" dxfId="206" priority="699" operator="greaterThanOrEqual">
      <formula>NUMMINCONT</formula>
    </cfRule>
    <cfRule type="cellIs" dxfId="205" priority="700" operator="lessThan">
      <formula>NUMMINCONT</formula>
    </cfRule>
  </conditionalFormatting>
  <conditionalFormatting sqref="U698:V698">
    <cfRule type="cellIs" dxfId="204" priority="687" operator="equal">
      <formula>"CUMPLE"</formula>
    </cfRule>
    <cfRule type="cellIs" dxfId="203" priority="688" operator="equal">
      <formula>"NO CUMPLE"</formula>
    </cfRule>
  </conditionalFormatting>
  <conditionalFormatting sqref="U698:V700">
    <cfRule type="cellIs" dxfId="202" priority="686" operator="equal">
      <formula>"VERIFICAR"</formula>
    </cfRule>
  </conditionalFormatting>
  <conditionalFormatting sqref="S703">
    <cfRule type="cellIs" dxfId="201" priority="671" operator="equal">
      <formula>"CUMPLE"</formula>
    </cfRule>
    <cfRule type="cellIs" dxfId="200" priority="672" operator="equal">
      <formula>"NO CUMPLE"</formula>
    </cfRule>
  </conditionalFormatting>
  <conditionalFormatting sqref="S703">
    <cfRule type="cellIs" dxfId="199" priority="670" operator="equal">
      <formula>"VERIFICAR"</formula>
    </cfRule>
  </conditionalFormatting>
  <conditionalFormatting sqref="R684:S693">
    <cfRule type="cellIs" dxfId="198" priority="646" operator="between">
      <formula>"NO APLICA "</formula>
      <formula>"NO ACREDITA"</formula>
    </cfRule>
  </conditionalFormatting>
  <conditionalFormatting sqref="S684:S693">
    <cfRule type="cellIs" dxfId="197" priority="645" operator="between">
      <formula>"CONCRETO HIDRAULICO"</formula>
      <formula>"ASFALTICO"</formula>
    </cfRule>
  </conditionalFormatting>
  <conditionalFormatting sqref="R684:R693">
    <cfRule type="cellIs" dxfId="196" priority="644" operator="notEqual">
      <formula>"NO APLICA"</formula>
    </cfRule>
  </conditionalFormatting>
  <conditionalFormatting sqref="S684:S693">
    <cfRule type="cellIs" dxfId="195" priority="643" operator="notEqual">
      <formula>"NO APLICA"</formula>
    </cfRule>
  </conditionalFormatting>
  <conditionalFormatting sqref="N714:N723">
    <cfRule type="cellIs" dxfId="194" priority="612" stopIfTrue="1" operator="lessThan">
      <formula>0</formula>
    </cfRule>
  </conditionalFormatting>
  <conditionalFormatting sqref="C716:D722 B715:B722 C715:I715 B723:J723 J715:J722 K715:Q723 B714:Q714 F716:I722">
    <cfRule type="cellIs" dxfId="193" priority="611" stopIfTrue="1" operator="greaterThan">
      <formula>0</formula>
    </cfRule>
  </conditionalFormatting>
  <conditionalFormatting sqref="C716:D722">
    <cfRule type="cellIs" dxfId="192" priority="610" stopIfTrue="1" operator="greaterThan">
      <formula>0</formula>
    </cfRule>
  </conditionalFormatting>
  <conditionalFormatting sqref="C716:D722 C715:I715 C714:N714 J715:N723 F716:I722">
    <cfRule type="cellIs" dxfId="191" priority="609" stopIfTrue="1" operator="greaterThan">
      <formula>0</formula>
    </cfRule>
  </conditionalFormatting>
  <conditionalFormatting sqref="N714:N723">
    <cfRule type="cellIs" dxfId="190" priority="608" stopIfTrue="1" operator="lessThan">
      <formula>0</formula>
    </cfRule>
  </conditionalFormatting>
  <conditionalFormatting sqref="C714:P714 J715:P723">
    <cfRule type="cellIs" dxfId="189" priority="607" stopIfTrue="1" operator="greaterThan">
      <formula>0</formula>
    </cfRule>
  </conditionalFormatting>
  <conditionalFormatting sqref="M716:N723 H716:I722">
    <cfRule type="cellIs" dxfId="188" priority="606" stopIfTrue="1" operator="greaterThan">
      <formula>0</formula>
    </cfRule>
  </conditionalFormatting>
  <conditionalFormatting sqref="I715">
    <cfRule type="cellIs" dxfId="187" priority="605" stopIfTrue="1" operator="greaterThan">
      <formula>0</formula>
    </cfRule>
  </conditionalFormatting>
  <conditionalFormatting sqref="I723">
    <cfRule type="cellIs" dxfId="186" priority="604" stopIfTrue="1" operator="greaterThan">
      <formula>0</formula>
    </cfRule>
  </conditionalFormatting>
  <conditionalFormatting sqref="E716:E722">
    <cfRule type="cellIs" dxfId="185" priority="603" stopIfTrue="1" operator="greaterThan">
      <formula>0</formula>
    </cfRule>
  </conditionalFormatting>
  <conditionalFormatting sqref="K731:L736 M731:M737">
    <cfRule type="containsText" dxfId="184" priority="601" stopIfTrue="1" operator="containsText" text="NO CUMPLE">
      <formula>NOT(ISERROR(SEARCH("NO CUMPLE",K731)))</formula>
    </cfRule>
    <cfRule type="containsText" dxfId="183" priority="602" stopIfTrue="1" operator="containsText" text="CUMPLE">
      <formula>NOT(ISERROR(SEARCH("CUMPLE",K731)))</formula>
    </cfRule>
  </conditionalFormatting>
  <conditionalFormatting sqref="K737:L737">
    <cfRule type="containsText" dxfId="182" priority="599" stopIfTrue="1" operator="containsText" text="NO CUMPLE">
      <formula>NOT(ISERROR(SEARCH("NO CUMPLE",K737)))</formula>
    </cfRule>
    <cfRule type="containsText" dxfId="181" priority="600" stopIfTrue="1" operator="containsText" text="CUMPLE">
      <formula>NOT(ISERROR(SEARCH("CUMPLE",K737)))</formula>
    </cfRule>
  </conditionalFormatting>
  <conditionalFormatting sqref="R730">
    <cfRule type="cellIs" dxfId="180" priority="597" operator="greaterThanOrEqual">
      <formula>NUMMINCONT</formula>
    </cfRule>
    <cfRule type="cellIs" dxfId="179" priority="598" operator="lessThan">
      <formula>NUMMINCONT</formula>
    </cfRule>
  </conditionalFormatting>
  <conditionalFormatting sqref="U728:V728">
    <cfRule type="cellIs" dxfId="178" priority="585" operator="equal">
      <formula>"CUMPLE"</formula>
    </cfRule>
    <cfRule type="cellIs" dxfId="177" priority="586" operator="equal">
      <formula>"NO CUMPLE"</formula>
    </cfRule>
  </conditionalFormatting>
  <conditionalFormatting sqref="U728:V730">
    <cfRule type="cellIs" dxfId="176" priority="584" operator="equal">
      <formula>"VERIFICAR"</formula>
    </cfRule>
  </conditionalFormatting>
  <conditionalFormatting sqref="S733">
    <cfRule type="cellIs" dxfId="175" priority="569" operator="equal">
      <formula>"CUMPLE"</formula>
    </cfRule>
    <cfRule type="cellIs" dxfId="174" priority="570" operator="equal">
      <formula>"NO CUMPLE"</formula>
    </cfRule>
  </conditionalFormatting>
  <conditionalFormatting sqref="S733">
    <cfRule type="cellIs" dxfId="173" priority="568" operator="equal">
      <formula>"VERIFICAR"</formula>
    </cfRule>
  </conditionalFormatting>
  <conditionalFormatting sqref="R714:S723">
    <cfRule type="cellIs" dxfId="172" priority="544" operator="between">
      <formula>"NO APLICA "</formula>
      <formula>"NO ACREDITA"</formula>
    </cfRule>
  </conditionalFormatting>
  <conditionalFormatting sqref="S714:S723">
    <cfRule type="cellIs" dxfId="171" priority="543" operator="between">
      <formula>"CONCRETO HIDRAULICO"</formula>
      <formula>"ASFALTICO"</formula>
    </cfRule>
  </conditionalFormatting>
  <conditionalFormatting sqref="R714:R723">
    <cfRule type="cellIs" dxfId="170" priority="542" operator="notEqual">
      <formula>"NO APLICA"</formula>
    </cfRule>
  </conditionalFormatting>
  <conditionalFormatting sqref="S714:S723">
    <cfRule type="cellIs" dxfId="169" priority="541" operator="notEqual">
      <formula>"NO APLICA"</formula>
    </cfRule>
  </conditionalFormatting>
  <conditionalFormatting sqref="N744:N753">
    <cfRule type="cellIs" dxfId="168" priority="510" stopIfTrue="1" operator="lessThan">
      <formula>0</formula>
    </cfRule>
  </conditionalFormatting>
  <conditionalFormatting sqref="C746:D752 B745:B752 F746:I752 C745:I745 B753:J753 J745:J752 K745:Q753 B744:Q744">
    <cfRule type="cellIs" dxfId="167" priority="509" stopIfTrue="1" operator="greaterThan">
      <formula>0</formula>
    </cfRule>
  </conditionalFormatting>
  <conditionalFormatting sqref="C746:D752">
    <cfRule type="cellIs" dxfId="166" priority="508" stopIfTrue="1" operator="greaterThan">
      <formula>0</formula>
    </cfRule>
  </conditionalFormatting>
  <conditionalFormatting sqref="C746:D752 F746:I752 C745:I745 C744:N744 J745:N753">
    <cfRule type="cellIs" dxfId="165" priority="507" stopIfTrue="1" operator="greaterThan">
      <formula>0</formula>
    </cfRule>
  </conditionalFormatting>
  <conditionalFormatting sqref="N744:N753">
    <cfRule type="cellIs" dxfId="164" priority="506" stopIfTrue="1" operator="lessThan">
      <formula>0</formula>
    </cfRule>
  </conditionalFormatting>
  <conditionalFormatting sqref="C744:P744 J745:P753">
    <cfRule type="cellIs" dxfId="163" priority="505" stopIfTrue="1" operator="greaterThan">
      <formula>0</formula>
    </cfRule>
  </conditionalFormatting>
  <conditionalFormatting sqref="H746:I752 M746:N753">
    <cfRule type="cellIs" dxfId="162" priority="504" stopIfTrue="1" operator="greaterThan">
      <formula>0</formula>
    </cfRule>
  </conditionalFormatting>
  <conditionalFormatting sqref="I745">
    <cfRule type="cellIs" dxfId="161" priority="503" stopIfTrue="1" operator="greaterThan">
      <formula>0</formula>
    </cfRule>
  </conditionalFormatting>
  <conditionalFormatting sqref="I753">
    <cfRule type="cellIs" dxfId="160" priority="502" stopIfTrue="1" operator="greaterThan">
      <formula>0</formula>
    </cfRule>
  </conditionalFormatting>
  <conditionalFormatting sqref="E746:E752">
    <cfRule type="cellIs" dxfId="159" priority="501" stopIfTrue="1" operator="greaterThan">
      <formula>0</formula>
    </cfRule>
  </conditionalFormatting>
  <conditionalFormatting sqref="K761:L766 M761:M767">
    <cfRule type="containsText" dxfId="158" priority="499" stopIfTrue="1" operator="containsText" text="NO CUMPLE">
      <formula>NOT(ISERROR(SEARCH("NO CUMPLE",K761)))</formula>
    </cfRule>
    <cfRule type="containsText" dxfId="157" priority="500" stopIfTrue="1" operator="containsText" text="CUMPLE">
      <formula>NOT(ISERROR(SEARCH("CUMPLE",K761)))</formula>
    </cfRule>
  </conditionalFormatting>
  <conditionalFormatting sqref="K767:L767">
    <cfRule type="containsText" dxfId="156" priority="497" stopIfTrue="1" operator="containsText" text="NO CUMPLE">
      <formula>NOT(ISERROR(SEARCH("NO CUMPLE",K767)))</formula>
    </cfRule>
    <cfRule type="containsText" dxfId="155" priority="498" stopIfTrue="1" operator="containsText" text="CUMPLE">
      <formula>NOT(ISERROR(SEARCH("CUMPLE",K767)))</formula>
    </cfRule>
  </conditionalFormatting>
  <conditionalFormatting sqref="R760">
    <cfRule type="cellIs" dxfId="154" priority="495" operator="greaterThanOrEqual">
      <formula>NUMMINCONT</formula>
    </cfRule>
    <cfRule type="cellIs" dxfId="153" priority="496" operator="lessThan">
      <formula>NUMMINCONT</formula>
    </cfRule>
  </conditionalFormatting>
  <conditionalFormatting sqref="U758:V758">
    <cfRule type="cellIs" dxfId="152" priority="483" operator="equal">
      <formula>"CUMPLE"</formula>
    </cfRule>
    <cfRule type="cellIs" dxfId="151" priority="484" operator="equal">
      <formula>"NO CUMPLE"</formula>
    </cfRule>
  </conditionalFormatting>
  <conditionalFormatting sqref="U758:V760">
    <cfRule type="cellIs" dxfId="150" priority="482" operator="equal">
      <formula>"VERIFICAR"</formula>
    </cfRule>
  </conditionalFormatting>
  <conditionalFormatting sqref="S763">
    <cfRule type="cellIs" dxfId="149" priority="467" operator="equal">
      <formula>"CUMPLE"</formula>
    </cfRule>
    <cfRule type="cellIs" dxfId="148" priority="468" operator="equal">
      <formula>"NO CUMPLE"</formula>
    </cfRule>
  </conditionalFormatting>
  <conditionalFormatting sqref="S763">
    <cfRule type="cellIs" dxfId="147" priority="466" operator="equal">
      <formula>"VERIFICAR"</formula>
    </cfRule>
  </conditionalFormatting>
  <conditionalFormatting sqref="R744:S753">
    <cfRule type="cellIs" dxfId="146" priority="442" operator="between">
      <formula>"NO APLICA "</formula>
      <formula>"NO ACREDITA"</formula>
    </cfRule>
  </conditionalFormatting>
  <conditionalFormatting sqref="S744:S753">
    <cfRule type="cellIs" dxfId="145" priority="441" operator="between">
      <formula>"CONCRETO HIDRAULICO"</formula>
      <formula>"ASFALTICO"</formula>
    </cfRule>
  </conditionalFormatting>
  <conditionalFormatting sqref="R744:R753">
    <cfRule type="cellIs" dxfId="144" priority="440" operator="notEqual">
      <formula>"NO APLICA"</formula>
    </cfRule>
  </conditionalFormatting>
  <conditionalFormatting sqref="S744:S753">
    <cfRule type="cellIs" dxfId="143" priority="439" operator="notEqual">
      <formula>"NO APLICA"</formula>
    </cfRule>
  </conditionalFormatting>
  <conditionalFormatting sqref="N774:N783">
    <cfRule type="cellIs" dxfId="142" priority="408" stopIfTrue="1" operator="lessThan">
      <formula>0</formula>
    </cfRule>
  </conditionalFormatting>
  <conditionalFormatting sqref="C776:D782 B775:B782 F776:I782 C775:I775 B783:J783 J775:J782 K775:Q783 B774:Q774">
    <cfRule type="cellIs" dxfId="141" priority="407" stopIfTrue="1" operator="greaterThan">
      <formula>0</formula>
    </cfRule>
  </conditionalFormatting>
  <conditionalFormatting sqref="C776:D782">
    <cfRule type="cellIs" dxfId="140" priority="406" stopIfTrue="1" operator="greaterThan">
      <formula>0</formula>
    </cfRule>
  </conditionalFormatting>
  <conditionalFormatting sqref="C776:D782 F776:I782 C775:I775 C774:N774 J775:N783">
    <cfRule type="cellIs" dxfId="139" priority="405" stopIfTrue="1" operator="greaterThan">
      <formula>0</formula>
    </cfRule>
  </conditionalFormatting>
  <conditionalFormatting sqref="N774:N783">
    <cfRule type="cellIs" dxfId="138" priority="404" stopIfTrue="1" operator="lessThan">
      <formula>0</formula>
    </cfRule>
  </conditionalFormatting>
  <conditionalFormatting sqref="C774:P774 J775:P783">
    <cfRule type="cellIs" dxfId="137" priority="403" stopIfTrue="1" operator="greaterThan">
      <formula>0</formula>
    </cfRule>
  </conditionalFormatting>
  <conditionalFormatting sqref="H776:I782 M776:N783">
    <cfRule type="cellIs" dxfId="136" priority="402" stopIfTrue="1" operator="greaterThan">
      <formula>0</formula>
    </cfRule>
  </conditionalFormatting>
  <conditionalFormatting sqref="I775">
    <cfRule type="cellIs" dxfId="135" priority="401" stopIfTrue="1" operator="greaterThan">
      <formula>0</formula>
    </cfRule>
  </conditionalFormatting>
  <conditionalFormatting sqref="I783">
    <cfRule type="cellIs" dxfId="134" priority="400" stopIfTrue="1" operator="greaterThan">
      <formula>0</formula>
    </cfRule>
  </conditionalFormatting>
  <conditionalFormatting sqref="E776:E782">
    <cfRule type="cellIs" dxfId="133" priority="399" stopIfTrue="1" operator="greaterThan">
      <formula>0</formula>
    </cfRule>
  </conditionalFormatting>
  <conditionalFormatting sqref="K791:L796 M791:M797">
    <cfRule type="containsText" dxfId="132" priority="397" stopIfTrue="1" operator="containsText" text="NO CUMPLE">
      <formula>NOT(ISERROR(SEARCH("NO CUMPLE",K791)))</formula>
    </cfRule>
    <cfRule type="containsText" dxfId="131" priority="398" stopIfTrue="1" operator="containsText" text="CUMPLE">
      <formula>NOT(ISERROR(SEARCH("CUMPLE",K791)))</formula>
    </cfRule>
  </conditionalFormatting>
  <conditionalFormatting sqref="K797:L797">
    <cfRule type="containsText" dxfId="130" priority="395" stopIfTrue="1" operator="containsText" text="NO CUMPLE">
      <formula>NOT(ISERROR(SEARCH("NO CUMPLE",K797)))</formula>
    </cfRule>
    <cfRule type="containsText" dxfId="129" priority="396" stopIfTrue="1" operator="containsText" text="CUMPLE">
      <formula>NOT(ISERROR(SEARCH("CUMPLE",K797)))</formula>
    </cfRule>
  </conditionalFormatting>
  <conditionalFormatting sqref="R790">
    <cfRule type="cellIs" dxfId="128" priority="393" operator="greaterThanOrEqual">
      <formula>NUMMINCONT</formula>
    </cfRule>
    <cfRule type="cellIs" dxfId="127" priority="394" operator="lessThan">
      <formula>NUMMINCONT</formula>
    </cfRule>
  </conditionalFormatting>
  <conditionalFormatting sqref="U788:V788">
    <cfRule type="cellIs" dxfId="126" priority="381" operator="equal">
      <formula>"CUMPLE"</formula>
    </cfRule>
    <cfRule type="cellIs" dxfId="125" priority="382" operator="equal">
      <formula>"NO CUMPLE"</formula>
    </cfRule>
  </conditionalFormatting>
  <conditionalFormatting sqref="U788:V790">
    <cfRule type="cellIs" dxfId="124" priority="380" operator="equal">
      <formula>"VERIFICAR"</formula>
    </cfRule>
  </conditionalFormatting>
  <conditionalFormatting sqref="S793">
    <cfRule type="cellIs" dxfId="123" priority="365" operator="equal">
      <formula>"CUMPLE"</formula>
    </cfRule>
    <cfRule type="cellIs" dxfId="122" priority="366" operator="equal">
      <formula>"NO CUMPLE"</formula>
    </cfRule>
  </conditionalFormatting>
  <conditionalFormatting sqref="S793">
    <cfRule type="cellIs" dxfId="121" priority="364" operator="equal">
      <formula>"VERIFICAR"</formula>
    </cfRule>
  </conditionalFormatting>
  <conditionalFormatting sqref="R774:S783">
    <cfRule type="cellIs" dxfId="120" priority="340" operator="between">
      <formula>"NO APLICA "</formula>
      <formula>"NO ACREDITA"</formula>
    </cfRule>
  </conditionalFormatting>
  <conditionalFormatting sqref="S774:S783">
    <cfRule type="cellIs" dxfId="119" priority="339" operator="between">
      <formula>"CONCRETO HIDRAULICO"</formula>
      <formula>"ASFALTICO"</formula>
    </cfRule>
  </conditionalFormatting>
  <conditionalFormatting sqref="R774:R783">
    <cfRule type="cellIs" dxfId="118" priority="338" operator="notEqual">
      <formula>"NO APLICA"</formula>
    </cfRule>
  </conditionalFormatting>
  <conditionalFormatting sqref="S774:S783">
    <cfRule type="cellIs" dxfId="117" priority="337" operator="notEqual">
      <formula>"NO APLICA"</formula>
    </cfRule>
  </conditionalFormatting>
  <conditionalFormatting sqref="N804:N813">
    <cfRule type="cellIs" dxfId="116" priority="306" stopIfTrue="1" operator="lessThan">
      <formula>0</formula>
    </cfRule>
  </conditionalFormatting>
  <conditionalFormatting sqref="C806:D812 B805:B812 F806:I812 C805:I805 B813:J813 J805:J812 K805:Q813 B804:Q804">
    <cfRule type="cellIs" dxfId="115" priority="305" stopIfTrue="1" operator="greaterThan">
      <formula>0</formula>
    </cfRule>
  </conditionalFormatting>
  <conditionalFormatting sqref="C806:D812">
    <cfRule type="cellIs" dxfId="114" priority="304" stopIfTrue="1" operator="greaterThan">
      <formula>0</formula>
    </cfRule>
  </conditionalFormatting>
  <conditionalFormatting sqref="C806:D812 F806:I812 C805:I805 C804:N804 J805:N813">
    <cfRule type="cellIs" dxfId="113" priority="303" stopIfTrue="1" operator="greaterThan">
      <formula>0</formula>
    </cfRule>
  </conditionalFormatting>
  <conditionalFormatting sqref="N804:N813">
    <cfRule type="cellIs" dxfId="112" priority="302" stopIfTrue="1" operator="lessThan">
      <formula>0</formula>
    </cfRule>
  </conditionalFormatting>
  <conditionalFormatting sqref="C804:P804 J805:P813">
    <cfRule type="cellIs" dxfId="111" priority="301" stopIfTrue="1" operator="greaterThan">
      <formula>0</formula>
    </cfRule>
  </conditionalFormatting>
  <conditionalFormatting sqref="H806:I812 M806:N813">
    <cfRule type="cellIs" dxfId="110" priority="300" stopIfTrue="1" operator="greaterThan">
      <formula>0</formula>
    </cfRule>
  </conditionalFormatting>
  <conditionalFormatting sqref="I805">
    <cfRule type="cellIs" dxfId="109" priority="299" stopIfTrue="1" operator="greaterThan">
      <formula>0</formula>
    </cfRule>
  </conditionalFormatting>
  <conditionalFormatting sqref="I813">
    <cfRule type="cellIs" dxfId="108" priority="298" stopIfTrue="1" operator="greaterThan">
      <formula>0</formula>
    </cfRule>
  </conditionalFormatting>
  <conditionalFormatting sqref="E806:E812">
    <cfRule type="cellIs" dxfId="107" priority="297" stopIfTrue="1" operator="greaterThan">
      <formula>0</formula>
    </cfRule>
  </conditionalFormatting>
  <conditionalFormatting sqref="K821:L826 M821:M827">
    <cfRule type="containsText" dxfId="106" priority="295" stopIfTrue="1" operator="containsText" text="NO CUMPLE">
      <formula>NOT(ISERROR(SEARCH("NO CUMPLE",K821)))</formula>
    </cfRule>
    <cfRule type="containsText" dxfId="105" priority="296" stopIfTrue="1" operator="containsText" text="CUMPLE">
      <formula>NOT(ISERROR(SEARCH("CUMPLE",K821)))</formula>
    </cfRule>
  </conditionalFormatting>
  <conditionalFormatting sqref="K827:L827">
    <cfRule type="containsText" dxfId="104" priority="293" stopIfTrue="1" operator="containsText" text="NO CUMPLE">
      <formula>NOT(ISERROR(SEARCH("NO CUMPLE",K827)))</formula>
    </cfRule>
    <cfRule type="containsText" dxfId="103" priority="294" stopIfTrue="1" operator="containsText" text="CUMPLE">
      <formula>NOT(ISERROR(SEARCH("CUMPLE",K827)))</formula>
    </cfRule>
  </conditionalFormatting>
  <conditionalFormatting sqref="R820">
    <cfRule type="cellIs" dxfId="102" priority="291" operator="greaterThanOrEqual">
      <formula>NUMMINCONT</formula>
    </cfRule>
    <cfRule type="cellIs" dxfId="101" priority="292" operator="lessThan">
      <formula>NUMMINCONT</formula>
    </cfRule>
  </conditionalFormatting>
  <conditionalFormatting sqref="U818:V818">
    <cfRule type="cellIs" dxfId="100" priority="279" operator="equal">
      <formula>"CUMPLE"</formula>
    </cfRule>
    <cfRule type="cellIs" dxfId="99" priority="280" operator="equal">
      <formula>"NO CUMPLE"</formula>
    </cfRule>
  </conditionalFormatting>
  <conditionalFormatting sqref="U818:V820">
    <cfRule type="cellIs" dxfId="98" priority="278" operator="equal">
      <formula>"VERIFICAR"</formula>
    </cfRule>
  </conditionalFormatting>
  <conditionalFormatting sqref="S823">
    <cfRule type="cellIs" dxfId="97" priority="263" operator="equal">
      <formula>"CUMPLE"</formula>
    </cfRule>
    <cfRule type="cellIs" dxfId="96" priority="264" operator="equal">
      <formula>"NO CUMPLE"</formula>
    </cfRule>
  </conditionalFormatting>
  <conditionalFormatting sqref="S823">
    <cfRule type="cellIs" dxfId="95" priority="262" operator="equal">
      <formula>"VERIFICAR"</formula>
    </cfRule>
  </conditionalFormatting>
  <conditionalFormatting sqref="R804:S813">
    <cfRule type="cellIs" dxfId="94" priority="238" operator="between">
      <formula>"NO APLICA "</formula>
      <formula>"NO ACREDITA"</formula>
    </cfRule>
  </conditionalFormatting>
  <conditionalFormatting sqref="S804:S813">
    <cfRule type="cellIs" dxfId="93" priority="237" operator="between">
      <formula>"CONCRETO HIDRAULICO"</formula>
      <formula>"ASFALTICO"</formula>
    </cfRule>
  </conditionalFormatting>
  <conditionalFormatting sqref="R804:R813">
    <cfRule type="cellIs" dxfId="92" priority="236" operator="notEqual">
      <formula>"NO APLICA"</formula>
    </cfRule>
  </conditionalFormatting>
  <conditionalFormatting sqref="S804:S813">
    <cfRule type="cellIs" dxfId="91" priority="235" operator="notEqual">
      <formula>"NO APLICA"</formula>
    </cfRule>
  </conditionalFormatting>
  <conditionalFormatting sqref="N834:N843">
    <cfRule type="cellIs" dxfId="90" priority="205" stopIfTrue="1" operator="lessThan">
      <formula>0</formula>
    </cfRule>
  </conditionalFormatting>
  <conditionalFormatting sqref="C836:D842 B835:B842 F836:I842 C835:I835 B843:J843 J835:J842 K835:Q843 B834:Q834">
    <cfRule type="cellIs" dxfId="89" priority="204" stopIfTrue="1" operator="greaterThan">
      <formula>0</formula>
    </cfRule>
  </conditionalFormatting>
  <conditionalFormatting sqref="C836:D842">
    <cfRule type="cellIs" dxfId="88" priority="203" stopIfTrue="1" operator="greaterThan">
      <formula>0</formula>
    </cfRule>
  </conditionalFormatting>
  <conditionalFormatting sqref="C836:D842 F836:I842 C835:I835 C834:N834 J835:N843">
    <cfRule type="cellIs" dxfId="87" priority="202" stopIfTrue="1" operator="greaterThan">
      <formula>0</formula>
    </cfRule>
  </conditionalFormatting>
  <conditionalFormatting sqref="N834:N843">
    <cfRule type="cellIs" dxfId="86" priority="201" stopIfTrue="1" operator="lessThan">
      <formula>0</formula>
    </cfRule>
  </conditionalFormatting>
  <conditionalFormatting sqref="C834:P834 J835:P843">
    <cfRule type="cellIs" dxfId="85" priority="200" stopIfTrue="1" operator="greaterThan">
      <formula>0</formula>
    </cfRule>
  </conditionalFormatting>
  <conditionalFormatting sqref="H836:I842 M836:N843">
    <cfRule type="cellIs" dxfId="84" priority="199" stopIfTrue="1" operator="greaterThan">
      <formula>0</formula>
    </cfRule>
  </conditionalFormatting>
  <conditionalFormatting sqref="I835">
    <cfRule type="cellIs" dxfId="83" priority="198" stopIfTrue="1" operator="greaterThan">
      <formula>0</formula>
    </cfRule>
  </conditionalFormatting>
  <conditionalFormatting sqref="I843">
    <cfRule type="cellIs" dxfId="82" priority="197" stopIfTrue="1" operator="greaterThan">
      <formula>0</formula>
    </cfRule>
  </conditionalFormatting>
  <conditionalFormatting sqref="E836:E842">
    <cfRule type="cellIs" dxfId="81" priority="196" stopIfTrue="1" operator="greaterThan">
      <formula>0</formula>
    </cfRule>
  </conditionalFormatting>
  <conditionalFormatting sqref="K851:L856 M851:M857">
    <cfRule type="containsText" dxfId="80" priority="194" stopIfTrue="1" operator="containsText" text="NO CUMPLE">
      <formula>NOT(ISERROR(SEARCH("NO CUMPLE",K851)))</formula>
    </cfRule>
    <cfRule type="containsText" dxfId="79" priority="195" stopIfTrue="1" operator="containsText" text="CUMPLE">
      <formula>NOT(ISERROR(SEARCH("CUMPLE",K851)))</formula>
    </cfRule>
  </conditionalFormatting>
  <conditionalFormatting sqref="K857:L857">
    <cfRule type="containsText" dxfId="78" priority="192" stopIfTrue="1" operator="containsText" text="NO CUMPLE">
      <formula>NOT(ISERROR(SEARCH("NO CUMPLE",K857)))</formula>
    </cfRule>
    <cfRule type="containsText" dxfId="77" priority="193" stopIfTrue="1" operator="containsText" text="CUMPLE">
      <formula>NOT(ISERROR(SEARCH("CUMPLE",K857)))</formula>
    </cfRule>
  </conditionalFormatting>
  <conditionalFormatting sqref="R850">
    <cfRule type="cellIs" dxfId="76" priority="190" operator="greaterThanOrEqual">
      <formula>NUMMINCONT</formula>
    </cfRule>
    <cfRule type="cellIs" dxfId="75" priority="191" operator="lessThan">
      <formula>NUMMINCONT</formula>
    </cfRule>
  </conditionalFormatting>
  <conditionalFormatting sqref="U848:V848">
    <cfRule type="cellIs" dxfId="74" priority="178" operator="equal">
      <formula>"CUMPLE"</formula>
    </cfRule>
    <cfRule type="cellIs" dxfId="73" priority="179" operator="equal">
      <formula>"NO CUMPLE"</formula>
    </cfRule>
  </conditionalFormatting>
  <conditionalFormatting sqref="U848:V850">
    <cfRule type="cellIs" dxfId="72" priority="177" operator="equal">
      <formula>"VERIFICAR"</formula>
    </cfRule>
  </conditionalFormatting>
  <conditionalFormatting sqref="S853">
    <cfRule type="cellIs" dxfId="71" priority="162" operator="equal">
      <formula>"CUMPLE"</formula>
    </cfRule>
    <cfRule type="cellIs" dxfId="70" priority="163" operator="equal">
      <formula>"NO CUMPLE"</formula>
    </cfRule>
  </conditionalFormatting>
  <conditionalFormatting sqref="S853">
    <cfRule type="cellIs" dxfId="69" priority="161" operator="equal">
      <formula>"VERIFICAR"</formula>
    </cfRule>
  </conditionalFormatting>
  <conditionalFormatting sqref="R834:S843">
    <cfRule type="cellIs" dxfId="68" priority="137" operator="between">
      <formula>"NO APLICA "</formula>
      <formula>"NO ACREDITA"</formula>
    </cfRule>
  </conditionalFormatting>
  <conditionalFormatting sqref="S834:S843">
    <cfRule type="cellIs" dxfId="67" priority="136" operator="between">
      <formula>"CONCRETO HIDRAULICO"</formula>
      <formula>"ASFALTICO"</formula>
    </cfRule>
  </conditionalFormatting>
  <conditionalFormatting sqref="R834:R843">
    <cfRule type="cellIs" dxfId="66" priority="135" operator="notEqual">
      <formula>"NO APLICA"</formula>
    </cfRule>
  </conditionalFormatting>
  <conditionalFormatting sqref="S834:S843">
    <cfRule type="cellIs" dxfId="65" priority="134" operator="notEqual">
      <formula>"NO APLICA"</formula>
    </cfRule>
  </conditionalFormatting>
  <conditionalFormatting sqref="N864:N873">
    <cfRule type="cellIs" dxfId="64" priority="103" stopIfTrue="1" operator="lessThan">
      <formula>0</formula>
    </cfRule>
  </conditionalFormatting>
  <conditionalFormatting sqref="C866:D872 B865:B872 F866:I872 C865:I865 B873:J873 J865:J872 K865:Q873 B864:Q864">
    <cfRule type="cellIs" dxfId="63" priority="102" stopIfTrue="1" operator="greaterThan">
      <formula>0</formula>
    </cfRule>
  </conditionalFormatting>
  <conditionalFormatting sqref="C866:D872">
    <cfRule type="cellIs" dxfId="62" priority="101" stopIfTrue="1" operator="greaterThan">
      <formula>0</formula>
    </cfRule>
  </conditionalFormatting>
  <conditionalFormatting sqref="C866:D872 F866:I872 C865:I865 C864:N864 J865:N873">
    <cfRule type="cellIs" dxfId="61" priority="100" stopIfTrue="1" operator="greaterThan">
      <formula>0</formula>
    </cfRule>
  </conditionalFormatting>
  <conditionalFormatting sqref="N864:N873">
    <cfRule type="cellIs" dxfId="60" priority="99" stopIfTrue="1" operator="lessThan">
      <formula>0</formula>
    </cfRule>
  </conditionalFormatting>
  <conditionalFormatting sqref="C864:P864 J865:P873">
    <cfRule type="cellIs" dxfId="59" priority="98" stopIfTrue="1" operator="greaterThan">
      <formula>0</formula>
    </cfRule>
  </conditionalFormatting>
  <conditionalFormatting sqref="H866:I872 M866:N873">
    <cfRule type="cellIs" dxfId="58" priority="97" stopIfTrue="1" operator="greaterThan">
      <formula>0</formula>
    </cfRule>
  </conditionalFormatting>
  <conditionalFormatting sqref="I865">
    <cfRule type="cellIs" dxfId="57" priority="96" stopIfTrue="1" operator="greaterThan">
      <formula>0</formula>
    </cfRule>
  </conditionalFormatting>
  <conditionalFormatting sqref="I873">
    <cfRule type="cellIs" dxfId="56" priority="95" stopIfTrue="1" operator="greaterThan">
      <formula>0</formula>
    </cfRule>
  </conditionalFormatting>
  <conditionalFormatting sqref="E866:E872">
    <cfRule type="cellIs" dxfId="55" priority="94" stopIfTrue="1" operator="greaterThan">
      <formula>0</formula>
    </cfRule>
  </conditionalFormatting>
  <conditionalFormatting sqref="K881:L886 M881:M887">
    <cfRule type="containsText" dxfId="54" priority="92" stopIfTrue="1" operator="containsText" text="NO CUMPLE">
      <formula>NOT(ISERROR(SEARCH("NO CUMPLE",K881)))</formula>
    </cfRule>
    <cfRule type="containsText" dxfId="53" priority="93" stopIfTrue="1" operator="containsText" text="CUMPLE">
      <formula>NOT(ISERROR(SEARCH("CUMPLE",K881)))</formula>
    </cfRule>
  </conditionalFormatting>
  <conditionalFormatting sqref="K887:L887">
    <cfRule type="containsText" dxfId="52" priority="90" stopIfTrue="1" operator="containsText" text="NO CUMPLE">
      <formula>NOT(ISERROR(SEARCH("NO CUMPLE",K887)))</formula>
    </cfRule>
    <cfRule type="containsText" dxfId="51" priority="91" stopIfTrue="1" operator="containsText" text="CUMPLE">
      <formula>NOT(ISERROR(SEARCH("CUMPLE",K887)))</formula>
    </cfRule>
  </conditionalFormatting>
  <conditionalFormatting sqref="R880">
    <cfRule type="cellIs" dxfId="50" priority="88" operator="greaterThanOrEqual">
      <formula>NUMMINCONT</formula>
    </cfRule>
    <cfRule type="cellIs" dxfId="49" priority="89" operator="lessThan">
      <formula>NUMMINCONT</formula>
    </cfRule>
  </conditionalFormatting>
  <conditionalFormatting sqref="U878:V878">
    <cfRule type="cellIs" dxfId="48" priority="76" operator="equal">
      <formula>"CUMPLE"</formula>
    </cfRule>
    <cfRule type="cellIs" dxfId="47" priority="77" operator="equal">
      <formula>"NO CUMPLE"</formula>
    </cfRule>
  </conditionalFormatting>
  <conditionalFormatting sqref="U878:V880">
    <cfRule type="cellIs" dxfId="46" priority="75" operator="equal">
      <formula>"VERIFICAR"</formula>
    </cfRule>
  </conditionalFormatting>
  <conditionalFormatting sqref="S883">
    <cfRule type="cellIs" dxfId="45" priority="60" operator="equal">
      <formula>"CUMPLE"</formula>
    </cfRule>
    <cfRule type="cellIs" dxfId="44" priority="61" operator="equal">
      <formula>"NO CUMPLE"</formula>
    </cfRule>
  </conditionalFormatting>
  <conditionalFormatting sqref="S883">
    <cfRule type="cellIs" dxfId="43" priority="59" operator="equal">
      <formula>"VERIFICAR"</formula>
    </cfRule>
  </conditionalFormatting>
  <conditionalFormatting sqref="R864:S873">
    <cfRule type="cellIs" dxfId="42" priority="35" operator="between">
      <formula>"NO APLICA "</formula>
      <formula>"NO ACREDITA"</formula>
    </cfRule>
  </conditionalFormatting>
  <conditionalFormatting sqref="S864:S873">
    <cfRule type="cellIs" dxfId="41" priority="34" operator="between">
      <formula>"CONCRETO HIDRAULICO"</formula>
      <formula>"ASFALTICO"</formula>
    </cfRule>
  </conditionalFormatting>
  <conditionalFormatting sqref="R864:R873">
    <cfRule type="cellIs" dxfId="40" priority="33" operator="notEqual">
      <formula>"NO APLICA"</formula>
    </cfRule>
  </conditionalFormatting>
  <conditionalFormatting sqref="S864:S873">
    <cfRule type="cellIs" dxfId="39" priority="32" operator="notEqual">
      <formula>"NO APLICA"</formula>
    </cfRule>
  </conditionalFormatting>
  <dataValidations disablePrompts="1" xWindow="537" yWindow="570" count="5">
    <dataValidation operator="greaterThan" allowBlank="1" showInputMessage="1" showErrorMessage="1" sqref="J114:J123 J144:J153 J204:J213 J234:J243 J264:J273 J294:J303 J324:J333 J354:J363 J384:J393 J414:J423 J181:J183 J174:J179 J444:J445 J447:J453 J24:J33 J54:J63 J84:J93 J474:J483 J864:J873 J534:J543 J564:J573 J594:J603 J624:J633 J654:J663 J684:J693 J714:J723 J744:J753 J774:J783 J804:J813 J834:J843 J504:J506 J508:J513" xr:uid="{00000000-0002-0000-0300-000000000000}"/>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71:F76 F101:F106 F131:F136 F161:F166 F191:F196 F221:F226 F251:F256 F281:F286 F311:F316 F341:F346 F371:F376 F401:F406 F431:F436 F461:F466 F41:F46 F491:F496 F521:F526 F551:F556 F581:F586 F611:F616 F641:F646 F671:F676 F701:F706 F731:F736 F761:F766 F791:F796 F821:F826 F851:F856 F881:F886" xr:uid="{00000000-0002-0000-0300-000001000000}"/>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71:G76 G101:G106 G131:G136 G161:G166 G191:G196 G221:G226 G251:G256 G281:G286 G311:G316 G341:G346 G371:G376 G401:G406 G431:G436 G461:G466 G41:G46 G491:G496 G521:G526 G551:G556 G581:G586 G611:G616 G641:G646 G671:G676 G701:G706 G731:G736 G761:G766 G791:G796 G821:G826 G851:G856 G881:G886" xr:uid="{00000000-0002-0000-0300-000002000000}"/>
    <dataValidation type="list" allowBlank="1" showInputMessage="1" showErrorMessage="1" sqref="R54:R63 R84:R93 R114:R123 R144:R153 R174:R183 R204:R213 R234:R243 R264:R273 R294:R303 R324:R333 R354:R363 R384:R393 R414:R423 R444:R453 R24:R33 R474:R483 R864:R873 R534:R543 R564:R573 R594:R603 R624:R633 R654:R663 R684:R693 R714:R723 R744:R753 R774:R783 R804:R813 R834:R843 R504:R506 R508:R513" xr:uid="{D416E1DD-EB7F-40C1-AF39-841B1447D651}">
      <formula1>TIPODEVIA</formula1>
    </dataValidation>
    <dataValidation type="list" allowBlank="1" showInputMessage="1" showErrorMessage="1" sqref="S54:S63 S84:S93 S114:S123 S144:S153 S174:S183 S204:S213 S234:S243 S264:S273 S294:S303 S324:S333 S354:S363 S384:S393 S414:S423 S444:S453 S24:S33 S474:S483 S864:S873 S534:S543 S564:S573 S594:S603 S624:S633 S654:S663 S684:S693 S714:S723 S744:S753 S774:S783 S804:S813 S834:S843 S504:S506 S508:S513" xr:uid="{AD132550-8AF8-4FD3-B814-C1C6FC94F52F}">
      <formula1>TIPOPAVIMENTO</formula1>
    </dataValidation>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5" defaultRowHeight="15"/>
  <cols>
    <col min="1" max="1" width="4.5" style="219" customWidth="1"/>
    <col min="2" max="2" width="18.5" style="219" bestFit="1" customWidth="1"/>
    <col min="3" max="3" width="18.5" style="219" customWidth="1"/>
    <col min="4" max="4" width="19.1640625" style="269" customWidth="1"/>
    <col min="5" max="5" width="20.5" style="220" bestFit="1" customWidth="1"/>
    <col min="6" max="6" width="20.5" style="219" bestFit="1" customWidth="1"/>
    <col min="7" max="7" width="3.5" style="219" customWidth="1"/>
    <col min="8" max="8" width="22.6640625" style="219" bestFit="1" customWidth="1"/>
    <col min="9" max="9" width="18.5" style="219" customWidth="1"/>
    <col min="10" max="10" width="3.5" style="219" customWidth="1"/>
    <col min="11" max="11" width="15.1640625" style="219" bestFit="1" customWidth="1"/>
    <col min="12" max="12" width="12.33203125" style="220" bestFit="1" customWidth="1"/>
    <col min="13" max="14" width="16.5" style="219" customWidth="1"/>
    <col min="15" max="16384" width="11.5" style="219"/>
  </cols>
  <sheetData>
    <row r="1" spans="1:14" ht="16" thickBot="1">
      <c r="D1" s="220"/>
    </row>
    <row r="2" spans="1:14" ht="16" thickBot="1">
      <c r="B2" s="637" t="s">
        <v>204</v>
      </c>
      <c r="C2" s="638"/>
      <c r="D2" s="638"/>
      <c r="E2" s="638"/>
      <c r="F2" s="638"/>
      <c r="G2" s="638"/>
      <c r="H2" s="638"/>
      <c r="I2" s="638"/>
      <c r="J2" s="638"/>
      <c r="K2" s="638"/>
      <c r="L2" s="638"/>
      <c r="M2" s="638"/>
      <c r="N2" s="639"/>
    </row>
    <row r="3" spans="1:14" ht="16" thickBot="1">
      <c r="D3" s="220"/>
      <c r="E3" s="221"/>
    </row>
    <row r="4" spans="1:14" s="254" customFormat="1" ht="65" thickBot="1">
      <c r="A4" s="250"/>
      <c r="B4" s="242" t="s">
        <v>145</v>
      </c>
      <c r="C4" s="242" t="s">
        <v>146</v>
      </c>
      <c r="D4" s="242" t="s">
        <v>211</v>
      </c>
      <c r="E4" s="251" t="s">
        <v>205</v>
      </c>
      <c r="F4" s="242" t="s">
        <v>210</v>
      </c>
      <c r="G4" s="252"/>
      <c r="H4" s="640" t="s">
        <v>207</v>
      </c>
      <c r="I4" s="641"/>
      <c r="J4" s="253"/>
      <c r="K4" s="642" t="s">
        <v>208</v>
      </c>
      <c r="L4" s="642"/>
      <c r="M4" s="642"/>
      <c r="N4" s="642"/>
    </row>
    <row r="5" spans="1:14" ht="16">
      <c r="B5" s="222">
        <v>1</v>
      </c>
      <c r="C5" s="222">
        <v>1</v>
      </c>
      <c r="D5" s="267">
        <v>616000</v>
      </c>
      <c r="E5" s="227">
        <v>41640</v>
      </c>
      <c r="F5" s="270">
        <f ca="1">IF(OR(D5="",E5=""),"",ROUND(D5/LOOKUP(E5,SMMLV!$A$2:$A$36,SMMLV!$D$2:$D$103),3))</f>
        <v>1</v>
      </c>
      <c r="H5" s="257" t="s">
        <v>147</v>
      </c>
      <c r="I5" s="271">
        <v>1</v>
      </c>
      <c r="K5" s="266" t="s">
        <v>147</v>
      </c>
      <c r="L5" s="266" t="s">
        <v>148</v>
      </c>
      <c r="M5" s="643" t="s">
        <v>209</v>
      </c>
      <c r="N5" s="643"/>
    </row>
    <row r="6" spans="1:14">
      <c r="B6" s="222">
        <v>1</v>
      </c>
      <c r="C6" s="222">
        <v>2</v>
      </c>
      <c r="D6" s="268">
        <v>589500</v>
      </c>
      <c r="E6" s="223">
        <v>41275</v>
      </c>
      <c r="F6" s="270">
        <f ca="1">IF(OR(D6="",E6=""),"",ROUND(D6/LOOKUP(E6,SMMLV!$A$2:$A$36,SMMLV!$D$2:$D$103),3))</f>
        <v>1</v>
      </c>
      <c r="G6" s="229"/>
      <c r="H6" s="255" t="s">
        <v>148</v>
      </c>
      <c r="I6" s="272">
        <v>1</v>
      </c>
      <c r="J6" s="229"/>
      <c r="K6" s="644">
        <v>1</v>
      </c>
      <c r="L6" s="265">
        <v>1</v>
      </c>
      <c r="M6" s="646">
        <f t="shared" ref="M6:M15" ca="1" si="0">IF(SUMIFS($F$5:$F$1200,$B$5:$B$1200,$K$6,$C$5:$C$1200,$L6)=0,"NO APLICA",ROUND(SUMIFS($F$5:$F$1200,$B$5:$B$1200,$K$6,$C$5:$C$1200,$L6),3))</f>
        <v>1</v>
      </c>
      <c r="N6" s="646"/>
    </row>
    <row r="7" spans="1:14" ht="16" thickBot="1">
      <c r="B7" s="222">
        <v>200</v>
      </c>
      <c r="C7" s="222">
        <v>10</v>
      </c>
      <c r="D7" s="268">
        <v>566700</v>
      </c>
      <c r="E7" s="223">
        <v>40909</v>
      </c>
      <c r="F7" s="270">
        <f ca="1">IF(OR(D7="",E7=""),"",ROUND(D7/LOOKUP(E7,SMMLV!$A$2:$A$36,SMMLV!$D$2:$D$103),3))</f>
        <v>1</v>
      </c>
      <c r="H7" s="249" t="s">
        <v>206</v>
      </c>
      <c r="I7" s="256">
        <f ca="1">IF(OR(I5="",I6=""),"-",IF(SUMIFS($F$5:$F$1200,$B$5:$B$1200,$I$5,$C$5:$C$1200,$I$6)=0,"CONTRATO SIN SUSPENSIÓN",ROUND(SUMIFS($F$5:$F$1200,$B$5:$B$1200,$I$5,$C$5:$C$1200,$I$6),3)))</f>
        <v>1</v>
      </c>
      <c r="K7" s="645"/>
      <c r="L7" s="265">
        <v>2</v>
      </c>
      <c r="M7" s="646">
        <f t="shared" ca="1" si="0"/>
        <v>1</v>
      </c>
      <c r="N7" s="646"/>
    </row>
    <row r="8" spans="1:14">
      <c r="B8" s="228">
        <v>2</v>
      </c>
      <c r="C8" s="228">
        <v>4</v>
      </c>
      <c r="D8" s="268">
        <v>535600</v>
      </c>
      <c r="E8" s="223">
        <v>40544</v>
      </c>
      <c r="F8" s="270">
        <f ca="1">IF(OR(D8="",E8=""),"",ROUND(D8/LOOKUP(E8,SMMLV!$A$2:$A$36,SMMLV!$D$2:$D$103),3))</f>
        <v>1</v>
      </c>
      <c r="K8" s="645"/>
      <c r="L8" s="265">
        <v>3</v>
      </c>
      <c r="M8" s="646" t="str">
        <f t="shared" si="0"/>
        <v>NO APLICA</v>
      </c>
      <c r="N8" s="646"/>
    </row>
    <row r="9" spans="1:14">
      <c r="B9" s="222"/>
      <c r="C9" s="222"/>
      <c r="D9" s="268"/>
      <c r="E9" s="223"/>
      <c r="F9" s="270" t="str">
        <f>IF(OR(D9="",E9=""),"",ROUND(D9/LOOKUP(E9,SMMLV!$A$2:$A$36,SMMLV!$D$2:$D$103),3))</f>
        <v/>
      </c>
      <c r="K9" s="645"/>
      <c r="L9" s="265">
        <v>4</v>
      </c>
      <c r="M9" s="646" t="str">
        <f t="shared" si="0"/>
        <v>NO APLICA</v>
      </c>
      <c r="N9" s="646"/>
    </row>
    <row r="10" spans="1:14">
      <c r="B10" s="222"/>
      <c r="C10" s="222"/>
      <c r="D10" s="268"/>
      <c r="E10" s="223"/>
      <c r="F10" s="270" t="str">
        <f>IF(OR(D10="",E10=""),"",ROUND(D10/LOOKUP(E10,SMMLV!$A$2:$A$36,SMMLV!$D$2:$D$103),3))</f>
        <v/>
      </c>
      <c r="K10" s="645"/>
      <c r="L10" s="265">
        <v>5</v>
      </c>
      <c r="M10" s="646" t="str">
        <f t="shared" si="0"/>
        <v>NO APLICA</v>
      </c>
      <c r="N10" s="646"/>
    </row>
    <row r="11" spans="1:14">
      <c r="B11" s="222"/>
      <c r="C11" s="222"/>
      <c r="D11" s="268"/>
      <c r="E11" s="223"/>
      <c r="F11" s="270" t="str">
        <f>IF(OR(D11="",E11=""),"",ROUND(D11/LOOKUP(E11,SMMLV!$A$2:$A$36,SMMLV!$D$2:$D$103),3))</f>
        <v/>
      </c>
      <c r="K11" s="645"/>
      <c r="L11" s="265">
        <v>6</v>
      </c>
      <c r="M11" s="646" t="str">
        <f t="shared" si="0"/>
        <v>NO APLICA</v>
      </c>
      <c r="N11" s="646"/>
    </row>
    <row r="12" spans="1:14">
      <c r="A12" s="226"/>
      <c r="B12" s="222"/>
      <c r="C12" s="222"/>
      <c r="D12" s="268"/>
      <c r="E12" s="223"/>
      <c r="F12" s="270" t="str">
        <f>IF(OR(D12="",E12=""),"",ROUND(D12/LOOKUP(E12,SMMLV!$A$2:$A$36,SMMLV!$D$2:$D$103),3))</f>
        <v/>
      </c>
      <c r="K12" s="645"/>
      <c r="L12" s="265">
        <v>7</v>
      </c>
      <c r="M12" s="646" t="str">
        <f t="shared" si="0"/>
        <v>NO APLICA</v>
      </c>
      <c r="N12" s="646"/>
    </row>
    <row r="13" spans="1:14">
      <c r="A13" s="225"/>
      <c r="B13" s="222"/>
      <c r="C13" s="222"/>
      <c r="D13" s="268"/>
      <c r="E13" s="223"/>
      <c r="F13" s="270" t="str">
        <f>IF(OR(D13="",E13=""),"",ROUND(D13/LOOKUP(E13,SMMLV!$A$2:$A$36,SMMLV!$D$2:$D$103),3))</f>
        <v/>
      </c>
      <c r="K13" s="645"/>
      <c r="L13" s="265">
        <v>8</v>
      </c>
      <c r="M13" s="646" t="str">
        <f t="shared" si="0"/>
        <v>NO APLICA</v>
      </c>
      <c r="N13" s="646"/>
    </row>
    <row r="14" spans="1:14">
      <c r="B14" s="222"/>
      <c r="C14" s="222"/>
      <c r="D14" s="268"/>
      <c r="E14" s="223"/>
      <c r="F14" s="270" t="str">
        <f>IF(OR(D14="",E14=""),"",ROUND(D14/LOOKUP(E14,SMMLV!$A$2:$A$36,SMMLV!$D$2:$D$103),3))</f>
        <v/>
      </c>
      <c r="K14" s="645"/>
      <c r="L14" s="265">
        <v>9</v>
      </c>
      <c r="M14" s="646" t="str">
        <f t="shared" si="0"/>
        <v>NO APLICA</v>
      </c>
      <c r="N14" s="646"/>
    </row>
    <row r="15" spans="1:14">
      <c r="B15" s="222"/>
      <c r="C15" s="222"/>
      <c r="D15" s="268"/>
      <c r="E15" s="223"/>
      <c r="F15" s="270" t="str">
        <f>IF(OR(D15="",E15=""),"",ROUND(D15/LOOKUP(E15,SMMLV!$A$2:$A$36,SMMLV!$D$2:$D$103),3))</f>
        <v/>
      </c>
      <c r="K15" s="645"/>
      <c r="L15" s="265">
        <v>10</v>
      </c>
      <c r="M15" s="646" t="str">
        <f t="shared" si="0"/>
        <v>NO APLICA</v>
      </c>
      <c r="N15" s="646"/>
    </row>
    <row r="16" spans="1:14">
      <c r="B16" s="222"/>
      <c r="C16" s="222"/>
      <c r="D16" s="268"/>
      <c r="E16" s="223"/>
      <c r="F16" s="270" t="str">
        <f>IF(OR(D16="",E16=""),"",ROUND(D16/LOOKUP(E16,SMMLV!$A$2:$A$36,SMMLV!$D$2:$D$103),3))</f>
        <v/>
      </c>
      <c r="K16" s="645">
        <v>2</v>
      </c>
      <c r="L16" s="265">
        <v>1</v>
      </c>
      <c r="M16" s="646" t="str">
        <f t="shared" ref="M16:M25" si="1">IF(SUMIFS($F$5:$F$1200,$B$5:$B$1200,$K$16,$C$5:$C$1200,$L16)=0,"NO APLICA",ROUND(SUMIFS($F$5:$F$1200,$B$5:$B$1200,$K$16,$C$5:$C$1200,$L16),3))</f>
        <v>NO APLICA</v>
      </c>
      <c r="N16" s="646"/>
    </row>
    <row r="17" spans="2:14">
      <c r="B17" s="222"/>
      <c r="C17" s="222"/>
      <c r="D17" s="268"/>
      <c r="E17" s="223"/>
      <c r="F17" s="270" t="str">
        <f>IF(OR(D17="",E17=""),"",ROUND(D17/LOOKUP(E17,SMMLV!$A$2:$A$36,SMMLV!$D$2:$D$103),3))</f>
        <v/>
      </c>
      <c r="K17" s="645"/>
      <c r="L17" s="265">
        <v>2</v>
      </c>
      <c r="M17" s="646" t="str">
        <f t="shared" si="1"/>
        <v>NO APLICA</v>
      </c>
      <c r="N17" s="646"/>
    </row>
    <row r="18" spans="2:14">
      <c r="B18" s="222"/>
      <c r="C18" s="222"/>
      <c r="D18" s="268"/>
      <c r="E18" s="223"/>
      <c r="F18" s="270" t="str">
        <f>IF(OR(D18="",E18=""),"",ROUND(D18/LOOKUP(E18,SMMLV!$A$2:$A$36,SMMLV!$D$2:$D$103),3))</f>
        <v/>
      </c>
      <c r="K18" s="645"/>
      <c r="L18" s="265">
        <v>3</v>
      </c>
      <c r="M18" s="646" t="str">
        <f t="shared" si="1"/>
        <v>NO APLICA</v>
      </c>
      <c r="N18" s="646"/>
    </row>
    <row r="19" spans="2:14">
      <c r="B19" s="222"/>
      <c r="C19" s="222"/>
      <c r="D19" s="268"/>
      <c r="E19" s="223"/>
      <c r="F19" s="270" t="str">
        <f>IF(OR(D19="",E19=""),"",ROUND(D19/LOOKUP(E19,SMMLV!$A$2:$A$36,SMMLV!$D$2:$D$103),3))</f>
        <v/>
      </c>
      <c r="K19" s="645"/>
      <c r="L19" s="265">
        <v>4</v>
      </c>
      <c r="M19" s="646">
        <f t="shared" ca="1" si="1"/>
        <v>1</v>
      </c>
      <c r="N19" s="646"/>
    </row>
    <row r="20" spans="2:14">
      <c r="B20" s="222"/>
      <c r="C20" s="222"/>
      <c r="D20" s="268"/>
      <c r="E20" s="223"/>
      <c r="F20" s="270" t="str">
        <f>IF(OR(D20="",E20=""),"",ROUND(D20/LOOKUP(E20,SMMLV!$A$2:$A$36,SMMLV!$D$2:$D$103),3))</f>
        <v/>
      </c>
      <c r="H20" s="647"/>
      <c r="I20" s="647"/>
      <c r="K20" s="645"/>
      <c r="L20" s="265">
        <v>5</v>
      </c>
      <c r="M20" s="646" t="str">
        <f t="shared" si="1"/>
        <v>NO APLICA</v>
      </c>
      <c r="N20" s="646"/>
    </row>
    <row r="21" spans="2:14">
      <c r="B21" s="222"/>
      <c r="C21" s="222"/>
      <c r="D21" s="268"/>
      <c r="E21" s="223"/>
      <c r="F21" s="270" t="str">
        <f>IF(OR(D21="",E21=""),"",ROUND(D21/LOOKUP(E21,SMMLV!$A$2:$A$36,SMMLV!$D$2:$D$103),3))</f>
        <v/>
      </c>
      <c r="H21" s="647"/>
      <c r="I21" s="647"/>
      <c r="K21" s="645"/>
      <c r="L21" s="265">
        <v>6</v>
      </c>
      <c r="M21" s="646" t="str">
        <f t="shared" si="1"/>
        <v>NO APLICA</v>
      </c>
      <c r="N21" s="646"/>
    </row>
    <row r="22" spans="2:14">
      <c r="B22" s="222"/>
      <c r="C22" s="222"/>
      <c r="D22" s="268"/>
      <c r="E22" s="223"/>
      <c r="F22" s="270" t="str">
        <f>IF(OR(D22="",E22=""),"",ROUND(D22/LOOKUP(E22,SMMLV!$A$2:$A$36,SMMLV!$D$2:$D$103),3))</f>
        <v/>
      </c>
      <c r="K22" s="645"/>
      <c r="L22" s="265">
        <v>7</v>
      </c>
      <c r="M22" s="646" t="str">
        <f t="shared" si="1"/>
        <v>NO APLICA</v>
      </c>
      <c r="N22" s="646"/>
    </row>
    <row r="23" spans="2:14">
      <c r="B23" s="222"/>
      <c r="C23" s="222"/>
      <c r="D23" s="268"/>
      <c r="E23" s="223"/>
      <c r="F23" s="270" t="str">
        <f>IF(OR(D23="",E23=""),"",ROUND(D23/LOOKUP(E23,SMMLV!$A$2:$A$36,SMMLV!$D$2:$D$103),3))</f>
        <v/>
      </c>
      <c r="K23" s="645"/>
      <c r="L23" s="265">
        <v>8</v>
      </c>
      <c r="M23" s="646" t="str">
        <f t="shared" si="1"/>
        <v>NO APLICA</v>
      </c>
      <c r="N23" s="646"/>
    </row>
    <row r="24" spans="2:14">
      <c r="B24" s="222"/>
      <c r="C24" s="222"/>
      <c r="D24" s="268"/>
      <c r="E24" s="223"/>
      <c r="F24" s="270" t="str">
        <f>IF(OR(D24="",E24=""),"",ROUND(D24/LOOKUP(E24,SMMLV!$A$2:$A$36,SMMLV!$D$2:$D$103),3))</f>
        <v/>
      </c>
      <c r="K24" s="645"/>
      <c r="L24" s="265">
        <v>9</v>
      </c>
      <c r="M24" s="646" t="str">
        <f t="shared" si="1"/>
        <v>NO APLICA</v>
      </c>
      <c r="N24" s="646"/>
    </row>
    <row r="25" spans="2:14">
      <c r="B25" s="222"/>
      <c r="C25" s="222"/>
      <c r="D25" s="268"/>
      <c r="E25" s="223"/>
      <c r="F25" s="270" t="str">
        <f>IF(OR(D25="",E25=""),"",ROUND(D25/LOOKUP(E25,SMMLV!$A$2:$A$36,SMMLV!$D$2:$D$103),3))</f>
        <v/>
      </c>
      <c r="K25" s="645"/>
      <c r="L25" s="265">
        <v>10</v>
      </c>
      <c r="M25" s="646" t="str">
        <f t="shared" si="1"/>
        <v>NO APLICA</v>
      </c>
      <c r="N25" s="646"/>
    </row>
    <row r="26" spans="2:14">
      <c r="B26" s="222"/>
      <c r="C26" s="222"/>
      <c r="D26" s="268"/>
      <c r="E26" s="223"/>
      <c r="F26" s="270" t="str">
        <f>IF(OR(D26="",E26=""),"",ROUND(D26/LOOKUP(E26,SMMLV!$A$2:$A$36,SMMLV!$D$2:$D$103),3))</f>
        <v/>
      </c>
      <c r="K26" s="645">
        <v>3</v>
      </c>
      <c r="L26" s="265">
        <v>1</v>
      </c>
      <c r="M26" s="646" t="str">
        <f t="shared" ref="M26:M35" si="2">IF(SUMIFS($F$5:$F$1200,$B$5:$B$1200,$K$26,$C$5:$C$1200,$L26)=0,"NO APLICA",ROUND(SUMIFS($F$5:$F$1200,$B$5:$B$1200,$K$26,$C$5:$C$1200,$L26),3))</f>
        <v>NO APLICA</v>
      </c>
      <c r="N26" s="646"/>
    </row>
    <row r="27" spans="2:14">
      <c r="B27" s="222"/>
      <c r="C27" s="222"/>
      <c r="D27" s="268"/>
      <c r="E27" s="223"/>
      <c r="F27" s="270" t="str">
        <f>IF(OR(D27="",E27=""),"",ROUND(D27/LOOKUP(E27,SMMLV!$A$2:$A$36,SMMLV!$D$2:$D$103),3))</f>
        <v/>
      </c>
      <c r="K27" s="645"/>
      <c r="L27" s="265">
        <v>2</v>
      </c>
      <c r="M27" s="646" t="str">
        <f t="shared" si="2"/>
        <v>NO APLICA</v>
      </c>
      <c r="N27" s="646"/>
    </row>
    <row r="28" spans="2:14">
      <c r="B28" s="222"/>
      <c r="C28" s="222"/>
      <c r="D28" s="268"/>
      <c r="E28" s="223"/>
      <c r="F28" s="270" t="str">
        <f>IF(OR(D28="",E28=""),"",ROUND(D28/LOOKUP(E28,SMMLV!$A$2:$A$36,SMMLV!$D$2:$D$103),3))</f>
        <v/>
      </c>
      <c r="K28" s="645"/>
      <c r="L28" s="265">
        <v>3</v>
      </c>
      <c r="M28" s="646" t="str">
        <f t="shared" si="2"/>
        <v>NO APLICA</v>
      </c>
      <c r="N28" s="646"/>
    </row>
    <row r="29" spans="2:14">
      <c r="B29" s="222"/>
      <c r="C29" s="222"/>
      <c r="D29" s="268"/>
      <c r="E29" s="223"/>
      <c r="F29" s="270" t="str">
        <f>IF(OR(D29="",E29=""),"",ROUND(D29/LOOKUP(E29,SMMLV!$A$2:$A$36,SMMLV!$D$2:$D$103),3))</f>
        <v/>
      </c>
      <c r="K29" s="645"/>
      <c r="L29" s="265">
        <v>4</v>
      </c>
      <c r="M29" s="646" t="str">
        <f t="shared" si="2"/>
        <v>NO APLICA</v>
      </c>
      <c r="N29" s="646"/>
    </row>
    <row r="30" spans="2:14">
      <c r="B30" s="222"/>
      <c r="C30" s="222"/>
      <c r="D30" s="268"/>
      <c r="E30" s="223"/>
      <c r="F30" s="270" t="str">
        <f>IF(OR(D30="",E30=""),"",ROUND(D30/LOOKUP(E30,SMMLV!$A$2:$A$36,SMMLV!$D$2:$D$103),3))</f>
        <v/>
      </c>
      <c r="K30" s="645"/>
      <c r="L30" s="265">
        <v>5</v>
      </c>
      <c r="M30" s="646" t="str">
        <f t="shared" si="2"/>
        <v>NO APLICA</v>
      </c>
      <c r="N30" s="646"/>
    </row>
    <row r="31" spans="2:14">
      <c r="B31" s="222"/>
      <c r="C31" s="222"/>
      <c r="D31" s="268"/>
      <c r="E31" s="223"/>
      <c r="F31" s="270" t="str">
        <f>IF(OR(D31="",E31=""),"",ROUND(D31/LOOKUP(E31,SMMLV!$A$2:$A$36,SMMLV!$D$2:$D$103),3))</f>
        <v/>
      </c>
      <c r="K31" s="645"/>
      <c r="L31" s="265">
        <v>6</v>
      </c>
      <c r="M31" s="646" t="str">
        <f t="shared" si="2"/>
        <v>NO APLICA</v>
      </c>
      <c r="N31" s="646"/>
    </row>
    <row r="32" spans="2:14">
      <c r="B32" s="222"/>
      <c r="C32" s="222"/>
      <c r="D32" s="268"/>
      <c r="E32" s="223"/>
      <c r="F32" s="270" t="str">
        <f>IF(OR(D32="",E32=""),"",ROUND(D32/LOOKUP(E32,SMMLV!$A$2:$A$36,SMMLV!$D$2:$D$103),3))</f>
        <v/>
      </c>
      <c r="K32" s="645"/>
      <c r="L32" s="265">
        <v>7</v>
      </c>
      <c r="M32" s="646" t="str">
        <f t="shared" si="2"/>
        <v>NO APLICA</v>
      </c>
      <c r="N32" s="646"/>
    </row>
    <row r="33" spans="2:14">
      <c r="B33" s="222"/>
      <c r="C33" s="222"/>
      <c r="D33" s="268"/>
      <c r="E33" s="223"/>
      <c r="F33" s="270" t="str">
        <f>IF(OR(D33="",E33=""),"",ROUND(D33/LOOKUP(E33,SMMLV!$A$2:$A$36,SMMLV!$D$2:$D$103),3))</f>
        <v/>
      </c>
      <c r="K33" s="645"/>
      <c r="L33" s="265">
        <v>8</v>
      </c>
      <c r="M33" s="646" t="str">
        <f t="shared" si="2"/>
        <v>NO APLICA</v>
      </c>
      <c r="N33" s="646"/>
    </row>
    <row r="34" spans="2:14">
      <c r="B34" s="222"/>
      <c r="C34" s="222"/>
      <c r="D34" s="268"/>
      <c r="E34" s="223"/>
      <c r="F34" s="270" t="str">
        <f>IF(OR(D34="",E34=""),"",ROUND(D34/LOOKUP(E34,SMMLV!$A$2:$A$36,SMMLV!$D$2:$D$103),3))</f>
        <v/>
      </c>
      <c r="K34" s="645"/>
      <c r="L34" s="265">
        <v>9</v>
      </c>
      <c r="M34" s="646" t="str">
        <f t="shared" si="2"/>
        <v>NO APLICA</v>
      </c>
      <c r="N34" s="646"/>
    </row>
    <row r="35" spans="2:14">
      <c r="B35" s="222"/>
      <c r="C35" s="222"/>
      <c r="D35" s="268"/>
      <c r="E35" s="223"/>
      <c r="F35" s="270" t="str">
        <f>IF(OR(D35="",E35=""),"",ROUND(D35/LOOKUP(E35,SMMLV!$A$2:$A$36,SMMLV!$D$2:$D$103),3))</f>
        <v/>
      </c>
      <c r="K35" s="645"/>
      <c r="L35" s="265">
        <v>10</v>
      </c>
      <c r="M35" s="646" t="str">
        <f t="shared" si="2"/>
        <v>NO APLICA</v>
      </c>
      <c r="N35" s="646"/>
    </row>
    <row r="36" spans="2:14">
      <c r="B36" s="222"/>
      <c r="C36" s="222"/>
      <c r="D36" s="268"/>
      <c r="E36" s="223"/>
      <c r="F36" s="270" t="str">
        <f>IF(OR(D36="",E36=""),"",ROUND(D36/LOOKUP(E36,SMMLV!$A$2:$A$36,SMMLV!$D$2:$D$103),3))</f>
        <v/>
      </c>
      <c r="K36" s="645">
        <v>4</v>
      </c>
      <c r="L36" s="265">
        <v>1</v>
      </c>
      <c r="M36" s="646" t="str">
        <f t="shared" ref="M36:M45" si="3">IF(SUMIFS($F$5:$F$1200,$B$5:$B$1200,$K$36,$C$5:$C$1200,$L36)=0,"NO APLICA",ROUND(SUMIFS($F$5:$F$1200,$B$5:$B$1200,$K$36,$C$5:$C$1200,$L36),3))</f>
        <v>NO APLICA</v>
      </c>
      <c r="N36" s="646"/>
    </row>
    <row r="37" spans="2:14">
      <c r="B37" s="222"/>
      <c r="C37" s="222"/>
      <c r="D37" s="268"/>
      <c r="E37" s="223"/>
      <c r="F37" s="270" t="str">
        <f>IF(OR(D37="",E37=""),"",ROUND(D37/LOOKUP(E37,SMMLV!$A$2:$A$36,SMMLV!$D$2:$D$103),3))</f>
        <v/>
      </c>
      <c r="K37" s="645"/>
      <c r="L37" s="265">
        <v>2</v>
      </c>
      <c r="M37" s="646" t="str">
        <f t="shared" si="3"/>
        <v>NO APLICA</v>
      </c>
      <c r="N37" s="646"/>
    </row>
    <row r="38" spans="2:14">
      <c r="B38" s="222"/>
      <c r="C38" s="222"/>
      <c r="D38" s="268"/>
      <c r="E38" s="223"/>
      <c r="F38" s="270" t="str">
        <f>IF(OR(D38="",E38=""),"",ROUND(D38/LOOKUP(E38,SMMLV!$A$2:$A$36,SMMLV!$D$2:$D$103),3))</f>
        <v/>
      </c>
      <c r="K38" s="645"/>
      <c r="L38" s="265">
        <v>3</v>
      </c>
      <c r="M38" s="646" t="str">
        <f t="shared" si="3"/>
        <v>NO APLICA</v>
      </c>
      <c r="N38" s="646"/>
    </row>
    <row r="39" spans="2:14">
      <c r="B39" s="222"/>
      <c r="C39" s="222"/>
      <c r="D39" s="268"/>
      <c r="E39" s="223"/>
      <c r="F39" s="270" t="str">
        <f>IF(OR(D39="",E39=""),"",ROUND(D39/LOOKUP(E39,SMMLV!$A$2:$A$36,SMMLV!$D$2:$D$103),3))</f>
        <v/>
      </c>
      <c r="K39" s="645"/>
      <c r="L39" s="265">
        <v>4</v>
      </c>
      <c r="M39" s="646" t="str">
        <f t="shared" si="3"/>
        <v>NO APLICA</v>
      </c>
      <c r="N39" s="646"/>
    </row>
    <row r="40" spans="2:14">
      <c r="B40" s="222"/>
      <c r="C40" s="222"/>
      <c r="D40" s="268"/>
      <c r="E40" s="223"/>
      <c r="F40" s="270" t="str">
        <f>IF(OR(D40="",E40=""),"",ROUND(D40/LOOKUP(E40,SMMLV!$A$2:$A$36,SMMLV!$D$2:$D$103),3))</f>
        <v/>
      </c>
      <c r="K40" s="645"/>
      <c r="L40" s="265">
        <v>5</v>
      </c>
      <c r="M40" s="646" t="str">
        <f t="shared" si="3"/>
        <v>NO APLICA</v>
      </c>
      <c r="N40" s="646"/>
    </row>
    <row r="41" spans="2:14">
      <c r="B41" s="222"/>
      <c r="C41" s="222"/>
      <c r="D41" s="268"/>
      <c r="E41" s="223"/>
      <c r="F41" s="270" t="str">
        <f>IF(OR(D41="",E41=""),"",ROUND(D41/LOOKUP(E41,SMMLV!$A$2:$A$36,SMMLV!$D$2:$D$103),3))</f>
        <v/>
      </c>
      <c r="K41" s="645"/>
      <c r="L41" s="265">
        <v>6</v>
      </c>
      <c r="M41" s="646" t="str">
        <f t="shared" si="3"/>
        <v>NO APLICA</v>
      </c>
      <c r="N41" s="646"/>
    </row>
    <row r="42" spans="2:14">
      <c r="B42" s="222"/>
      <c r="C42" s="222"/>
      <c r="D42" s="268"/>
      <c r="E42" s="223"/>
      <c r="F42" s="270" t="str">
        <f>IF(OR(D42="",E42=""),"",ROUND(D42/LOOKUP(E42,SMMLV!$A$2:$A$36,SMMLV!$D$2:$D$103),3))</f>
        <v/>
      </c>
      <c r="K42" s="645"/>
      <c r="L42" s="265">
        <v>7</v>
      </c>
      <c r="M42" s="646" t="str">
        <f t="shared" si="3"/>
        <v>NO APLICA</v>
      </c>
      <c r="N42" s="646"/>
    </row>
    <row r="43" spans="2:14">
      <c r="B43" s="222"/>
      <c r="C43" s="222"/>
      <c r="D43" s="268"/>
      <c r="E43" s="223"/>
      <c r="F43" s="270" t="str">
        <f>IF(OR(D43="",E43=""),"",ROUND(D43/LOOKUP(E43,SMMLV!$A$2:$A$36,SMMLV!$D$2:$D$103),3))</f>
        <v/>
      </c>
      <c r="K43" s="645"/>
      <c r="L43" s="265">
        <v>8</v>
      </c>
      <c r="M43" s="646" t="str">
        <f t="shared" si="3"/>
        <v>NO APLICA</v>
      </c>
      <c r="N43" s="646"/>
    </row>
    <row r="44" spans="2:14">
      <c r="B44" s="222"/>
      <c r="C44" s="222"/>
      <c r="D44" s="268"/>
      <c r="E44" s="223"/>
      <c r="F44" s="270" t="str">
        <f>IF(OR(D44="",E44=""),"",ROUND(D44/LOOKUP(E44,SMMLV!$A$2:$A$36,SMMLV!$D$2:$D$103),3))</f>
        <v/>
      </c>
      <c r="K44" s="645"/>
      <c r="L44" s="265">
        <v>9</v>
      </c>
      <c r="M44" s="646" t="str">
        <f t="shared" si="3"/>
        <v>NO APLICA</v>
      </c>
      <c r="N44" s="646"/>
    </row>
    <row r="45" spans="2:14">
      <c r="B45" s="222"/>
      <c r="C45" s="222"/>
      <c r="D45" s="268"/>
      <c r="E45" s="223"/>
      <c r="F45" s="270" t="str">
        <f>IF(OR(D45="",E45=""),"",ROUND(D45/LOOKUP(E45,SMMLV!$A$2:$A$36,SMMLV!$D$2:$D$103),3))</f>
        <v/>
      </c>
      <c r="K45" s="645"/>
      <c r="L45" s="265">
        <v>10</v>
      </c>
      <c r="M45" s="646" t="str">
        <f t="shared" si="3"/>
        <v>NO APLICA</v>
      </c>
      <c r="N45" s="646"/>
    </row>
    <row r="46" spans="2:14">
      <c r="B46" s="222"/>
      <c r="C46" s="222"/>
      <c r="D46" s="268"/>
      <c r="E46" s="223"/>
      <c r="F46" s="270" t="str">
        <f>IF(OR(D46="",E46=""),"",ROUND(D46/LOOKUP(E46,SMMLV!$A$2:$A$36,SMMLV!$D$2:$D$103),3))</f>
        <v/>
      </c>
      <c r="K46" s="645">
        <v>5</v>
      </c>
      <c r="L46" s="265">
        <v>1</v>
      </c>
      <c r="M46" s="646" t="str">
        <f t="shared" ref="M46:M55" si="4">IF(SUMIFS($F$5:$F$1200,$B$5:$B$1200,$K$46,$C$5:$C$1200,$L46)=0,"NO APLICA",ROUND(SUMIFS($F$5:$F$1200,$B$5:$B$1200,$K$46,$C$5:$C$1200,$L46),3))</f>
        <v>NO APLICA</v>
      </c>
      <c r="N46" s="646"/>
    </row>
    <row r="47" spans="2:14">
      <c r="B47" s="222"/>
      <c r="C47" s="222"/>
      <c r="D47" s="268"/>
      <c r="E47" s="223"/>
      <c r="F47" s="270" t="str">
        <f>IF(OR(D47="",E47=""),"",ROUND(D47/LOOKUP(E47,SMMLV!$A$2:$A$36,SMMLV!$D$2:$D$103),3))</f>
        <v/>
      </c>
      <c r="K47" s="645"/>
      <c r="L47" s="265">
        <v>2</v>
      </c>
      <c r="M47" s="646" t="str">
        <f t="shared" si="4"/>
        <v>NO APLICA</v>
      </c>
      <c r="N47" s="646"/>
    </row>
    <row r="48" spans="2:14">
      <c r="B48" s="222"/>
      <c r="C48" s="222"/>
      <c r="D48" s="268"/>
      <c r="E48" s="223"/>
      <c r="F48" s="270" t="str">
        <f>IF(OR(D48="",E48=""),"",ROUND(D48/LOOKUP(E48,SMMLV!$A$2:$A$36,SMMLV!$D$2:$D$103),3))</f>
        <v/>
      </c>
      <c r="K48" s="645"/>
      <c r="L48" s="265">
        <v>3</v>
      </c>
      <c r="M48" s="646" t="str">
        <f t="shared" si="4"/>
        <v>NO APLICA</v>
      </c>
      <c r="N48" s="646"/>
    </row>
    <row r="49" spans="2:14">
      <c r="B49" s="222"/>
      <c r="C49" s="222"/>
      <c r="D49" s="268"/>
      <c r="E49" s="223"/>
      <c r="F49" s="270" t="str">
        <f>IF(OR(D49="",E49=""),"",ROUND(D49/LOOKUP(E49,SMMLV!$A$2:$A$36,SMMLV!$D$2:$D$103),3))</f>
        <v/>
      </c>
      <c r="K49" s="645"/>
      <c r="L49" s="265">
        <v>4</v>
      </c>
      <c r="M49" s="646" t="str">
        <f t="shared" si="4"/>
        <v>NO APLICA</v>
      </c>
      <c r="N49" s="646"/>
    </row>
    <row r="50" spans="2:14">
      <c r="B50" s="222"/>
      <c r="C50" s="222"/>
      <c r="D50" s="268"/>
      <c r="E50" s="223"/>
      <c r="F50" s="270" t="str">
        <f>IF(OR(D50="",E50=""),"",ROUND(D50/LOOKUP(E50,SMMLV!$A$2:$A$36,SMMLV!$D$2:$D$103),3))</f>
        <v/>
      </c>
      <c r="K50" s="645"/>
      <c r="L50" s="265">
        <v>5</v>
      </c>
      <c r="M50" s="646" t="str">
        <f t="shared" si="4"/>
        <v>NO APLICA</v>
      </c>
      <c r="N50" s="646"/>
    </row>
    <row r="51" spans="2:14">
      <c r="B51" s="222"/>
      <c r="C51" s="222"/>
      <c r="D51" s="268"/>
      <c r="E51" s="223"/>
      <c r="F51" s="270" t="str">
        <f>IF(OR(D51="",E51=""),"",ROUND(D51/LOOKUP(E51,SMMLV!$A$2:$A$36,SMMLV!$D$2:$D$103),3))</f>
        <v/>
      </c>
      <c r="K51" s="645"/>
      <c r="L51" s="265">
        <v>6</v>
      </c>
      <c r="M51" s="646" t="str">
        <f t="shared" si="4"/>
        <v>NO APLICA</v>
      </c>
      <c r="N51" s="646"/>
    </row>
    <row r="52" spans="2:14">
      <c r="B52" s="222"/>
      <c r="C52" s="222"/>
      <c r="D52" s="268"/>
      <c r="E52" s="223"/>
      <c r="F52" s="270" t="str">
        <f>IF(OR(D52="",E52=""),"",ROUND(D52/LOOKUP(E52,SMMLV!$A$2:$A$36,SMMLV!$D$2:$D$103),3))</f>
        <v/>
      </c>
      <c r="K52" s="645"/>
      <c r="L52" s="265">
        <v>7</v>
      </c>
      <c r="M52" s="646" t="str">
        <f t="shared" si="4"/>
        <v>NO APLICA</v>
      </c>
      <c r="N52" s="646"/>
    </row>
    <row r="53" spans="2:14">
      <c r="B53" s="222"/>
      <c r="C53" s="222"/>
      <c r="D53" s="268"/>
      <c r="E53" s="223"/>
      <c r="F53" s="270" t="str">
        <f>IF(OR(D53="",E53=""),"",ROUND(D53/LOOKUP(E53,SMMLV!$A$2:$A$36,SMMLV!$D$2:$D$103),3))</f>
        <v/>
      </c>
      <c r="K53" s="645"/>
      <c r="L53" s="265">
        <v>8</v>
      </c>
      <c r="M53" s="646" t="str">
        <f t="shared" si="4"/>
        <v>NO APLICA</v>
      </c>
      <c r="N53" s="646"/>
    </row>
    <row r="54" spans="2:14">
      <c r="B54" s="222"/>
      <c r="C54" s="222"/>
      <c r="D54" s="268"/>
      <c r="E54" s="223"/>
      <c r="F54" s="270" t="str">
        <f>IF(OR(D54="",E54=""),"",ROUND(D54/LOOKUP(E54,SMMLV!$A$2:$A$36,SMMLV!$D$2:$D$103),3))</f>
        <v/>
      </c>
      <c r="K54" s="645"/>
      <c r="L54" s="265">
        <v>9</v>
      </c>
      <c r="M54" s="646" t="str">
        <f t="shared" si="4"/>
        <v>NO APLICA</v>
      </c>
      <c r="N54" s="646"/>
    </row>
    <row r="55" spans="2:14">
      <c r="B55" s="222"/>
      <c r="C55" s="222"/>
      <c r="D55" s="268"/>
      <c r="E55" s="223"/>
      <c r="F55" s="270" t="str">
        <f>IF(OR(D55="",E55=""),"",ROUND(D55/LOOKUP(E55,SMMLV!$A$2:$A$36,SMMLV!$D$2:$D$103),3))</f>
        <v/>
      </c>
      <c r="K55" s="645"/>
      <c r="L55" s="265">
        <v>10</v>
      </c>
      <c r="M55" s="646" t="str">
        <f t="shared" si="4"/>
        <v>NO APLICA</v>
      </c>
      <c r="N55" s="646"/>
    </row>
    <row r="56" spans="2:14">
      <c r="B56" s="222"/>
      <c r="C56" s="222"/>
      <c r="D56" s="268"/>
      <c r="E56" s="223"/>
      <c r="F56" s="270" t="str">
        <f>IF(OR(D56="",E56=""),"",ROUND(D56/LOOKUP(E56,SMMLV!$A$2:$A$36,SMMLV!$D$2:$D$103),3))</f>
        <v/>
      </c>
      <c r="K56" s="645">
        <v>6</v>
      </c>
      <c r="L56" s="265">
        <v>1</v>
      </c>
      <c r="M56" s="646" t="str">
        <f t="shared" ref="M56:M65" si="5">IF(SUMIFS($F$5:$F$1200,$B$5:$B$1200,$K$56,$C$5:$C$1200,$L56)=0,"NO APLICA",ROUND(SUMIFS($F$5:$F$1200,$B$5:$B$1200,$K$56,$C$5:$C$1200,$L56),3))</f>
        <v>NO APLICA</v>
      </c>
      <c r="N56" s="646"/>
    </row>
    <row r="57" spans="2:14">
      <c r="B57" s="222"/>
      <c r="C57" s="222"/>
      <c r="D57" s="268"/>
      <c r="E57" s="223"/>
      <c r="F57" s="270" t="str">
        <f>IF(OR(D57="",E57=""),"",ROUND(D57/LOOKUP(E57,SMMLV!$A$2:$A$36,SMMLV!$D$2:$D$103),3))</f>
        <v/>
      </c>
      <c r="K57" s="645"/>
      <c r="L57" s="265">
        <v>2</v>
      </c>
      <c r="M57" s="646" t="str">
        <f t="shared" si="5"/>
        <v>NO APLICA</v>
      </c>
      <c r="N57" s="646"/>
    </row>
    <row r="58" spans="2:14">
      <c r="B58" s="222"/>
      <c r="C58" s="222"/>
      <c r="D58" s="268"/>
      <c r="E58" s="223"/>
      <c r="F58" s="270" t="str">
        <f>IF(OR(D58="",E58=""),"",ROUND(D58/LOOKUP(E58,SMMLV!$A$2:$A$36,SMMLV!$D$2:$D$103),3))</f>
        <v/>
      </c>
      <c r="K58" s="645"/>
      <c r="L58" s="265">
        <v>3</v>
      </c>
      <c r="M58" s="646" t="str">
        <f t="shared" si="5"/>
        <v>NO APLICA</v>
      </c>
      <c r="N58" s="646"/>
    </row>
    <row r="59" spans="2:14">
      <c r="B59" s="222"/>
      <c r="C59" s="222"/>
      <c r="D59" s="268"/>
      <c r="E59" s="223"/>
      <c r="F59" s="270" t="str">
        <f>IF(OR(D59="",E59=""),"",ROUND(D59/LOOKUP(E59,SMMLV!$A$2:$A$36,SMMLV!$D$2:$D$103),3))</f>
        <v/>
      </c>
      <c r="K59" s="645"/>
      <c r="L59" s="265">
        <v>4</v>
      </c>
      <c r="M59" s="646" t="str">
        <f t="shared" si="5"/>
        <v>NO APLICA</v>
      </c>
      <c r="N59" s="646"/>
    </row>
    <row r="60" spans="2:14">
      <c r="B60" s="222"/>
      <c r="C60" s="222"/>
      <c r="D60" s="268"/>
      <c r="E60" s="223"/>
      <c r="F60" s="270" t="str">
        <f>IF(OR(D60="",E60=""),"",ROUND(D60/LOOKUP(E60,SMMLV!$A$2:$A$36,SMMLV!$D$2:$D$103),3))</f>
        <v/>
      </c>
      <c r="K60" s="645"/>
      <c r="L60" s="265">
        <v>5</v>
      </c>
      <c r="M60" s="646" t="str">
        <f t="shared" si="5"/>
        <v>NO APLICA</v>
      </c>
      <c r="N60" s="646"/>
    </row>
    <row r="61" spans="2:14">
      <c r="B61" s="222"/>
      <c r="C61" s="222"/>
      <c r="D61" s="268"/>
      <c r="E61" s="223"/>
      <c r="F61" s="270" t="str">
        <f>IF(OR(D61="",E61=""),"",ROUND(D61/LOOKUP(E61,SMMLV!$A$2:$A$36,SMMLV!$D$2:$D$103),3))</f>
        <v/>
      </c>
      <c r="K61" s="645"/>
      <c r="L61" s="265">
        <v>6</v>
      </c>
      <c r="M61" s="646" t="str">
        <f t="shared" si="5"/>
        <v>NO APLICA</v>
      </c>
      <c r="N61" s="646"/>
    </row>
    <row r="62" spans="2:14">
      <c r="B62" s="222"/>
      <c r="C62" s="222"/>
      <c r="D62" s="268"/>
      <c r="E62" s="223"/>
      <c r="F62" s="270" t="str">
        <f>IF(OR(D62="",E62=""),"",ROUND(D62/LOOKUP(E62,SMMLV!$A$2:$A$36,SMMLV!$D$2:$D$103),3))</f>
        <v/>
      </c>
      <c r="K62" s="645"/>
      <c r="L62" s="265">
        <v>7</v>
      </c>
      <c r="M62" s="646" t="str">
        <f t="shared" si="5"/>
        <v>NO APLICA</v>
      </c>
      <c r="N62" s="646"/>
    </row>
    <row r="63" spans="2:14">
      <c r="B63" s="222"/>
      <c r="C63" s="222"/>
      <c r="D63" s="268"/>
      <c r="E63" s="223"/>
      <c r="F63" s="270" t="str">
        <f>IF(OR(D63="",E63=""),"",ROUND(D63/LOOKUP(E63,SMMLV!$A$2:$A$36,SMMLV!$D$2:$D$103),3))</f>
        <v/>
      </c>
      <c r="K63" s="645"/>
      <c r="L63" s="265">
        <v>8</v>
      </c>
      <c r="M63" s="646" t="str">
        <f t="shared" si="5"/>
        <v>NO APLICA</v>
      </c>
      <c r="N63" s="646"/>
    </row>
    <row r="64" spans="2:14">
      <c r="B64" s="222"/>
      <c r="C64" s="222"/>
      <c r="D64" s="268"/>
      <c r="E64" s="223"/>
      <c r="F64" s="270" t="str">
        <f>IF(OR(D64="",E64=""),"",ROUND(D64/LOOKUP(E64,SMMLV!$A$2:$A$36,SMMLV!$D$2:$D$103),3))</f>
        <v/>
      </c>
      <c r="K64" s="645"/>
      <c r="L64" s="265">
        <v>9</v>
      </c>
      <c r="M64" s="646" t="str">
        <f t="shared" si="5"/>
        <v>NO APLICA</v>
      </c>
      <c r="N64" s="646"/>
    </row>
    <row r="65" spans="2:14">
      <c r="B65" s="222"/>
      <c r="C65" s="222"/>
      <c r="D65" s="268"/>
      <c r="E65" s="223"/>
      <c r="F65" s="270" t="str">
        <f>IF(OR(D65="",E65=""),"",ROUND(D65/LOOKUP(E65,SMMLV!$A$2:$A$36,SMMLV!$D$2:$D$103),3))</f>
        <v/>
      </c>
      <c r="K65" s="645"/>
      <c r="L65" s="265">
        <v>10</v>
      </c>
      <c r="M65" s="646" t="str">
        <f t="shared" si="5"/>
        <v>NO APLICA</v>
      </c>
      <c r="N65" s="646"/>
    </row>
    <row r="66" spans="2:14">
      <c r="B66" s="222"/>
      <c r="C66" s="222"/>
      <c r="D66" s="268"/>
      <c r="E66" s="223"/>
      <c r="F66" s="270" t="str">
        <f>IF(OR(D66="",E66=""),"",ROUND(D66/LOOKUP(E66,SMMLV!$A$2:$A$36,SMMLV!$D$2:$D$103),3))</f>
        <v/>
      </c>
      <c r="K66" s="645">
        <v>7</v>
      </c>
      <c r="L66" s="265">
        <v>1</v>
      </c>
      <c r="M66" s="646" t="str">
        <f t="shared" ref="M66:M75" si="6">IF(SUMIFS($F$5:$F$1200,$B$5:$B$1200,$K$66,$C$5:$C$1200,$L66)=0,"NO APLICA",ROUND(SUMIFS($F$5:$F$1200,$B$5:$B$1200,$K$66,$C$5:$C$1200,$L66),3))</f>
        <v>NO APLICA</v>
      </c>
      <c r="N66" s="646"/>
    </row>
    <row r="67" spans="2:14">
      <c r="B67" s="222"/>
      <c r="C67" s="222"/>
      <c r="D67" s="268"/>
      <c r="E67" s="223"/>
      <c r="F67" s="270" t="str">
        <f>IF(OR(D67="",E67=""),"",ROUND(D67/LOOKUP(E67,SMMLV!$A$2:$A$36,SMMLV!$D$2:$D$103),3))</f>
        <v/>
      </c>
      <c r="K67" s="645"/>
      <c r="L67" s="265">
        <v>2</v>
      </c>
      <c r="M67" s="646" t="str">
        <f t="shared" si="6"/>
        <v>NO APLICA</v>
      </c>
      <c r="N67" s="646"/>
    </row>
    <row r="68" spans="2:14">
      <c r="B68" s="222"/>
      <c r="C68" s="222"/>
      <c r="D68" s="268"/>
      <c r="E68" s="223"/>
      <c r="F68" s="270" t="str">
        <f>IF(OR(D68="",E68=""),"",ROUND(D68/LOOKUP(E68,SMMLV!$A$2:$A$36,SMMLV!$D$2:$D$103),3))</f>
        <v/>
      </c>
      <c r="K68" s="645"/>
      <c r="L68" s="265">
        <v>3</v>
      </c>
      <c r="M68" s="646" t="str">
        <f t="shared" si="6"/>
        <v>NO APLICA</v>
      </c>
      <c r="N68" s="646"/>
    </row>
    <row r="69" spans="2:14">
      <c r="B69" s="222"/>
      <c r="C69" s="222"/>
      <c r="D69" s="268"/>
      <c r="E69" s="223"/>
      <c r="F69" s="270" t="str">
        <f>IF(OR(D69="",E69=""),"",ROUND(D69/LOOKUP(E69,SMMLV!$A$2:$A$36,SMMLV!$D$2:$D$103),3))</f>
        <v/>
      </c>
      <c r="K69" s="645"/>
      <c r="L69" s="265">
        <v>4</v>
      </c>
      <c r="M69" s="646" t="str">
        <f t="shared" si="6"/>
        <v>NO APLICA</v>
      </c>
      <c r="N69" s="646"/>
    </row>
    <row r="70" spans="2:14">
      <c r="B70" s="222"/>
      <c r="C70" s="222"/>
      <c r="D70" s="268"/>
      <c r="E70" s="223"/>
      <c r="F70" s="270" t="str">
        <f>IF(OR(D70="",E70=""),"",ROUND(D70/LOOKUP(E70,SMMLV!$A$2:$A$36,SMMLV!$D$2:$D$103),3))</f>
        <v/>
      </c>
      <c r="K70" s="645"/>
      <c r="L70" s="265">
        <v>5</v>
      </c>
      <c r="M70" s="646" t="str">
        <f t="shared" si="6"/>
        <v>NO APLICA</v>
      </c>
      <c r="N70" s="646"/>
    </row>
    <row r="71" spans="2:14">
      <c r="B71" s="222"/>
      <c r="C71" s="222"/>
      <c r="D71" s="268"/>
      <c r="E71" s="223"/>
      <c r="F71" s="270" t="str">
        <f>IF(OR(D71="",E71=""),"",ROUND(D71/LOOKUP(E71,SMMLV!$A$2:$A$36,SMMLV!$D$2:$D$103),3))</f>
        <v/>
      </c>
      <c r="K71" s="645"/>
      <c r="L71" s="265">
        <v>6</v>
      </c>
      <c r="M71" s="646" t="str">
        <f t="shared" si="6"/>
        <v>NO APLICA</v>
      </c>
      <c r="N71" s="646"/>
    </row>
    <row r="72" spans="2:14">
      <c r="B72" s="222"/>
      <c r="C72" s="222"/>
      <c r="D72" s="268"/>
      <c r="E72" s="223"/>
      <c r="F72" s="270" t="str">
        <f>IF(OR(D72="",E72=""),"",ROUND(D72/LOOKUP(E72,SMMLV!$A$2:$A$36,SMMLV!$D$2:$D$103),3))</f>
        <v/>
      </c>
      <c r="K72" s="645"/>
      <c r="L72" s="265">
        <v>7</v>
      </c>
      <c r="M72" s="646" t="str">
        <f t="shared" si="6"/>
        <v>NO APLICA</v>
      </c>
      <c r="N72" s="646"/>
    </row>
    <row r="73" spans="2:14">
      <c r="B73" s="222"/>
      <c r="C73" s="222"/>
      <c r="D73" s="268"/>
      <c r="E73" s="223"/>
      <c r="F73" s="270" t="str">
        <f>IF(OR(D73="",E73=""),"",ROUND(D73/LOOKUP(E73,SMMLV!$A$2:$A$36,SMMLV!$D$2:$D$103),3))</f>
        <v/>
      </c>
      <c r="K73" s="645"/>
      <c r="L73" s="265">
        <v>8</v>
      </c>
      <c r="M73" s="646" t="str">
        <f t="shared" si="6"/>
        <v>NO APLICA</v>
      </c>
      <c r="N73" s="646"/>
    </row>
    <row r="74" spans="2:14">
      <c r="B74" s="222"/>
      <c r="C74" s="222"/>
      <c r="D74" s="268"/>
      <c r="E74" s="223"/>
      <c r="F74" s="270" t="str">
        <f>IF(OR(D74="",E74=""),"",ROUND(D74/LOOKUP(E74,SMMLV!$A$2:$A$36,SMMLV!$D$2:$D$103),3))</f>
        <v/>
      </c>
      <c r="K74" s="645"/>
      <c r="L74" s="265">
        <v>9</v>
      </c>
      <c r="M74" s="646" t="str">
        <f t="shared" si="6"/>
        <v>NO APLICA</v>
      </c>
      <c r="N74" s="646"/>
    </row>
    <row r="75" spans="2:14">
      <c r="B75" s="222"/>
      <c r="C75" s="222"/>
      <c r="D75" s="268"/>
      <c r="E75" s="223"/>
      <c r="F75" s="270" t="str">
        <f>IF(OR(D75="",E75=""),"",ROUND(D75/LOOKUP(E75,SMMLV!$A$2:$A$36,SMMLV!$D$2:$D$103),3))</f>
        <v/>
      </c>
      <c r="K75" s="645"/>
      <c r="L75" s="265">
        <v>10</v>
      </c>
      <c r="M75" s="646" t="str">
        <f t="shared" si="6"/>
        <v>NO APLICA</v>
      </c>
      <c r="N75" s="646"/>
    </row>
    <row r="76" spans="2:14">
      <c r="B76" s="222"/>
      <c r="C76" s="222"/>
      <c r="D76" s="268"/>
      <c r="E76" s="223"/>
      <c r="F76" s="270" t="str">
        <f>IF(OR(D76="",E76=""),"",ROUND(D76/LOOKUP(E76,SMMLV!$A$2:$A$36,SMMLV!$D$2:$D$103),3))</f>
        <v/>
      </c>
      <c r="K76" s="645">
        <v>8</v>
      </c>
      <c r="L76" s="265">
        <v>1</v>
      </c>
      <c r="M76" s="646" t="str">
        <f t="shared" ref="M76:M85" si="7">IF(SUMIFS($F$5:$F$1200,$B$5:$B$1200,$K$76,$C$5:$C$1200,$L76)=0,"NO APLICA",ROUND(SUMIFS($F$5:$F$1200,$B$5:$B$1200,$K$76,$C$5:$C$1200,$L76),3))</f>
        <v>NO APLICA</v>
      </c>
      <c r="N76" s="646"/>
    </row>
    <row r="77" spans="2:14">
      <c r="B77" s="222"/>
      <c r="C77" s="222"/>
      <c r="D77" s="268"/>
      <c r="E77" s="223"/>
      <c r="F77" s="270" t="str">
        <f>IF(OR(D77="",E77=""),"",ROUND(D77/LOOKUP(E77,SMMLV!$A$2:$A$36,SMMLV!$D$2:$D$103),3))</f>
        <v/>
      </c>
      <c r="K77" s="645"/>
      <c r="L77" s="265">
        <v>2</v>
      </c>
      <c r="M77" s="646" t="str">
        <f t="shared" si="7"/>
        <v>NO APLICA</v>
      </c>
      <c r="N77" s="646"/>
    </row>
    <row r="78" spans="2:14">
      <c r="B78" s="222"/>
      <c r="C78" s="222"/>
      <c r="D78" s="268"/>
      <c r="E78" s="223"/>
      <c r="F78" s="270" t="str">
        <f>IF(OR(D78="",E78=""),"",ROUND(D78/LOOKUP(E78,SMMLV!$A$2:$A$36,SMMLV!$D$2:$D$103),3))</f>
        <v/>
      </c>
      <c r="K78" s="645"/>
      <c r="L78" s="265">
        <v>3</v>
      </c>
      <c r="M78" s="646" t="str">
        <f t="shared" si="7"/>
        <v>NO APLICA</v>
      </c>
      <c r="N78" s="646"/>
    </row>
    <row r="79" spans="2:14">
      <c r="B79" s="222"/>
      <c r="C79" s="222"/>
      <c r="D79" s="268"/>
      <c r="E79" s="223"/>
      <c r="F79" s="270" t="str">
        <f>IF(OR(D79="",E79=""),"",ROUND(D79/LOOKUP(E79,SMMLV!$A$2:$A$36,SMMLV!$D$2:$D$103),3))</f>
        <v/>
      </c>
      <c r="K79" s="645"/>
      <c r="L79" s="265">
        <v>4</v>
      </c>
      <c r="M79" s="646" t="str">
        <f t="shared" si="7"/>
        <v>NO APLICA</v>
      </c>
      <c r="N79" s="646"/>
    </row>
    <row r="80" spans="2:14">
      <c r="B80" s="222"/>
      <c r="C80" s="222"/>
      <c r="D80" s="268"/>
      <c r="E80" s="223"/>
      <c r="F80" s="270" t="str">
        <f>IF(OR(D80="",E80=""),"",ROUND(D80/LOOKUP(E80,SMMLV!$A$2:$A$36,SMMLV!$D$2:$D$103),3))</f>
        <v/>
      </c>
      <c r="K80" s="645"/>
      <c r="L80" s="265">
        <v>5</v>
      </c>
      <c r="M80" s="646" t="str">
        <f t="shared" si="7"/>
        <v>NO APLICA</v>
      </c>
      <c r="N80" s="646"/>
    </row>
    <row r="81" spans="2:14">
      <c r="B81" s="222"/>
      <c r="C81" s="222"/>
      <c r="D81" s="268"/>
      <c r="E81" s="223"/>
      <c r="F81" s="270" t="str">
        <f>IF(OR(D81="",E81=""),"",ROUND(D81/LOOKUP(E81,SMMLV!$A$2:$A$36,SMMLV!$D$2:$D$103),3))</f>
        <v/>
      </c>
      <c r="K81" s="645"/>
      <c r="L81" s="265">
        <v>6</v>
      </c>
      <c r="M81" s="646" t="str">
        <f t="shared" si="7"/>
        <v>NO APLICA</v>
      </c>
      <c r="N81" s="646"/>
    </row>
    <row r="82" spans="2:14">
      <c r="B82" s="222"/>
      <c r="C82" s="222"/>
      <c r="D82" s="268"/>
      <c r="E82" s="223"/>
      <c r="F82" s="270" t="str">
        <f>IF(OR(D82="",E82=""),"",ROUND(D82/LOOKUP(E82,SMMLV!$A$2:$A$36,SMMLV!$D$2:$D$103),3))</f>
        <v/>
      </c>
      <c r="K82" s="645"/>
      <c r="L82" s="265">
        <v>7</v>
      </c>
      <c r="M82" s="646" t="str">
        <f t="shared" si="7"/>
        <v>NO APLICA</v>
      </c>
      <c r="N82" s="646"/>
    </row>
    <row r="83" spans="2:14">
      <c r="B83" s="222"/>
      <c r="C83" s="222"/>
      <c r="D83" s="268"/>
      <c r="E83" s="223"/>
      <c r="F83" s="270" t="str">
        <f>IF(OR(D83="",E83=""),"",ROUND(D83/LOOKUP(E83,SMMLV!$A$2:$A$36,SMMLV!$D$2:$D$103),3))</f>
        <v/>
      </c>
      <c r="K83" s="645"/>
      <c r="L83" s="265">
        <v>8</v>
      </c>
      <c r="M83" s="646" t="str">
        <f t="shared" si="7"/>
        <v>NO APLICA</v>
      </c>
      <c r="N83" s="646"/>
    </row>
    <row r="84" spans="2:14">
      <c r="B84" s="222"/>
      <c r="C84" s="222"/>
      <c r="D84" s="268"/>
      <c r="E84" s="223"/>
      <c r="F84" s="270" t="str">
        <f>IF(OR(D84="",E84=""),"",ROUND(D84/LOOKUP(E84,SMMLV!$A$2:$A$36,SMMLV!$D$2:$D$103),3))</f>
        <v/>
      </c>
      <c r="K84" s="645"/>
      <c r="L84" s="265">
        <v>9</v>
      </c>
      <c r="M84" s="646" t="str">
        <f t="shared" si="7"/>
        <v>NO APLICA</v>
      </c>
      <c r="N84" s="646"/>
    </row>
    <row r="85" spans="2:14">
      <c r="B85" s="222"/>
      <c r="C85" s="222"/>
      <c r="D85" s="268"/>
      <c r="E85" s="223"/>
      <c r="F85" s="270" t="str">
        <f>IF(OR(D85="",E85=""),"",ROUND(D85/LOOKUP(E85,SMMLV!$A$2:$A$36,SMMLV!$D$2:$D$103),3))</f>
        <v/>
      </c>
      <c r="K85" s="645"/>
      <c r="L85" s="265">
        <v>10</v>
      </c>
      <c r="M85" s="646" t="str">
        <f t="shared" si="7"/>
        <v>NO APLICA</v>
      </c>
      <c r="N85" s="646"/>
    </row>
    <row r="86" spans="2:14">
      <c r="B86" s="222"/>
      <c r="C86" s="222"/>
      <c r="D86" s="268"/>
      <c r="E86" s="223"/>
      <c r="F86" s="270" t="str">
        <f>IF(OR(D86="",E86=""),"",ROUND(D86/LOOKUP(E86,SMMLV!$A$2:$A$36,SMMLV!$D$2:$D$103),3))</f>
        <v/>
      </c>
      <c r="K86" s="645">
        <v>9</v>
      </c>
      <c r="L86" s="265">
        <v>1</v>
      </c>
      <c r="M86" s="646" t="str">
        <f t="shared" ref="M86:M95" si="8">IF(SUMIFS($F$5:$F$1200,$B$5:$B$1200,$K$86,$C$5:$C$1200,$L86)=0,"NO APLICA",ROUND(SUMIFS($F$5:$F$1200,$B$5:$B$1200,$K$86,$C$5:$C$1200,$L86),3))</f>
        <v>NO APLICA</v>
      </c>
      <c r="N86" s="646"/>
    </row>
    <row r="87" spans="2:14">
      <c r="B87" s="222"/>
      <c r="C87" s="222"/>
      <c r="D87" s="268"/>
      <c r="E87" s="223"/>
      <c r="F87" s="270" t="str">
        <f>IF(OR(D87="",E87=""),"",ROUND(D87/LOOKUP(E87,SMMLV!$A$2:$A$36,SMMLV!$D$2:$D$103),3))</f>
        <v/>
      </c>
      <c r="K87" s="645"/>
      <c r="L87" s="265">
        <v>2</v>
      </c>
      <c r="M87" s="646" t="str">
        <f t="shared" si="8"/>
        <v>NO APLICA</v>
      </c>
      <c r="N87" s="646"/>
    </row>
    <row r="88" spans="2:14">
      <c r="B88" s="222"/>
      <c r="C88" s="222"/>
      <c r="D88" s="268"/>
      <c r="E88" s="223"/>
      <c r="F88" s="270" t="str">
        <f>IF(OR(D88="",E88=""),"",ROUND(D88/LOOKUP(E88,SMMLV!$A$2:$A$36,SMMLV!$D$2:$D$103),3))</f>
        <v/>
      </c>
      <c r="K88" s="645"/>
      <c r="L88" s="265">
        <v>3</v>
      </c>
      <c r="M88" s="646" t="str">
        <f t="shared" si="8"/>
        <v>NO APLICA</v>
      </c>
      <c r="N88" s="646"/>
    </row>
    <row r="89" spans="2:14">
      <c r="B89" s="222"/>
      <c r="C89" s="222"/>
      <c r="D89" s="268"/>
      <c r="E89" s="223"/>
      <c r="F89" s="270" t="str">
        <f>IF(OR(D89="",E89=""),"",ROUND(D89/LOOKUP(E89,SMMLV!$A$2:$A$36,SMMLV!$D$2:$D$103),3))</f>
        <v/>
      </c>
      <c r="K89" s="645"/>
      <c r="L89" s="265">
        <v>4</v>
      </c>
      <c r="M89" s="646" t="str">
        <f t="shared" si="8"/>
        <v>NO APLICA</v>
      </c>
      <c r="N89" s="646"/>
    </row>
    <row r="90" spans="2:14">
      <c r="B90" s="222"/>
      <c r="C90" s="222"/>
      <c r="D90" s="268"/>
      <c r="E90" s="223"/>
      <c r="F90" s="270" t="str">
        <f>IF(OR(D90="",E90=""),"",ROUND(D90/LOOKUP(E90,SMMLV!$A$2:$A$36,SMMLV!$D$2:$D$103),3))</f>
        <v/>
      </c>
      <c r="K90" s="645"/>
      <c r="L90" s="265">
        <v>5</v>
      </c>
      <c r="M90" s="646" t="str">
        <f t="shared" si="8"/>
        <v>NO APLICA</v>
      </c>
      <c r="N90" s="646"/>
    </row>
    <row r="91" spans="2:14">
      <c r="B91" s="222"/>
      <c r="C91" s="222"/>
      <c r="D91" s="268"/>
      <c r="E91" s="223"/>
      <c r="F91" s="270" t="str">
        <f>IF(OR(D91="",E91=""),"",ROUND(D91/LOOKUP(E91,SMMLV!$A$2:$A$36,SMMLV!$D$2:$D$103),3))</f>
        <v/>
      </c>
      <c r="K91" s="645"/>
      <c r="L91" s="265">
        <v>6</v>
      </c>
      <c r="M91" s="646" t="str">
        <f t="shared" si="8"/>
        <v>NO APLICA</v>
      </c>
      <c r="N91" s="646"/>
    </row>
    <row r="92" spans="2:14">
      <c r="B92" s="222"/>
      <c r="C92" s="222"/>
      <c r="D92" s="268"/>
      <c r="E92" s="223"/>
      <c r="F92" s="270" t="str">
        <f>IF(OR(D92="",E92=""),"",ROUND(D92/LOOKUP(E92,SMMLV!$A$2:$A$36,SMMLV!$D$2:$D$103),3))</f>
        <v/>
      </c>
      <c r="K92" s="645"/>
      <c r="L92" s="265">
        <v>7</v>
      </c>
      <c r="M92" s="646" t="str">
        <f t="shared" si="8"/>
        <v>NO APLICA</v>
      </c>
      <c r="N92" s="646"/>
    </row>
    <row r="93" spans="2:14">
      <c r="B93" s="222"/>
      <c r="C93" s="222"/>
      <c r="D93" s="268"/>
      <c r="E93" s="223"/>
      <c r="F93" s="270" t="str">
        <f>IF(OR(D93="",E93=""),"",ROUND(D93/LOOKUP(E93,SMMLV!$A$2:$A$36,SMMLV!$D$2:$D$103),3))</f>
        <v/>
      </c>
      <c r="K93" s="645"/>
      <c r="L93" s="265">
        <v>8</v>
      </c>
      <c r="M93" s="646" t="str">
        <f t="shared" si="8"/>
        <v>NO APLICA</v>
      </c>
      <c r="N93" s="646"/>
    </row>
    <row r="94" spans="2:14">
      <c r="B94" s="222"/>
      <c r="C94" s="222"/>
      <c r="D94" s="268"/>
      <c r="E94" s="223"/>
      <c r="F94" s="270" t="str">
        <f>IF(OR(D94="",E94=""),"",ROUND(D94/LOOKUP(E94,SMMLV!$A$2:$A$36,SMMLV!$D$2:$D$103),3))</f>
        <v/>
      </c>
      <c r="K94" s="645"/>
      <c r="L94" s="265">
        <v>9</v>
      </c>
      <c r="M94" s="646" t="str">
        <f t="shared" si="8"/>
        <v>NO APLICA</v>
      </c>
      <c r="N94" s="646"/>
    </row>
    <row r="95" spans="2:14">
      <c r="B95" s="222"/>
      <c r="C95" s="222"/>
      <c r="D95" s="268"/>
      <c r="E95" s="223"/>
      <c r="F95" s="270" t="str">
        <f>IF(OR(D95="",E95=""),"",ROUND(D95/LOOKUP(E95,SMMLV!$A$2:$A$36,SMMLV!$D$2:$D$103),3))</f>
        <v/>
      </c>
      <c r="K95" s="645"/>
      <c r="L95" s="265">
        <v>10</v>
      </c>
      <c r="M95" s="646" t="str">
        <f t="shared" si="8"/>
        <v>NO APLICA</v>
      </c>
      <c r="N95" s="646"/>
    </row>
    <row r="96" spans="2:14">
      <c r="B96" s="222"/>
      <c r="C96" s="222"/>
      <c r="D96" s="268"/>
      <c r="E96" s="223"/>
      <c r="F96" s="270" t="str">
        <f>IF(OR(D96="",E96=""),"",ROUND(D96/LOOKUP(E96,SMMLV!$A$2:$A$36,SMMLV!$D$2:$D$103),3))</f>
        <v/>
      </c>
      <c r="K96" s="645">
        <v>10</v>
      </c>
      <c r="L96" s="265">
        <v>1</v>
      </c>
      <c r="M96" s="646" t="str">
        <f t="shared" ref="M96:M105" si="9">IF(SUMIFS($F$5:$F$1200,$B$5:$B$1200,$K$96,$C$5:$C$1200,$L96)=0,"NO APLICA",ROUND(SUMIFS($F$5:$F$1200,$B$5:$B$1200,$K$96,$C$5:$C$1200,$L96),3))</f>
        <v>NO APLICA</v>
      </c>
      <c r="N96" s="646"/>
    </row>
    <row r="97" spans="2:14">
      <c r="B97" s="222"/>
      <c r="C97" s="222"/>
      <c r="D97" s="268"/>
      <c r="E97" s="223"/>
      <c r="F97" s="270" t="str">
        <f>IF(OR(D97="",E97=""),"",ROUND(D97/LOOKUP(E97,SMMLV!$A$2:$A$36,SMMLV!$D$2:$D$103),3))</f>
        <v/>
      </c>
      <c r="K97" s="645"/>
      <c r="L97" s="265">
        <v>2</v>
      </c>
      <c r="M97" s="646" t="str">
        <f t="shared" si="9"/>
        <v>NO APLICA</v>
      </c>
      <c r="N97" s="646"/>
    </row>
    <row r="98" spans="2:14">
      <c r="B98" s="222"/>
      <c r="C98" s="222"/>
      <c r="D98" s="268"/>
      <c r="E98" s="223"/>
      <c r="F98" s="270" t="str">
        <f>IF(OR(D98="",E98=""),"",ROUND(D98/LOOKUP(E98,SMMLV!$A$2:$A$36,SMMLV!$D$2:$D$103),3))</f>
        <v/>
      </c>
      <c r="K98" s="645"/>
      <c r="L98" s="265">
        <v>3</v>
      </c>
      <c r="M98" s="646" t="str">
        <f t="shared" si="9"/>
        <v>NO APLICA</v>
      </c>
      <c r="N98" s="646"/>
    </row>
    <row r="99" spans="2:14">
      <c r="B99" s="222"/>
      <c r="C99" s="222"/>
      <c r="D99" s="268"/>
      <c r="E99" s="223"/>
      <c r="F99" s="270" t="str">
        <f>IF(OR(D99="",E99=""),"",ROUND(D99/LOOKUP(E99,SMMLV!$A$2:$A$36,SMMLV!$D$2:$D$103),3))</f>
        <v/>
      </c>
      <c r="K99" s="645"/>
      <c r="L99" s="265">
        <v>4</v>
      </c>
      <c r="M99" s="646" t="str">
        <f t="shared" si="9"/>
        <v>NO APLICA</v>
      </c>
      <c r="N99" s="646"/>
    </row>
    <row r="100" spans="2:14">
      <c r="B100" s="222"/>
      <c r="C100" s="222"/>
      <c r="D100" s="268"/>
      <c r="E100" s="223"/>
      <c r="F100" s="270" t="str">
        <f>IF(OR(D100="",E100=""),"",ROUND(D100/LOOKUP(E100,SMMLV!$A$2:$A$36,SMMLV!$D$2:$D$103),3))</f>
        <v/>
      </c>
      <c r="K100" s="645"/>
      <c r="L100" s="265">
        <v>5</v>
      </c>
      <c r="M100" s="646" t="str">
        <f t="shared" si="9"/>
        <v>NO APLICA</v>
      </c>
      <c r="N100" s="646"/>
    </row>
    <row r="101" spans="2:14">
      <c r="B101" s="222"/>
      <c r="C101" s="222"/>
      <c r="D101" s="268"/>
      <c r="E101" s="223"/>
      <c r="F101" s="270" t="str">
        <f>IF(OR(D101="",E101=""),"",ROUND(D101/LOOKUP(E101,SMMLV!$A$2:$A$36,SMMLV!$D$2:$D$103),3))</f>
        <v/>
      </c>
      <c r="K101" s="645"/>
      <c r="L101" s="265">
        <v>6</v>
      </c>
      <c r="M101" s="646" t="str">
        <f t="shared" si="9"/>
        <v>NO APLICA</v>
      </c>
      <c r="N101" s="646"/>
    </row>
    <row r="102" spans="2:14">
      <c r="B102" s="222"/>
      <c r="C102" s="222"/>
      <c r="D102" s="268"/>
      <c r="E102" s="223"/>
      <c r="F102" s="270" t="str">
        <f>IF(OR(D102="",E102=""),"",ROUND(D102/LOOKUP(E102,SMMLV!$A$2:$A$36,SMMLV!$D$2:$D$103),3))</f>
        <v/>
      </c>
      <c r="K102" s="645"/>
      <c r="L102" s="265">
        <v>7</v>
      </c>
      <c r="M102" s="646" t="str">
        <f t="shared" si="9"/>
        <v>NO APLICA</v>
      </c>
      <c r="N102" s="646"/>
    </row>
    <row r="103" spans="2:14">
      <c r="B103" s="222"/>
      <c r="C103" s="222"/>
      <c r="D103" s="268"/>
      <c r="E103" s="223"/>
      <c r="F103" s="270" t="str">
        <f>IF(OR(D103="",E103=""),"",ROUND(D103/LOOKUP(E103,SMMLV!$A$2:$A$36,SMMLV!$D$2:$D$103),3))</f>
        <v/>
      </c>
      <c r="K103" s="645"/>
      <c r="L103" s="265">
        <v>8</v>
      </c>
      <c r="M103" s="646" t="str">
        <f t="shared" si="9"/>
        <v>NO APLICA</v>
      </c>
      <c r="N103" s="646"/>
    </row>
    <row r="104" spans="2:14">
      <c r="B104" s="222"/>
      <c r="C104" s="222"/>
      <c r="D104" s="268"/>
      <c r="E104" s="223"/>
      <c r="F104" s="270" t="str">
        <f>IF(OR(D104="",E104=""),"",ROUND(D104/LOOKUP(E104,SMMLV!$A$2:$A$36,SMMLV!$D$2:$D$103),3))</f>
        <v/>
      </c>
      <c r="K104" s="645"/>
      <c r="L104" s="265">
        <v>9</v>
      </c>
      <c r="M104" s="646" t="str">
        <f t="shared" si="9"/>
        <v>NO APLICA</v>
      </c>
      <c r="N104" s="646"/>
    </row>
    <row r="105" spans="2:14">
      <c r="B105" s="222"/>
      <c r="C105" s="222"/>
      <c r="D105" s="268"/>
      <c r="E105" s="223"/>
      <c r="F105" s="270" t="str">
        <f>IF(OR(D105="",E105=""),"",ROUND(D105/LOOKUP(E105,SMMLV!$A$2:$A$36,SMMLV!$D$2:$D$103),3))</f>
        <v/>
      </c>
      <c r="K105" s="645"/>
      <c r="L105" s="265">
        <v>10</v>
      </c>
      <c r="M105" s="646" t="str">
        <f t="shared" si="9"/>
        <v>NO APLICA</v>
      </c>
      <c r="N105" s="646"/>
    </row>
    <row r="106" spans="2:14">
      <c r="B106" s="222"/>
      <c r="C106" s="222"/>
      <c r="D106" s="268"/>
      <c r="E106" s="223"/>
      <c r="F106" s="270" t="str">
        <f>IF(OR(D106="",E106=""),"",ROUND(D106/LOOKUP(E106,SMMLV!$A$2:$A$36,SMMLV!$D$2:$D$103),3))</f>
        <v/>
      </c>
      <c r="K106" s="645">
        <v>11</v>
      </c>
      <c r="L106" s="265">
        <v>1</v>
      </c>
      <c r="M106" s="646" t="str">
        <f t="shared" ref="M106:M115" si="10">IF(SUMIFS($F$5:$F$1200,$B$5:$B$1200,$K$106,$C$5:$C$1200,$L106)=0,"NO APLICA",ROUND(SUMIFS($F$5:$F$1200,$B$5:$B$1200,$K$106,$C$5:$C$1200,$L106),3))</f>
        <v>NO APLICA</v>
      </c>
      <c r="N106" s="646"/>
    </row>
    <row r="107" spans="2:14">
      <c r="B107" s="222"/>
      <c r="C107" s="222"/>
      <c r="D107" s="268"/>
      <c r="E107" s="223"/>
      <c r="F107" s="270" t="str">
        <f>IF(OR(D107="",E107=""),"",ROUND(D107/LOOKUP(E107,SMMLV!$A$2:$A$36,SMMLV!$D$2:$D$103),3))</f>
        <v/>
      </c>
      <c r="K107" s="645"/>
      <c r="L107" s="265">
        <v>2</v>
      </c>
      <c r="M107" s="646" t="str">
        <f t="shared" si="10"/>
        <v>NO APLICA</v>
      </c>
      <c r="N107" s="646"/>
    </row>
    <row r="108" spans="2:14">
      <c r="B108" s="222"/>
      <c r="C108" s="222"/>
      <c r="D108" s="268"/>
      <c r="E108" s="223"/>
      <c r="F108" s="270" t="str">
        <f>IF(OR(D108="",E108=""),"",ROUND(D108/LOOKUP(E108,SMMLV!$A$2:$A$36,SMMLV!$D$2:$D$103),3))</f>
        <v/>
      </c>
      <c r="K108" s="645"/>
      <c r="L108" s="265">
        <v>3</v>
      </c>
      <c r="M108" s="646" t="str">
        <f t="shared" si="10"/>
        <v>NO APLICA</v>
      </c>
      <c r="N108" s="646"/>
    </row>
    <row r="109" spans="2:14">
      <c r="B109" s="222"/>
      <c r="C109" s="222"/>
      <c r="D109" s="268"/>
      <c r="E109" s="223"/>
      <c r="F109" s="270" t="str">
        <f>IF(OR(D109="",E109=""),"",ROUND(D109/LOOKUP(E109,SMMLV!$A$2:$A$36,SMMLV!$D$2:$D$103),3))</f>
        <v/>
      </c>
      <c r="K109" s="645"/>
      <c r="L109" s="265">
        <v>4</v>
      </c>
      <c r="M109" s="646" t="str">
        <f t="shared" si="10"/>
        <v>NO APLICA</v>
      </c>
      <c r="N109" s="646"/>
    </row>
    <row r="110" spans="2:14">
      <c r="B110" s="222"/>
      <c r="C110" s="222"/>
      <c r="D110" s="268"/>
      <c r="E110" s="223"/>
      <c r="F110" s="270" t="str">
        <f>IF(OR(D110="",E110=""),"",ROUND(D110/LOOKUP(E110,SMMLV!$A$2:$A$36,SMMLV!$D$2:$D$103),3))</f>
        <v/>
      </c>
      <c r="K110" s="645"/>
      <c r="L110" s="265">
        <v>5</v>
      </c>
      <c r="M110" s="646" t="str">
        <f t="shared" si="10"/>
        <v>NO APLICA</v>
      </c>
      <c r="N110" s="646"/>
    </row>
    <row r="111" spans="2:14">
      <c r="B111" s="222"/>
      <c r="C111" s="222"/>
      <c r="D111" s="268"/>
      <c r="E111" s="223"/>
      <c r="F111" s="270" t="str">
        <f>IF(OR(D111="",E111=""),"",ROUND(D111/LOOKUP(E111,SMMLV!$A$2:$A$36,SMMLV!$D$2:$D$103),3))</f>
        <v/>
      </c>
      <c r="K111" s="645"/>
      <c r="L111" s="265">
        <v>6</v>
      </c>
      <c r="M111" s="646" t="str">
        <f t="shared" si="10"/>
        <v>NO APLICA</v>
      </c>
      <c r="N111" s="646"/>
    </row>
    <row r="112" spans="2:14">
      <c r="B112" s="222"/>
      <c r="C112" s="222"/>
      <c r="D112" s="268"/>
      <c r="E112" s="223"/>
      <c r="F112" s="270" t="str">
        <f>IF(OR(D112="",E112=""),"",ROUND(D112/LOOKUP(E112,SMMLV!$A$2:$A$36,SMMLV!$D$2:$D$103),3))</f>
        <v/>
      </c>
      <c r="K112" s="645"/>
      <c r="L112" s="265">
        <v>7</v>
      </c>
      <c r="M112" s="646" t="str">
        <f t="shared" si="10"/>
        <v>NO APLICA</v>
      </c>
      <c r="N112" s="646"/>
    </row>
    <row r="113" spans="2:14">
      <c r="B113" s="222"/>
      <c r="C113" s="222"/>
      <c r="D113" s="268"/>
      <c r="E113" s="223"/>
      <c r="F113" s="270" t="str">
        <f>IF(OR(D113="",E113=""),"",ROUND(D113/LOOKUP(E113,SMMLV!$A$2:$A$36,SMMLV!$D$2:$D$103),3))</f>
        <v/>
      </c>
      <c r="K113" s="645"/>
      <c r="L113" s="265">
        <v>8</v>
      </c>
      <c r="M113" s="646" t="str">
        <f t="shared" si="10"/>
        <v>NO APLICA</v>
      </c>
      <c r="N113" s="646"/>
    </row>
    <row r="114" spans="2:14">
      <c r="B114" s="222"/>
      <c r="C114" s="222"/>
      <c r="D114" s="268"/>
      <c r="E114" s="223"/>
      <c r="F114" s="270" t="str">
        <f>IF(OR(D114="",E114=""),"",ROUND(D114/LOOKUP(E114,SMMLV!$A$2:$A$36,SMMLV!$D$2:$D$103),3))</f>
        <v/>
      </c>
      <c r="K114" s="645"/>
      <c r="L114" s="265">
        <v>9</v>
      </c>
      <c r="M114" s="646" t="str">
        <f t="shared" si="10"/>
        <v>NO APLICA</v>
      </c>
      <c r="N114" s="646"/>
    </row>
    <row r="115" spans="2:14">
      <c r="B115" s="222"/>
      <c r="C115" s="222"/>
      <c r="D115" s="268"/>
      <c r="E115" s="223"/>
      <c r="F115" s="270" t="str">
        <f>IF(OR(D115="",E115=""),"",ROUND(D115/LOOKUP(E115,SMMLV!$A$2:$A$36,SMMLV!$D$2:$D$103),3))</f>
        <v/>
      </c>
      <c r="K115" s="645"/>
      <c r="L115" s="265">
        <v>10</v>
      </c>
      <c r="M115" s="646" t="str">
        <f t="shared" si="10"/>
        <v>NO APLICA</v>
      </c>
      <c r="N115" s="646"/>
    </row>
    <row r="116" spans="2:14">
      <c r="B116" s="222"/>
      <c r="C116" s="222"/>
      <c r="D116" s="268"/>
      <c r="E116" s="223"/>
      <c r="F116" s="270" t="str">
        <f>IF(OR(D116="",E116=""),"",ROUND(D116/LOOKUP(E116,SMMLV!$A$2:$A$36,SMMLV!$D$2:$D$103),3))</f>
        <v/>
      </c>
      <c r="K116" s="645">
        <v>12</v>
      </c>
      <c r="L116" s="265">
        <v>1</v>
      </c>
      <c r="M116" s="646" t="str">
        <f t="shared" ref="M116:M125" si="11">IF(SUMIFS($F$5:$F$1200,$B$5:$B$1200,$K$116,$C$5:$C$1200,$L116)=0,"NO APLICA",ROUND(SUMIFS($F$5:$F$1200,$B$5:$B$1200,$K$116,$C$5:$C$1200,$L116),3))</f>
        <v>NO APLICA</v>
      </c>
      <c r="N116" s="646"/>
    </row>
    <row r="117" spans="2:14">
      <c r="B117" s="222"/>
      <c r="C117" s="222"/>
      <c r="D117" s="268"/>
      <c r="E117" s="223"/>
      <c r="F117" s="270" t="str">
        <f>IF(OR(D117="",E117=""),"",ROUND(D117/LOOKUP(E117,SMMLV!$A$2:$A$36,SMMLV!$D$2:$D$103),3))</f>
        <v/>
      </c>
      <c r="K117" s="645"/>
      <c r="L117" s="265">
        <v>2</v>
      </c>
      <c r="M117" s="646" t="str">
        <f t="shared" si="11"/>
        <v>NO APLICA</v>
      </c>
      <c r="N117" s="646"/>
    </row>
    <row r="118" spans="2:14">
      <c r="B118" s="222"/>
      <c r="C118" s="222"/>
      <c r="D118" s="268"/>
      <c r="E118" s="223"/>
      <c r="F118" s="270" t="str">
        <f>IF(OR(D118="",E118=""),"",ROUND(D118/LOOKUP(E118,SMMLV!$A$2:$A$36,SMMLV!$D$2:$D$103),3))</f>
        <v/>
      </c>
      <c r="K118" s="645"/>
      <c r="L118" s="265">
        <v>3</v>
      </c>
      <c r="M118" s="646" t="str">
        <f t="shared" si="11"/>
        <v>NO APLICA</v>
      </c>
      <c r="N118" s="646"/>
    </row>
    <row r="119" spans="2:14">
      <c r="B119" s="222"/>
      <c r="C119" s="222"/>
      <c r="D119" s="268"/>
      <c r="E119" s="223"/>
      <c r="F119" s="270" t="str">
        <f>IF(OR(D119="",E119=""),"",ROUND(D119/LOOKUP(E119,SMMLV!$A$2:$A$36,SMMLV!$D$2:$D$103),3))</f>
        <v/>
      </c>
      <c r="K119" s="645"/>
      <c r="L119" s="265">
        <v>4</v>
      </c>
      <c r="M119" s="646" t="str">
        <f t="shared" si="11"/>
        <v>NO APLICA</v>
      </c>
      <c r="N119" s="646"/>
    </row>
    <row r="120" spans="2:14">
      <c r="B120" s="222"/>
      <c r="C120" s="222"/>
      <c r="D120" s="268"/>
      <c r="E120" s="223"/>
      <c r="F120" s="270" t="str">
        <f>IF(OR(D120="",E120=""),"",ROUND(D120/LOOKUP(E120,SMMLV!$A$2:$A$36,SMMLV!$D$2:$D$103),3))</f>
        <v/>
      </c>
      <c r="K120" s="645"/>
      <c r="L120" s="265">
        <v>5</v>
      </c>
      <c r="M120" s="646" t="str">
        <f t="shared" si="11"/>
        <v>NO APLICA</v>
      </c>
      <c r="N120" s="646"/>
    </row>
    <row r="121" spans="2:14">
      <c r="B121" s="222"/>
      <c r="C121" s="222"/>
      <c r="D121" s="268"/>
      <c r="E121" s="223"/>
      <c r="F121" s="270" t="str">
        <f>IF(OR(D121="",E121=""),"",ROUND(D121/LOOKUP(E121,SMMLV!$A$2:$A$36,SMMLV!$D$2:$D$103),3))</f>
        <v/>
      </c>
      <c r="K121" s="645"/>
      <c r="L121" s="265">
        <v>6</v>
      </c>
      <c r="M121" s="646" t="str">
        <f t="shared" si="11"/>
        <v>NO APLICA</v>
      </c>
      <c r="N121" s="646"/>
    </row>
    <row r="122" spans="2:14">
      <c r="B122" s="222"/>
      <c r="C122" s="222"/>
      <c r="D122" s="268"/>
      <c r="E122" s="223"/>
      <c r="F122" s="270" t="str">
        <f>IF(OR(D122="",E122=""),"",ROUND(D122/LOOKUP(E122,SMMLV!$A$2:$A$36,SMMLV!$D$2:$D$103),3))</f>
        <v/>
      </c>
      <c r="K122" s="645"/>
      <c r="L122" s="265">
        <v>7</v>
      </c>
      <c r="M122" s="646" t="str">
        <f t="shared" si="11"/>
        <v>NO APLICA</v>
      </c>
      <c r="N122" s="646"/>
    </row>
    <row r="123" spans="2:14">
      <c r="B123" s="222"/>
      <c r="C123" s="222"/>
      <c r="D123" s="268"/>
      <c r="E123" s="223"/>
      <c r="F123" s="270" t="str">
        <f>IF(OR(D123="",E123=""),"",ROUND(D123/LOOKUP(E123,SMMLV!$A$2:$A$36,SMMLV!$D$2:$D$103),3))</f>
        <v/>
      </c>
      <c r="K123" s="645"/>
      <c r="L123" s="265">
        <v>8</v>
      </c>
      <c r="M123" s="646" t="str">
        <f t="shared" si="11"/>
        <v>NO APLICA</v>
      </c>
      <c r="N123" s="646"/>
    </row>
    <row r="124" spans="2:14">
      <c r="B124" s="222"/>
      <c r="C124" s="222"/>
      <c r="D124" s="268"/>
      <c r="E124" s="223"/>
      <c r="F124" s="270" t="str">
        <f>IF(OR(D124="",E124=""),"",ROUND(D124/LOOKUP(E124,SMMLV!$A$2:$A$36,SMMLV!$D$2:$D$103),3))</f>
        <v/>
      </c>
      <c r="K124" s="645"/>
      <c r="L124" s="265">
        <v>9</v>
      </c>
      <c r="M124" s="646" t="str">
        <f t="shared" si="11"/>
        <v>NO APLICA</v>
      </c>
      <c r="N124" s="646"/>
    </row>
    <row r="125" spans="2:14">
      <c r="B125" s="222"/>
      <c r="C125" s="222"/>
      <c r="D125" s="268"/>
      <c r="E125" s="223"/>
      <c r="F125" s="270" t="str">
        <f>IF(OR(D125="",E125=""),"",ROUND(D125/LOOKUP(E125,SMMLV!$A$2:$A$36,SMMLV!$D$2:$D$103),3))</f>
        <v/>
      </c>
      <c r="K125" s="645"/>
      <c r="L125" s="265">
        <v>10</v>
      </c>
      <c r="M125" s="646" t="str">
        <f t="shared" si="11"/>
        <v>NO APLICA</v>
      </c>
      <c r="N125" s="646"/>
    </row>
    <row r="126" spans="2:14">
      <c r="B126" s="222"/>
      <c r="C126" s="222"/>
      <c r="D126" s="268"/>
      <c r="E126" s="223"/>
      <c r="F126" s="270" t="str">
        <f>IF(OR(D126="",E126=""),"",ROUND(D126/LOOKUP(E126,SMMLV!$A$2:$A$36,SMMLV!$D$2:$D$103),3))</f>
        <v/>
      </c>
      <c r="K126" s="645">
        <v>13</v>
      </c>
      <c r="L126" s="265">
        <v>1</v>
      </c>
      <c r="M126" s="646" t="str">
        <f t="shared" ref="M126:M135" si="12">IF(SUMIFS($F$5:$F$1200,$B$5:$B$1200,$K$126,$C$5:$C$1200,$L126)=0,"NO APLICA",ROUND(SUMIFS($F$5:$F$1200,$B$5:$B$1200,$K$126,$C$5:$C$1200,$L126),3))</f>
        <v>NO APLICA</v>
      </c>
      <c r="N126" s="646"/>
    </row>
    <row r="127" spans="2:14">
      <c r="B127" s="222"/>
      <c r="C127" s="222"/>
      <c r="D127" s="268"/>
      <c r="E127" s="223"/>
      <c r="F127" s="270" t="str">
        <f>IF(OR(D127="",E127=""),"",ROUND(D127/LOOKUP(E127,SMMLV!$A$2:$A$36,SMMLV!$D$2:$D$103),3))</f>
        <v/>
      </c>
      <c r="K127" s="645"/>
      <c r="L127" s="265">
        <v>2</v>
      </c>
      <c r="M127" s="646" t="str">
        <f t="shared" si="12"/>
        <v>NO APLICA</v>
      </c>
      <c r="N127" s="646"/>
    </row>
    <row r="128" spans="2:14">
      <c r="B128" s="222"/>
      <c r="C128" s="222"/>
      <c r="D128" s="268"/>
      <c r="E128" s="223"/>
      <c r="F128" s="270" t="str">
        <f>IF(OR(D128="",E128=""),"",ROUND(D128/LOOKUP(E128,SMMLV!$A$2:$A$36,SMMLV!$D$2:$D$103),3))</f>
        <v/>
      </c>
      <c r="K128" s="645"/>
      <c r="L128" s="265">
        <v>3</v>
      </c>
      <c r="M128" s="646" t="str">
        <f t="shared" si="12"/>
        <v>NO APLICA</v>
      </c>
      <c r="N128" s="646"/>
    </row>
    <row r="129" spans="2:14">
      <c r="B129" s="222"/>
      <c r="C129" s="222"/>
      <c r="D129" s="268"/>
      <c r="E129" s="223"/>
      <c r="F129" s="270" t="str">
        <f>IF(OR(D129="",E129=""),"",ROUND(D129/LOOKUP(E129,SMMLV!$A$2:$A$36,SMMLV!$D$2:$D$103),3))</f>
        <v/>
      </c>
      <c r="K129" s="645"/>
      <c r="L129" s="265">
        <v>4</v>
      </c>
      <c r="M129" s="646" t="str">
        <f t="shared" si="12"/>
        <v>NO APLICA</v>
      </c>
      <c r="N129" s="646"/>
    </row>
    <row r="130" spans="2:14">
      <c r="B130" s="222"/>
      <c r="C130" s="222"/>
      <c r="D130" s="268"/>
      <c r="E130" s="223"/>
      <c r="F130" s="270" t="str">
        <f>IF(OR(D130="",E130=""),"",ROUND(D130/LOOKUP(E130,SMMLV!$A$2:$A$36,SMMLV!$D$2:$D$103),3))</f>
        <v/>
      </c>
      <c r="K130" s="645"/>
      <c r="L130" s="265">
        <v>5</v>
      </c>
      <c r="M130" s="646" t="str">
        <f t="shared" si="12"/>
        <v>NO APLICA</v>
      </c>
      <c r="N130" s="646"/>
    </row>
    <row r="131" spans="2:14">
      <c r="B131" s="222"/>
      <c r="C131" s="222"/>
      <c r="D131" s="268"/>
      <c r="E131" s="223"/>
      <c r="F131" s="270" t="str">
        <f>IF(OR(D131="",E131=""),"",ROUND(D131/LOOKUP(E131,SMMLV!$A$2:$A$36,SMMLV!$D$2:$D$103),3))</f>
        <v/>
      </c>
      <c r="K131" s="645"/>
      <c r="L131" s="265">
        <v>6</v>
      </c>
      <c r="M131" s="646" t="str">
        <f t="shared" si="12"/>
        <v>NO APLICA</v>
      </c>
      <c r="N131" s="646"/>
    </row>
    <row r="132" spans="2:14">
      <c r="B132" s="222"/>
      <c r="C132" s="222"/>
      <c r="D132" s="268"/>
      <c r="E132" s="223"/>
      <c r="F132" s="270" t="str">
        <f>IF(OR(D132="",E132=""),"",ROUND(D132/LOOKUP(E132,SMMLV!$A$2:$A$36,SMMLV!$D$2:$D$103),3))</f>
        <v/>
      </c>
      <c r="K132" s="645"/>
      <c r="L132" s="265">
        <v>7</v>
      </c>
      <c r="M132" s="646" t="str">
        <f t="shared" si="12"/>
        <v>NO APLICA</v>
      </c>
      <c r="N132" s="646"/>
    </row>
    <row r="133" spans="2:14">
      <c r="B133" s="222"/>
      <c r="C133" s="222"/>
      <c r="D133" s="268"/>
      <c r="E133" s="223"/>
      <c r="F133" s="270" t="str">
        <f>IF(OR(D133="",E133=""),"",ROUND(D133/LOOKUP(E133,SMMLV!$A$2:$A$36,SMMLV!$D$2:$D$103),3))</f>
        <v/>
      </c>
      <c r="K133" s="645"/>
      <c r="L133" s="265">
        <v>8</v>
      </c>
      <c r="M133" s="646" t="str">
        <f t="shared" si="12"/>
        <v>NO APLICA</v>
      </c>
      <c r="N133" s="646"/>
    </row>
    <row r="134" spans="2:14">
      <c r="B134" s="222"/>
      <c r="C134" s="222"/>
      <c r="D134" s="268"/>
      <c r="E134" s="223"/>
      <c r="F134" s="270" t="str">
        <f>IF(OR(D134="",E134=""),"",ROUND(D134/LOOKUP(E134,SMMLV!$A$2:$A$36,SMMLV!$D$2:$D$103),3))</f>
        <v/>
      </c>
      <c r="K134" s="645"/>
      <c r="L134" s="265">
        <v>9</v>
      </c>
      <c r="M134" s="646" t="str">
        <f t="shared" si="12"/>
        <v>NO APLICA</v>
      </c>
      <c r="N134" s="646"/>
    </row>
    <row r="135" spans="2:14">
      <c r="B135" s="222"/>
      <c r="C135" s="222"/>
      <c r="D135" s="268"/>
      <c r="E135" s="223"/>
      <c r="F135" s="270" t="str">
        <f>IF(OR(D135="",E135=""),"",ROUND(D135/LOOKUP(E135,SMMLV!$A$2:$A$36,SMMLV!$D$2:$D$103),3))</f>
        <v/>
      </c>
      <c r="K135" s="645"/>
      <c r="L135" s="265">
        <v>10</v>
      </c>
      <c r="M135" s="646" t="str">
        <f t="shared" si="12"/>
        <v>NO APLICA</v>
      </c>
      <c r="N135" s="646"/>
    </row>
    <row r="136" spans="2:14">
      <c r="B136" s="222"/>
      <c r="C136" s="222"/>
      <c r="D136" s="268"/>
      <c r="E136" s="223"/>
      <c r="F136" s="270" t="str">
        <f>IF(OR(D136="",E136=""),"",ROUND(D136/LOOKUP(E136,SMMLV!$A$2:$A$36,SMMLV!$D$2:$D$103),3))</f>
        <v/>
      </c>
      <c r="K136" s="645">
        <v>14</v>
      </c>
      <c r="L136" s="265">
        <v>1</v>
      </c>
      <c r="M136" s="646" t="str">
        <f t="shared" ref="M136:M145" si="13">IF(SUMIFS($F$5:$F$1200,$B$5:$B$1200,$K$136,$C$5:$C$1200,$L136)=0,"NO APLICA",ROUND(SUMIFS($F$5:$F$1200,$B$5:$B$1200,$K$136,$C$5:$C$1200,$L136),3))</f>
        <v>NO APLICA</v>
      </c>
      <c r="N136" s="646"/>
    </row>
    <row r="137" spans="2:14">
      <c r="B137" s="222"/>
      <c r="C137" s="222"/>
      <c r="D137" s="268"/>
      <c r="E137" s="223"/>
      <c r="F137" s="270" t="str">
        <f>IF(OR(D137="",E137=""),"",ROUND(D137/LOOKUP(E137,SMMLV!$A$2:$A$36,SMMLV!$D$2:$D$103),3))</f>
        <v/>
      </c>
      <c r="K137" s="645"/>
      <c r="L137" s="265">
        <v>2</v>
      </c>
      <c r="M137" s="646" t="str">
        <f t="shared" si="13"/>
        <v>NO APLICA</v>
      </c>
      <c r="N137" s="646"/>
    </row>
    <row r="138" spans="2:14">
      <c r="B138" s="222"/>
      <c r="C138" s="222"/>
      <c r="D138" s="268"/>
      <c r="E138" s="223"/>
      <c r="F138" s="270" t="str">
        <f>IF(OR(D138="",E138=""),"",ROUND(D138/LOOKUP(E138,SMMLV!$A$2:$A$36,SMMLV!$D$2:$D$103),3))</f>
        <v/>
      </c>
      <c r="K138" s="645"/>
      <c r="L138" s="265">
        <v>3</v>
      </c>
      <c r="M138" s="646" t="str">
        <f t="shared" si="13"/>
        <v>NO APLICA</v>
      </c>
      <c r="N138" s="646"/>
    </row>
    <row r="139" spans="2:14">
      <c r="B139" s="222"/>
      <c r="C139" s="222"/>
      <c r="D139" s="268"/>
      <c r="E139" s="223"/>
      <c r="F139" s="270" t="str">
        <f>IF(OR(D139="",E139=""),"",ROUND(D139/LOOKUP(E139,SMMLV!$A$2:$A$36,SMMLV!$D$2:$D$103),3))</f>
        <v/>
      </c>
      <c r="K139" s="645"/>
      <c r="L139" s="265">
        <v>4</v>
      </c>
      <c r="M139" s="646" t="str">
        <f t="shared" si="13"/>
        <v>NO APLICA</v>
      </c>
      <c r="N139" s="646"/>
    </row>
    <row r="140" spans="2:14">
      <c r="B140" s="222"/>
      <c r="C140" s="222"/>
      <c r="D140" s="268"/>
      <c r="E140" s="223"/>
      <c r="F140" s="270" t="str">
        <f>IF(OR(D140="",E140=""),"",ROUND(D140/LOOKUP(E140,SMMLV!$A$2:$A$36,SMMLV!$D$2:$D$103),3))</f>
        <v/>
      </c>
      <c r="K140" s="645"/>
      <c r="L140" s="265">
        <v>5</v>
      </c>
      <c r="M140" s="646" t="str">
        <f t="shared" si="13"/>
        <v>NO APLICA</v>
      </c>
      <c r="N140" s="646"/>
    </row>
    <row r="141" spans="2:14">
      <c r="B141" s="222"/>
      <c r="C141" s="222"/>
      <c r="D141" s="268"/>
      <c r="E141" s="223"/>
      <c r="F141" s="270" t="str">
        <f>IF(OR(D141="",E141=""),"",ROUND(D141/LOOKUP(E141,SMMLV!$A$2:$A$36,SMMLV!$D$2:$D$103),3))</f>
        <v/>
      </c>
      <c r="K141" s="645"/>
      <c r="L141" s="265">
        <v>6</v>
      </c>
      <c r="M141" s="646" t="str">
        <f t="shared" si="13"/>
        <v>NO APLICA</v>
      </c>
      <c r="N141" s="646"/>
    </row>
    <row r="142" spans="2:14">
      <c r="B142" s="222"/>
      <c r="C142" s="222"/>
      <c r="D142" s="268"/>
      <c r="E142" s="223"/>
      <c r="F142" s="270" t="str">
        <f>IF(OR(D142="",E142=""),"",ROUND(D142/LOOKUP(E142,SMMLV!$A$2:$A$36,SMMLV!$D$2:$D$103),3))</f>
        <v/>
      </c>
      <c r="K142" s="645"/>
      <c r="L142" s="265">
        <v>7</v>
      </c>
      <c r="M142" s="646" t="str">
        <f t="shared" si="13"/>
        <v>NO APLICA</v>
      </c>
      <c r="N142" s="646"/>
    </row>
    <row r="143" spans="2:14">
      <c r="B143" s="222"/>
      <c r="C143" s="222"/>
      <c r="D143" s="268"/>
      <c r="E143" s="223"/>
      <c r="F143" s="270" t="str">
        <f>IF(OR(D143="",E143=""),"",ROUND(D143/LOOKUP(E143,SMMLV!$A$2:$A$36,SMMLV!$D$2:$D$103),3))</f>
        <v/>
      </c>
      <c r="K143" s="645"/>
      <c r="L143" s="265">
        <v>8</v>
      </c>
      <c r="M143" s="646" t="str">
        <f t="shared" si="13"/>
        <v>NO APLICA</v>
      </c>
      <c r="N143" s="646"/>
    </row>
    <row r="144" spans="2:14">
      <c r="B144" s="222"/>
      <c r="C144" s="222"/>
      <c r="D144" s="268"/>
      <c r="E144" s="223"/>
      <c r="F144" s="270" t="str">
        <f>IF(OR(D144="",E144=""),"",ROUND(D144/LOOKUP(E144,SMMLV!$A$2:$A$36,SMMLV!$D$2:$D$103),3))</f>
        <v/>
      </c>
      <c r="K144" s="645"/>
      <c r="L144" s="265">
        <v>9</v>
      </c>
      <c r="M144" s="646" t="str">
        <f t="shared" si="13"/>
        <v>NO APLICA</v>
      </c>
      <c r="N144" s="646"/>
    </row>
    <row r="145" spans="2:14">
      <c r="B145" s="222"/>
      <c r="C145" s="222"/>
      <c r="D145" s="268"/>
      <c r="E145" s="223"/>
      <c r="F145" s="270" t="str">
        <f>IF(OR(D145="",E145=""),"",ROUND(D145/LOOKUP(E145,SMMLV!$A$2:$A$36,SMMLV!$D$2:$D$103),3))</f>
        <v/>
      </c>
      <c r="K145" s="645"/>
      <c r="L145" s="265">
        <v>10</v>
      </c>
      <c r="M145" s="646" t="str">
        <f t="shared" si="13"/>
        <v>NO APLICA</v>
      </c>
      <c r="N145" s="646"/>
    </row>
    <row r="146" spans="2:14">
      <c r="B146" s="222"/>
      <c r="C146" s="222"/>
      <c r="D146" s="268"/>
      <c r="E146" s="223"/>
      <c r="F146" s="270" t="str">
        <f>IF(OR(D146="",E146=""),"",ROUND(D146/LOOKUP(E146,SMMLV!$A$2:$A$36,SMMLV!$D$2:$D$103),3))</f>
        <v/>
      </c>
      <c r="K146" s="645">
        <v>15</v>
      </c>
      <c r="L146" s="265">
        <v>1</v>
      </c>
      <c r="M146" s="646" t="str">
        <f t="shared" ref="M146:M155" si="14">IF(SUMIFS($F$5:$F$1200,$B$5:$B$1200,$K$146,$C$5:$C$1200,$L146)=0,"NO APLICA",ROUND(SUMIFS($F$5:$F$1200,$B$5:$B$1200,$K$146,$C$5:$C$1200,$L146),3))</f>
        <v>NO APLICA</v>
      </c>
      <c r="N146" s="646"/>
    </row>
    <row r="147" spans="2:14">
      <c r="B147" s="222"/>
      <c r="C147" s="222"/>
      <c r="D147" s="268"/>
      <c r="E147" s="223"/>
      <c r="F147" s="270" t="str">
        <f>IF(OR(D147="",E147=""),"",ROUND(D147/LOOKUP(E147,SMMLV!$A$2:$A$36,SMMLV!$D$2:$D$103),3))</f>
        <v/>
      </c>
      <c r="K147" s="645"/>
      <c r="L147" s="265">
        <v>2</v>
      </c>
      <c r="M147" s="646" t="str">
        <f t="shared" si="14"/>
        <v>NO APLICA</v>
      </c>
      <c r="N147" s="646"/>
    </row>
    <row r="148" spans="2:14">
      <c r="B148" s="222"/>
      <c r="C148" s="222"/>
      <c r="D148" s="268"/>
      <c r="E148" s="223"/>
      <c r="F148" s="270" t="str">
        <f>IF(OR(D148="",E148=""),"",ROUND(D148/LOOKUP(E148,SMMLV!$A$2:$A$36,SMMLV!$D$2:$D$103),3))</f>
        <v/>
      </c>
      <c r="K148" s="645"/>
      <c r="L148" s="265">
        <v>3</v>
      </c>
      <c r="M148" s="646" t="str">
        <f t="shared" si="14"/>
        <v>NO APLICA</v>
      </c>
      <c r="N148" s="646"/>
    </row>
    <row r="149" spans="2:14">
      <c r="B149" s="222"/>
      <c r="C149" s="222"/>
      <c r="D149" s="268"/>
      <c r="E149" s="223"/>
      <c r="F149" s="270" t="str">
        <f>IF(OR(D149="",E149=""),"",ROUND(D149/LOOKUP(E149,SMMLV!$A$2:$A$36,SMMLV!$D$2:$D$103),3))</f>
        <v/>
      </c>
      <c r="K149" s="645"/>
      <c r="L149" s="265">
        <v>4</v>
      </c>
      <c r="M149" s="646" t="str">
        <f t="shared" si="14"/>
        <v>NO APLICA</v>
      </c>
      <c r="N149" s="646"/>
    </row>
    <row r="150" spans="2:14">
      <c r="B150" s="222"/>
      <c r="C150" s="222"/>
      <c r="D150" s="268"/>
      <c r="E150" s="223"/>
      <c r="F150" s="270" t="str">
        <f>IF(OR(D150="",E150=""),"",ROUND(D150/LOOKUP(E150,SMMLV!$A$2:$A$36,SMMLV!$D$2:$D$103),3))</f>
        <v/>
      </c>
      <c r="K150" s="645"/>
      <c r="L150" s="265">
        <v>5</v>
      </c>
      <c r="M150" s="646" t="str">
        <f t="shared" si="14"/>
        <v>NO APLICA</v>
      </c>
      <c r="N150" s="646"/>
    </row>
    <row r="151" spans="2:14">
      <c r="B151" s="222"/>
      <c r="C151" s="222"/>
      <c r="D151" s="268"/>
      <c r="E151" s="223"/>
      <c r="F151" s="270" t="str">
        <f>IF(OR(D151="",E151=""),"",ROUND(D151/LOOKUP(E151,SMMLV!$A$2:$A$36,SMMLV!$D$2:$D$103),3))</f>
        <v/>
      </c>
      <c r="K151" s="645"/>
      <c r="L151" s="265">
        <v>6</v>
      </c>
      <c r="M151" s="646" t="str">
        <f t="shared" si="14"/>
        <v>NO APLICA</v>
      </c>
      <c r="N151" s="646"/>
    </row>
    <row r="152" spans="2:14">
      <c r="B152" s="222"/>
      <c r="C152" s="222"/>
      <c r="D152" s="268"/>
      <c r="E152" s="223"/>
      <c r="F152" s="270" t="str">
        <f>IF(OR(D152="",E152=""),"",ROUND(D152/LOOKUP(E152,SMMLV!$A$2:$A$36,SMMLV!$D$2:$D$103),3))</f>
        <v/>
      </c>
      <c r="K152" s="645"/>
      <c r="L152" s="265">
        <v>7</v>
      </c>
      <c r="M152" s="646" t="str">
        <f t="shared" si="14"/>
        <v>NO APLICA</v>
      </c>
      <c r="N152" s="646"/>
    </row>
    <row r="153" spans="2:14">
      <c r="B153" s="222"/>
      <c r="C153" s="222"/>
      <c r="D153" s="268"/>
      <c r="E153" s="223"/>
      <c r="F153" s="270" t="str">
        <f>IF(OR(D153="",E153=""),"",ROUND(D153/LOOKUP(E153,SMMLV!$A$2:$A$36,SMMLV!$D$2:$D$103),3))</f>
        <v/>
      </c>
      <c r="K153" s="645"/>
      <c r="L153" s="265">
        <v>8</v>
      </c>
      <c r="M153" s="646" t="str">
        <f t="shared" si="14"/>
        <v>NO APLICA</v>
      </c>
      <c r="N153" s="646"/>
    </row>
    <row r="154" spans="2:14">
      <c r="B154" s="222"/>
      <c r="C154" s="222"/>
      <c r="D154" s="268"/>
      <c r="E154" s="223"/>
      <c r="F154" s="270" t="str">
        <f>IF(OR(D154="",E154=""),"",ROUND(D154/LOOKUP(E154,SMMLV!$A$2:$A$36,SMMLV!$D$2:$D$103),3))</f>
        <v/>
      </c>
      <c r="K154" s="645"/>
      <c r="L154" s="265">
        <v>9</v>
      </c>
      <c r="M154" s="646" t="str">
        <f t="shared" si="14"/>
        <v>NO APLICA</v>
      </c>
      <c r="N154" s="646"/>
    </row>
    <row r="155" spans="2:14">
      <c r="B155" s="222"/>
      <c r="C155" s="222"/>
      <c r="D155" s="268"/>
      <c r="E155" s="223"/>
      <c r="F155" s="270" t="str">
        <f>IF(OR(D155="",E155=""),"",ROUND(D155/LOOKUP(E155,SMMLV!$A$2:$A$36,SMMLV!$D$2:$D$103),3))</f>
        <v/>
      </c>
      <c r="K155" s="645"/>
      <c r="L155" s="265">
        <v>10</v>
      </c>
      <c r="M155" s="646" t="str">
        <f t="shared" si="14"/>
        <v>NO APLICA</v>
      </c>
      <c r="N155" s="646"/>
    </row>
    <row r="156" spans="2:14">
      <c r="B156" s="222"/>
      <c r="C156" s="222"/>
      <c r="D156" s="268"/>
      <c r="E156" s="223"/>
      <c r="F156" s="270" t="str">
        <f>IF(OR(D156="",E156=""),"",ROUND(D156/LOOKUP(E156,SMMLV!$A$2:$A$36,SMMLV!$D$2:$D$103),3))</f>
        <v/>
      </c>
      <c r="K156" s="645">
        <v>16</v>
      </c>
      <c r="L156" s="265">
        <v>1</v>
      </c>
      <c r="M156" s="646" t="str">
        <f t="shared" ref="M156:M165" si="15">IF(SUMIFS($F$5:$F$1200,$B$5:$B$1200,$K$156,$C$5:$C$1200,$L156)=0,"NO APLICA",ROUND(SUMIFS($F$5:$F$1200,$B$5:$B$1200,$K$156,$C$5:$C$1200,$L156),3))</f>
        <v>NO APLICA</v>
      </c>
      <c r="N156" s="646"/>
    </row>
    <row r="157" spans="2:14">
      <c r="B157" s="222"/>
      <c r="C157" s="222"/>
      <c r="D157" s="268"/>
      <c r="E157" s="223"/>
      <c r="F157" s="270" t="str">
        <f>IF(OR(D157="",E157=""),"",ROUND(D157/LOOKUP(E157,SMMLV!$A$2:$A$36,SMMLV!$D$2:$D$103),3))</f>
        <v/>
      </c>
      <c r="K157" s="645"/>
      <c r="L157" s="265">
        <v>2</v>
      </c>
      <c r="M157" s="646" t="str">
        <f t="shared" si="15"/>
        <v>NO APLICA</v>
      </c>
      <c r="N157" s="646"/>
    </row>
    <row r="158" spans="2:14">
      <c r="B158" s="222"/>
      <c r="C158" s="222"/>
      <c r="D158" s="268"/>
      <c r="E158" s="223"/>
      <c r="F158" s="270" t="str">
        <f>IF(OR(D158="",E158=""),"",ROUND(D158/LOOKUP(E158,SMMLV!$A$2:$A$36,SMMLV!$D$2:$D$103),3))</f>
        <v/>
      </c>
      <c r="K158" s="645"/>
      <c r="L158" s="265">
        <v>3</v>
      </c>
      <c r="M158" s="646" t="str">
        <f t="shared" si="15"/>
        <v>NO APLICA</v>
      </c>
      <c r="N158" s="646"/>
    </row>
    <row r="159" spans="2:14">
      <c r="B159" s="222"/>
      <c r="C159" s="222"/>
      <c r="D159" s="268"/>
      <c r="E159" s="223"/>
      <c r="F159" s="270" t="str">
        <f>IF(OR(D159="",E159=""),"",ROUND(D159/LOOKUP(E159,SMMLV!$A$2:$A$36,SMMLV!$D$2:$D$103),3))</f>
        <v/>
      </c>
      <c r="K159" s="645"/>
      <c r="L159" s="265">
        <v>4</v>
      </c>
      <c r="M159" s="646" t="str">
        <f t="shared" si="15"/>
        <v>NO APLICA</v>
      </c>
      <c r="N159" s="646"/>
    </row>
    <row r="160" spans="2:14">
      <c r="B160" s="222"/>
      <c r="C160" s="222"/>
      <c r="D160" s="268"/>
      <c r="E160" s="223"/>
      <c r="F160" s="270" t="str">
        <f>IF(OR(D160="",E160=""),"",ROUND(D160/LOOKUP(E160,SMMLV!$A$2:$A$36,SMMLV!$D$2:$D$103),3))</f>
        <v/>
      </c>
      <c r="K160" s="645"/>
      <c r="L160" s="265">
        <v>5</v>
      </c>
      <c r="M160" s="646" t="str">
        <f t="shared" si="15"/>
        <v>NO APLICA</v>
      </c>
      <c r="N160" s="646"/>
    </row>
    <row r="161" spans="2:14">
      <c r="B161" s="222"/>
      <c r="C161" s="222"/>
      <c r="D161" s="268"/>
      <c r="E161" s="223"/>
      <c r="F161" s="270" t="str">
        <f>IF(OR(D161="",E161=""),"",ROUND(D161/LOOKUP(E161,SMMLV!$A$2:$A$36,SMMLV!$D$2:$D$103),3))</f>
        <v/>
      </c>
      <c r="K161" s="645"/>
      <c r="L161" s="265">
        <v>6</v>
      </c>
      <c r="M161" s="646" t="str">
        <f t="shared" si="15"/>
        <v>NO APLICA</v>
      </c>
      <c r="N161" s="646"/>
    </row>
    <row r="162" spans="2:14">
      <c r="B162" s="222"/>
      <c r="C162" s="222"/>
      <c r="D162" s="268"/>
      <c r="E162" s="223"/>
      <c r="F162" s="270" t="str">
        <f>IF(OR(D162="",E162=""),"",ROUND(D162/LOOKUP(E162,SMMLV!$A$2:$A$36,SMMLV!$D$2:$D$103),3))</f>
        <v/>
      </c>
      <c r="K162" s="645"/>
      <c r="L162" s="265">
        <v>7</v>
      </c>
      <c r="M162" s="646" t="str">
        <f t="shared" si="15"/>
        <v>NO APLICA</v>
      </c>
      <c r="N162" s="646"/>
    </row>
    <row r="163" spans="2:14">
      <c r="B163" s="222"/>
      <c r="C163" s="222"/>
      <c r="D163" s="268"/>
      <c r="E163" s="223"/>
      <c r="F163" s="270" t="str">
        <f>IF(OR(D163="",E163=""),"",ROUND(D163/LOOKUP(E163,SMMLV!$A$2:$A$36,SMMLV!$D$2:$D$103),3))</f>
        <v/>
      </c>
      <c r="K163" s="645"/>
      <c r="L163" s="265">
        <v>8</v>
      </c>
      <c r="M163" s="646" t="str">
        <f t="shared" si="15"/>
        <v>NO APLICA</v>
      </c>
      <c r="N163" s="646"/>
    </row>
    <row r="164" spans="2:14">
      <c r="B164" s="222"/>
      <c r="C164" s="222"/>
      <c r="D164" s="268"/>
      <c r="E164" s="223"/>
      <c r="F164" s="270" t="str">
        <f>IF(OR(D164="",E164=""),"",ROUND(D164/LOOKUP(E164,SMMLV!$A$2:$A$36,SMMLV!$D$2:$D$103),3))</f>
        <v/>
      </c>
      <c r="K164" s="645"/>
      <c r="L164" s="265">
        <v>9</v>
      </c>
      <c r="M164" s="646" t="str">
        <f t="shared" si="15"/>
        <v>NO APLICA</v>
      </c>
      <c r="N164" s="646"/>
    </row>
    <row r="165" spans="2:14">
      <c r="B165" s="222"/>
      <c r="C165" s="222"/>
      <c r="D165" s="268"/>
      <c r="E165" s="223"/>
      <c r="F165" s="270" t="str">
        <f>IF(OR(D165="",E165=""),"",ROUND(D165/LOOKUP(E165,SMMLV!$A$2:$A$36,SMMLV!$D$2:$D$103),3))</f>
        <v/>
      </c>
      <c r="K165" s="645"/>
      <c r="L165" s="265">
        <v>10</v>
      </c>
      <c r="M165" s="646" t="str">
        <f t="shared" si="15"/>
        <v>NO APLICA</v>
      </c>
      <c r="N165" s="646"/>
    </row>
    <row r="166" spans="2:14">
      <c r="B166" s="222"/>
      <c r="C166" s="222"/>
      <c r="D166" s="268"/>
      <c r="E166" s="223"/>
      <c r="F166" s="270" t="str">
        <f>IF(OR(D166="",E166=""),"",ROUND(D166/LOOKUP(E166,SMMLV!$A$2:$A$36,SMMLV!$D$2:$D$103),3))</f>
        <v/>
      </c>
      <c r="K166" s="645">
        <v>17</v>
      </c>
      <c r="L166" s="265">
        <v>1</v>
      </c>
      <c r="M166" s="646" t="str">
        <f t="shared" ref="M166:M175" si="16">IF(SUMIFS($F$5:$F$1200,$B$5:$B$1200,$K$166,$C$5:$C$1200,$L166)=0,"NO APLICA",ROUND(SUMIFS($F$5:$F$1200,$B$5:$B$1200,$K$166,$C$5:$C$1200,$L166),3))</f>
        <v>NO APLICA</v>
      </c>
      <c r="N166" s="646"/>
    </row>
    <row r="167" spans="2:14">
      <c r="B167" s="222"/>
      <c r="C167" s="222"/>
      <c r="D167" s="268"/>
      <c r="E167" s="223"/>
      <c r="F167" s="270" t="str">
        <f>IF(OR(D167="",E167=""),"",ROUND(D167/LOOKUP(E167,SMMLV!$A$2:$A$36,SMMLV!$D$2:$D$103),3))</f>
        <v/>
      </c>
      <c r="K167" s="645"/>
      <c r="L167" s="265">
        <v>2</v>
      </c>
      <c r="M167" s="646" t="str">
        <f t="shared" si="16"/>
        <v>NO APLICA</v>
      </c>
      <c r="N167" s="646"/>
    </row>
    <row r="168" spans="2:14">
      <c r="B168" s="222"/>
      <c r="C168" s="222"/>
      <c r="D168" s="268"/>
      <c r="E168" s="223"/>
      <c r="F168" s="270" t="str">
        <f>IF(OR(D168="",E168=""),"",ROUND(D168/LOOKUP(E168,SMMLV!$A$2:$A$36,SMMLV!$D$2:$D$103),3))</f>
        <v/>
      </c>
      <c r="K168" s="645"/>
      <c r="L168" s="265">
        <v>3</v>
      </c>
      <c r="M168" s="646" t="str">
        <f t="shared" si="16"/>
        <v>NO APLICA</v>
      </c>
      <c r="N168" s="646"/>
    </row>
    <row r="169" spans="2:14">
      <c r="B169" s="222"/>
      <c r="C169" s="222"/>
      <c r="D169" s="268"/>
      <c r="E169" s="223"/>
      <c r="F169" s="270" t="str">
        <f>IF(OR(D169="",E169=""),"",ROUND(D169/LOOKUP(E169,SMMLV!$A$2:$A$36,SMMLV!$D$2:$D$103),3))</f>
        <v/>
      </c>
      <c r="K169" s="645"/>
      <c r="L169" s="265">
        <v>4</v>
      </c>
      <c r="M169" s="646" t="str">
        <f t="shared" si="16"/>
        <v>NO APLICA</v>
      </c>
      <c r="N169" s="646"/>
    </row>
    <row r="170" spans="2:14">
      <c r="B170" s="222"/>
      <c r="C170" s="222"/>
      <c r="D170" s="268"/>
      <c r="E170" s="223"/>
      <c r="F170" s="270" t="str">
        <f>IF(OR(D170="",E170=""),"",ROUND(D170/LOOKUP(E170,SMMLV!$A$2:$A$36,SMMLV!$D$2:$D$103),3))</f>
        <v/>
      </c>
      <c r="K170" s="645"/>
      <c r="L170" s="265">
        <v>5</v>
      </c>
      <c r="M170" s="646" t="str">
        <f t="shared" si="16"/>
        <v>NO APLICA</v>
      </c>
      <c r="N170" s="646"/>
    </row>
    <row r="171" spans="2:14">
      <c r="B171" s="222"/>
      <c r="C171" s="222"/>
      <c r="D171" s="268"/>
      <c r="E171" s="223"/>
      <c r="F171" s="270" t="str">
        <f>IF(OR(D171="",E171=""),"",ROUND(D171/LOOKUP(E171,SMMLV!$A$2:$A$36,SMMLV!$D$2:$D$103),3))</f>
        <v/>
      </c>
      <c r="K171" s="645"/>
      <c r="L171" s="265">
        <v>6</v>
      </c>
      <c r="M171" s="646" t="str">
        <f t="shared" si="16"/>
        <v>NO APLICA</v>
      </c>
      <c r="N171" s="646"/>
    </row>
    <row r="172" spans="2:14">
      <c r="B172" s="222"/>
      <c r="C172" s="222"/>
      <c r="D172" s="268"/>
      <c r="E172" s="223"/>
      <c r="F172" s="270" t="str">
        <f>IF(OR(D172="",E172=""),"",ROUND(D172/LOOKUP(E172,SMMLV!$A$2:$A$36,SMMLV!$D$2:$D$103),3))</f>
        <v/>
      </c>
      <c r="K172" s="645"/>
      <c r="L172" s="265">
        <v>7</v>
      </c>
      <c r="M172" s="646" t="str">
        <f t="shared" si="16"/>
        <v>NO APLICA</v>
      </c>
      <c r="N172" s="646"/>
    </row>
    <row r="173" spans="2:14">
      <c r="B173" s="222"/>
      <c r="C173" s="222"/>
      <c r="D173" s="268"/>
      <c r="E173" s="223"/>
      <c r="F173" s="270" t="str">
        <f>IF(OR(D173="",E173=""),"",ROUND(D173/LOOKUP(E173,SMMLV!$A$2:$A$36,SMMLV!$D$2:$D$103),3))</f>
        <v/>
      </c>
      <c r="K173" s="645"/>
      <c r="L173" s="265">
        <v>8</v>
      </c>
      <c r="M173" s="646" t="str">
        <f t="shared" si="16"/>
        <v>NO APLICA</v>
      </c>
      <c r="N173" s="646"/>
    </row>
    <row r="174" spans="2:14">
      <c r="B174" s="222"/>
      <c r="C174" s="222"/>
      <c r="D174" s="268"/>
      <c r="E174" s="223"/>
      <c r="F174" s="270" t="str">
        <f>IF(OR(D174="",E174=""),"",ROUND(D174/LOOKUP(E174,SMMLV!$A$2:$A$36,SMMLV!$D$2:$D$103),3))</f>
        <v/>
      </c>
      <c r="K174" s="645"/>
      <c r="L174" s="265">
        <v>9</v>
      </c>
      <c r="M174" s="646" t="str">
        <f t="shared" si="16"/>
        <v>NO APLICA</v>
      </c>
      <c r="N174" s="646"/>
    </row>
    <row r="175" spans="2:14">
      <c r="B175" s="222"/>
      <c r="C175" s="222"/>
      <c r="D175" s="268"/>
      <c r="E175" s="223"/>
      <c r="F175" s="270" t="str">
        <f>IF(OR(D175="",E175=""),"",ROUND(D175/LOOKUP(E175,SMMLV!$A$2:$A$36,SMMLV!$D$2:$D$103),3))</f>
        <v/>
      </c>
      <c r="K175" s="645"/>
      <c r="L175" s="265">
        <v>10</v>
      </c>
      <c r="M175" s="646" t="str">
        <f t="shared" si="16"/>
        <v>NO APLICA</v>
      </c>
      <c r="N175" s="646"/>
    </row>
    <row r="176" spans="2:14">
      <c r="B176" s="222"/>
      <c r="C176" s="222"/>
      <c r="D176" s="268"/>
      <c r="E176" s="223"/>
      <c r="F176" s="270" t="str">
        <f>IF(OR(D176="",E176=""),"",ROUND(D176/LOOKUP(E176,SMMLV!$A$2:$A$36,SMMLV!$D$2:$D$103),3))</f>
        <v/>
      </c>
      <c r="K176" s="645">
        <v>18</v>
      </c>
      <c r="L176" s="265">
        <v>1</v>
      </c>
      <c r="M176" s="646" t="str">
        <f t="shared" ref="M176:M185" si="17">IF(SUMIFS($F$5:$F$1200,$B$5:$B$1200,$K$176,$C$5:$C$1200,$L176)=0,"NO APLICA",ROUND(SUMIFS($F$5:$F$1200,$B$5:$B$1200,$K$176,$C$5:$C$1200,$L176),3))</f>
        <v>NO APLICA</v>
      </c>
      <c r="N176" s="646"/>
    </row>
    <row r="177" spans="2:14">
      <c r="B177" s="222"/>
      <c r="C177" s="222"/>
      <c r="D177" s="268"/>
      <c r="E177" s="223"/>
      <c r="F177" s="270" t="str">
        <f>IF(OR(D177="",E177=""),"",ROUND(D177/LOOKUP(E177,SMMLV!$A$2:$A$36,SMMLV!$D$2:$D$103),3))</f>
        <v/>
      </c>
      <c r="K177" s="645"/>
      <c r="L177" s="265">
        <v>2</v>
      </c>
      <c r="M177" s="646" t="str">
        <f t="shared" si="17"/>
        <v>NO APLICA</v>
      </c>
      <c r="N177" s="646"/>
    </row>
    <row r="178" spans="2:14">
      <c r="B178" s="222"/>
      <c r="C178" s="222"/>
      <c r="D178" s="268"/>
      <c r="E178" s="223"/>
      <c r="F178" s="270" t="str">
        <f>IF(OR(D178="",E178=""),"",ROUND(D178/LOOKUP(E178,SMMLV!$A$2:$A$36,SMMLV!$D$2:$D$103),3))</f>
        <v/>
      </c>
      <c r="K178" s="645"/>
      <c r="L178" s="265">
        <v>3</v>
      </c>
      <c r="M178" s="646" t="str">
        <f t="shared" si="17"/>
        <v>NO APLICA</v>
      </c>
      <c r="N178" s="646"/>
    </row>
    <row r="179" spans="2:14">
      <c r="B179" s="222"/>
      <c r="C179" s="222"/>
      <c r="D179" s="268"/>
      <c r="E179" s="223"/>
      <c r="F179" s="270" t="str">
        <f>IF(OR(D179="",E179=""),"",ROUND(D179/LOOKUP(E179,SMMLV!$A$2:$A$36,SMMLV!$D$2:$D$103),3))</f>
        <v/>
      </c>
      <c r="K179" s="645"/>
      <c r="L179" s="265">
        <v>4</v>
      </c>
      <c r="M179" s="646" t="str">
        <f t="shared" si="17"/>
        <v>NO APLICA</v>
      </c>
      <c r="N179" s="646"/>
    </row>
    <row r="180" spans="2:14">
      <c r="B180" s="222"/>
      <c r="C180" s="222"/>
      <c r="D180" s="268"/>
      <c r="E180" s="223"/>
      <c r="F180" s="270" t="str">
        <f>IF(OR(D180="",E180=""),"",ROUND(D180/LOOKUP(E180,SMMLV!$A$2:$A$36,SMMLV!$D$2:$D$103),3))</f>
        <v/>
      </c>
      <c r="K180" s="645"/>
      <c r="L180" s="265">
        <v>5</v>
      </c>
      <c r="M180" s="646" t="str">
        <f t="shared" si="17"/>
        <v>NO APLICA</v>
      </c>
      <c r="N180" s="646"/>
    </row>
    <row r="181" spans="2:14">
      <c r="B181" s="222"/>
      <c r="C181" s="222"/>
      <c r="D181" s="268"/>
      <c r="E181" s="223"/>
      <c r="F181" s="270" t="str">
        <f>IF(OR(D181="",E181=""),"",ROUND(D181/LOOKUP(E181,SMMLV!$A$2:$A$36,SMMLV!$D$2:$D$103),3))</f>
        <v/>
      </c>
      <c r="K181" s="645"/>
      <c r="L181" s="265">
        <v>6</v>
      </c>
      <c r="M181" s="646" t="str">
        <f t="shared" si="17"/>
        <v>NO APLICA</v>
      </c>
      <c r="N181" s="646"/>
    </row>
    <row r="182" spans="2:14">
      <c r="B182" s="222"/>
      <c r="C182" s="222"/>
      <c r="D182" s="268"/>
      <c r="E182" s="223"/>
      <c r="F182" s="270" t="str">
        <f>IF(OR(D182="",E182=""),"",ROUND(D182/LOOKUP(E182,SMMLV!$A$2:$A$36,SMMLV!$D$2:$D$103),3))</f>
        <v/>
      </c>
      <c r="K182" s="645"/>
      <c r="L182" s="265">
        <v>7</v>
      </c>
      <c r="M182" s="646" t="str">
        <f t="shared" si="17"/>
        <v>NO APLICA</v>
      </c>
      <c r="N182" s="646"/>
    </row>
    <row r="183" spans="2:14">
      <c r="B183" s="222"/>
      <c r="C183" s="222"/>
      <c r="D183" s="268"/>
      <c r="E183" s="223"/>
      <c r="F183" s="270" t="str">
        <f>IF(OR(D183="",E183=""),"",ROUND(D183/LOOKUP(E183,SMMLV!$A$2:$A$36,SMMLV!$D$2:$D$103),3))</f>
        <v/>
      </c>
      <c r="K183" s="645"/>
      <c r="L183" s="265">
        <v>8</v>
      </c>
      <c r="M183" s="646" t="str">
        <f t="shared" si="17"/>
        <v>NO APLICA</v>
      </c>
      <c r="N183" s="646"/>
    </row>
    <row r="184" spans="2:14">
      <c r="B184" s="222"/>
      <c r="C184" s="222"/>
      <c r="D184" s="268"/>
      <c r="E184" s="223"/>
      <c r="F184" s="270" t="str">
        <f>IF(OR(D184="",E184=""),"",ROUND(D184/LOOKUP(E184,SMMLV!$A$2:$A$36,SMMLV!$D$2:$D$103),3))</f>
        <v/>
      </c>
      <c r="K184" s="645"/>
      <c r="L184" s="265">
        <v>9</v>
      </c>
      <c r="M184" s="646" t="str">
        <f t="shared" si="17"/>
        <v>NO APLICA</v>
      </c>
      <c r="N184" s="646"/>
    </row>
    <row r="185" spans="2:14">
      <c r="B185" s="222"/>
      <c r="C185" s="222"/>
      <c r="D185" s="268"/>
      <c r="E185" s="223"/>
      <c r="F185" s="270" t="str">
        <f>IF(OR(D185="",E185=""),"",ROUND(D185/LOOKUP(E185,SMMLV!$A$2:$A$36,SMMLV!$D$2:$D$103),3))</f>
        <v/>
      </c>
      <c r="K185" s="645"/>
      <c r="L185" s="265">
        <v>10</v>
      </c>
      <c r="M185" s="646" t="str">
        <f t="shared" si="17"/>
        <v>NO APLICA</v>
      </c>
      <c r="N185" s="646"/>
    </row>
    <row r="186" spans="2:14">
      <c r="B186" s="222"/>
      <c r="C186" s="222"/>
      <c r="D186" s="268"/>
      <c r="E186" s="223"/>
      <c r="F186" s="270" t="str">
        <f>IF(OR(D186="",E186=""),"",ROUND(D186/LOOKUP(E186,SMMLV!$A$2:$A$36,SMMLV!$D$2:$D$103),3))</f>
        <v/>
      </c>
      <c r="K186" s="645">
        <v>19</v>
      </c>
      <c r="L186" s="265">
        <v>1</v>
      </c>
      <c r="M186" s="646" t="str">
        <f t="shared" ref="M186:M195" si="18">IF(SUMIFS($F$5:$F$1200,$B$5:$B$1200,$K$186,$C$5:$C$1200,$L186)=0,"NO APLICA",ROUND(SUMIFS($F$5:$F$1200,$B$5:$B$1200,$K$186,$C$5:$C$1200,$L186),3))</f>
        <v>NO APLICA</v>
      </c>
      <c r="N186" s="646"/>
    </row>
    <row r="187" spans="2:14">
      <c r="B187" s="222"/>
      <c r="C187" s="222"/>
      <c r="D187" s="268"/>
      <c r="E187" s="223"/>
      <c r="F187" s="270" t="str">
        <f>IF(OR(D187="",E187=""),"",ROUND(D187/LOOKUP(E187,SMMLV!$A$2:$A$36,SMMLV!$D$2:$D$103),3))</f>
        <v/>
      </c>
      <c r="K187" s="645"/>
      <c r="L187" s="265">
        <v>2</v>
      </c>
      <c r="M187" s="646" t="str">
        <f t="shared" si="18"/>
        <v>NO APLICA</v>
      </c>
      <c r="N187" s="646"/>
    </row>
    <row r="188" spans="2:14">
      <c r="B188" s="222"/>
      <c r="C188" s="222"/>
      <c r="D188" s="268"/>
      <c r="E188" s="223"/>
      <c r="F188" s="270" t="str">
        <f>IF(OR(D188="",E188=""),"",ROUND(D188/LOOKUP(E188,SMMLV!$A$2:$A$36,SMMLV!$D$2:$D$103),3))</f>
        <v/>
      </c>
      <c r="K188" s="645"/>
      <c r="L188" s="265">
        <v>3</v>
      </c>
      <c r="M188" s="646" t="str">
        <f t="shared" si="18"/>
        <v>NO APLICA</v>
      </c>
      <c r="N188" s="646"/>
    </row>
    <row r="189" spans="2:14">
      <c r="B189" s="222"/>
      <c r="C189" s="222"/>
      <c r="D189" s="268"/>
      <c r="E189" s="223"/>
      <c r="F189" s="270" t="str">
        <f>IF(OR(D189="",E189=""),"",ROUND(D189/LOOKUP(E189,SMMLV!$A$2:$A$36,SMMLV!$D$2:$D$103),3))</f>
        <v/>
      </c>
      <c r="K189" s="645"/>
      <c r="L189" s="265">
        <v>4</v>
      </c>
      <c r="M189" s="646" t="str">
        <f t="shared" si="18"/>
        <v>NO APLICA</v>
      </c>
      <c r="N189" s="646"/>
    </row>
    <row r="190" spans="2:14">
      <c r="B190" s="222"/>
      <c r="C190" s="222"/>
      <c r="D190" s="268"/>
      <c r="E190" s="223"/>
      <c r="F190" s="270" t="str">
        <f>IF(OR(D190="",E190=""),"",ROUND(D190/LOOKUP(E190,SMMLV!$A$2:$A$36,SMMLV!$D$2:$D$103),3))</f>
        <v/>
      </c>
      <c r="K190" s="645"/>
      <c r="L190" s="265">
        <v>5</v>
      </c>
      <c r="M190" s="646" t="str">
        <f t="shared" si="18"/>
        <v>NO APLICA</v>
      </c>
      <c r="N190" s="646"/>
    </row>
    <row r="191" spans="2:14">
      <c r="B191" s="222"/>
      <c r="C191" s="222"/>
      <c r="D191" s="268"/>
      <c r="E191" s="223"/>
      <c r="F191" s="270" t="str">
        <f>IF(OR(D191="",E191=""),"",ROUND(D191/LOOKUP(E191,SMMLV!$A$2:$A$36,SMMLV!$D$2:$D$103),3))</f>
        <v/>
      </c>
      <c r="K191" s="645"/>
      <c r="L191" s="265">
        <v>6</v>
      </c>
      <c r="M191" s="646" t="str">
        <f t="shared" si="18"/>
        <v>NO APLICA</v>
      </c>
      <c r="N191" s="646"/>
    </row>
    <row r="192" spans="2:14">
      <c r="B192" s="222"/>
      <c r="C192" s="222"/>
      <c r="D192" s="268"/>
      <c r="E192" s="223"/>
      <c r="F192" s="270" t="str">
        <f>IF(OR(D192="",E192=""),"",ROUND(D192/LOOKUP(E192,SMMLV!$A$2:$A$36,SMMLV!$D$2:$D$103),3))</f>
        <v/>
      </c>
      <c r="K192" s="645"/>
      <c r="L192" s="265">
        <v>7</v>
      </c>
      <c r="M192" s="646" t="str">
        <f t="shared" si="18"/>
        <v>NO APLICA</v>
      </c>
      <c r="N192" s="646"/>
    </row>
    <row r="193" spans="2:14">
      <c r="B193" s="222"/>
      <c r="C193" s="222"/>
      <c r="D193" s="268"/>
      <c r="E193" s="223"/>
      <c r="F193" s="270" t="str">
        <f>IF(OR(D193="",E193=""),"",ROUND(D193/LOOKUP(E193,SMMLV!$A$2:$A$36,SMMLV!$D$2:$D$103),3))</f>
        <v/>
      </c>
      <c r="K193" s="645"/>
      <c r="L193" s="265">
        <v>8</v>
      </c>
      <c r="M193" s="646" t="str">
        <f t="shared" si="18"/>
        <v>NO APLICA</v>
      </c>
      <c r="N193" s="646"/>
    </row>
    <row r="194" spans="2:14">
      <c r="B194" s="222"/>
      <c r="C194" s="222"/>
      <c r="D194" s="268"/>
      <c r="E194" s="223"/>
      <c r="F194" s="270" t="str">
        <f>IF(OR(D194="",E194=""),"",ROUND(D194/LOOKUP(E194,SMMLV!$A$2:$A$36,SMMLV!$D$2:$D$103),3))</f>
        <v/>
      </c>
      <c r="K194" s="645"/>
      <c r="L194" s="265">
        <v>9</v>
      </c>
      <c r="M194" s="646" t="str">
        <f t="shared" si="18"/>
        <v>NO APLICA</v>
      </c>
      <c r="N194" s="646"/>
    </row>
    <row r="195" spans="2:14">
      <c r="B195" s="222"/>
      <c r="C195" s="222"/>
      <c r="D195" s="268"/>
      <c r="E195" s="223"/>
      <c r="F195" s="270" t="str">
        <f>IF(OR(D195="",E195=""),"",ROUND(D195/LOOKUP(E195,SMMLV!$A$2:$A$36,SMMLV!$D$2:$D$103),3))</f>
        <v/>
      </c>
      <c r="K195" s="645"/>
      <c r="L195" s="265">
        <v>10</v>
      </c>
      <c r="M195" s="646" t="str">
        <f t="shared" si="18"/>
        <v>NO APLICA</v>
      </c>
      <c r="N195" s="646"/>
    </row>
    <row r="196" spans="2:14">
      <c r="B196" s="222"/>
      <c r="C196" s="222"/>
      <c r="D196" s="268"/>
      <c r="E196" s="223"/>
      <c r="F196" s="270" t="str">
        <f>IF(OR(D196="",E196=""),"",ROUND(D196/LOOKUP(E196,SMMLV!$A$2:$A$36,SMMLV!$D$2:$D$103),3))</f>
        <v/>
      </c>
      <c r="K196" s="645">
        <v>20</v>
      </c>
      <c r="L196" s="265">
        <v>1</v>
      </c>
      <c r="M196" s="646" t="str">
        <f t="shared" ref="M196:M205" si="19">IF(SUMIFS($F$5:$F$1200,$B$5:$B$1200,$K$196,$C$5:$C$1200,$L196)=0,"NO APLICA",ROUND(SUMIFS($F$5:$F$1200,$B$5:$B$1200,$K$196,$C$5:$C$1200,$L196),3))</f>
        <v>NO APLICA</v>
      </c>
      <c r="N196" s="646"/>
    </row>
    <row r="197" spans="2:14">
      <c r="B197" s="222"/>
      <c r="C197" s="222"/>
      <c r="D197" s="268"/>
      <c r="E197" s="223"/>
      <c r="F197" s="270" t="str">
        <f>IF(OR(D197="",E197=""),"",ROUND(D197/LOOKUP(E197,SMMLV!$A$2:$A$36,SMMLV!$D$2:$D$103),3))</f>
        <v/>
      </c>
      <c r="K197" s="645"/>
      <c r="L197" s="265">
        <v>2</v>
      </c>
      <c r="M197" s="646" t="str">
        <f t="shared" si="19"/>
        <v>NO APLICA</v>
      </c>
      <c r="N197" s="646"/>
    </row>
    <row r="198" spans="2:14">
      <c r="B198" s="222"/>
      <c r="C198" s="222"/>
      <c r="D198" s="268"/>
      <c r="E198" s="223"/>
      <c r="F198" s="270" t="str">
        <f>IF(OR(D198="",E198=""),"",ROUND(D198/LOOKUP(E198,SMMLV!$A$2:$A$36,SMMLV!$D$2:$D$103),3))</f>
        <v/>
      </c>
      <c r="K198" s="645"/>
      <c r="L198" s="265">
        <v>3</v>
      </c>
      <c r="M198" s="646" t="str">
        <f t="shared" si="19"/>
        <v>NO APLICA</v>
      </c>
      <c r="N198" s="646"/>
    </row>
    <row r="199" spans="2:14">
      <c r="B199" s="222"/>
      <c r="C199" s="222"/>
      <c r="D199" s="268"/>
      <c r="E199" s="223"/>
      <c r="F199" s="270" t="str">
        <f>IF(OR(D199="",E199=""),"",ROUND(D199/LOOKUP(E199,SMMLV!$A$2:$A$36,SMMLV!$D$2:$D$103),3))</f>
        <v/>
      </c>
      <c r="K199" s="645"/>
      <c r="L199" s="265">
        <v>4</v>
      </c>
      <c r="M199" s="646" t="str">
        <f t="shared" si="19"/>
        <v>NO APLICA</v>
      </c>
      <c r="N199" s="646"/>
    </row>
    <row r="200" spans="2:14">
      <c r="B200" s="222"/>
      <c r="C200" s="222"/>
      <c r="D200" s="268"/>
      <c r="E200" s="223"/>
      <c r="F200" s="270" t="str">
        <f>IF(OR(D200="",E200=""),"",ROUND(D200/LOOKUP(E200,SMMLV!$A$2:$A$36,SMMLV!$D$2:$D$103),3))</f>
        <v/>
      </c>
      <c r="K200" s="645"/>
      <c r="L200" s="265">
        <v>5</v>
      </c>
      <c r="M200" s="646" t="str">
        <f t="shared" si="19"/>
        <v>NO APLICA</v>
      </c>
      <c r="N200" s="646"/>
    </row>
    <row r="201" spans="2:14">
      <c r="B201" s="222"/>
      <c r="C201" s="222"/>
      <c r="D201" s="268"/>
      <c r="E201" s="223"/>
      <c r="F201" s="270" t="str">
        <f>IF(OR(D201="",E201=""),"",ROUND(D201/LOOKUP(E201,SMMLV!$A$2:$A$36,SMMLV!$D$2:$D$103),3))</f>
        <v/>
      </c>
      <c r="K201" s="645"/>
      <c r="L201" s="265">
        <v>6</v>
      </c>
      <c r="M201" s="646" t="str">
        <f t="shared" si="19"/>
        <v>NO APLICA</v>
      </c>
      <c r="N201" s="646"/>
    </row>
    <row r="202" spans="2:14">
      <c r="B202" s="222"/>
      <c r="C202" s="222"/>
      <c r="D202" s="268"/>
      <c r="E202" s="223"/>
      <c r="F202" s="270" t="str">
        <f>IF(OR(D202="",E202=""),"",ROUND(D202/LOOKUP(E202,SMMLV!$A$2:$A$36,SMMLV!$D$2:$D$103),3))</f>
        <v/>
      </c>
      <c r="K202" s="645"/>
      <c r="L202" s="265">
        <v>7</v>
      </c>
      <c r="M202" s="646" t="str">
        <f t="shared" si="19"/>
        <v>NO APLICA</v>
      </c>
      <c r="N202" s="646"/>
    </row>
    <row r="203" spans="2:14">
      <c r="B203" s="222"/>
      <c r="C203" s="222"/>
      <c r="D203" s="268"/>
      <c r="E203" s="223"/>
      <c r="F203" s="270" t="str">
        <f>IF(OR(D203="",E203=""),"",ROUND(D203/LOOKUP(E203,SMMLV!$A$2:$A$36,SMMLV!$D$2:$D$103),3))</f>
        <v/>
      </c>
      <c r="K203" s="645"/>
      <c r="L203" s="265">
        <v>8</v>
      </c>
      <c r="M203" s="646" t="str">
        <f t="shared" si="19"/>
        <v>NO APLICA</v>
      </c>
      <c r="N203" s="646"/>
    </row>
    <row r="204" spans="2:14">
      <c r="B204" s="222"/>
      <c r="C204" s="222"/>
      <c r="D204" s="268"/>
      <c r="E204" s="223"/>
      <c r="F204" s="270" t="str">
        <f>IF(OR(D204="",E204=""),"",ROUND(D204/LOOKUP(E204,SMMLV!$A$2:$A$36,SMMLV!$D$2:$D$103),3))</f>
        <v/>
      </c>
      <c r="K204" s="645"/>
      <c r="L204" s="265">
        <v>9</v>
      </c>
      <c r="M204" s="646" t="str">
        <f t="shared" si="19"/>
        <v>NO APLICA</v>
      </c>
      <c r="N204" s="646"/>
    </row>
    <row r="205" spans="2:14">
      <c r="B205" s="222"/>
      <c r="C205" s="222"/>
      <c r="D205" s="268"/>
      <c r="E205" s="223"/>
      <c r="F205" s="270" t="str">
        <f>IF(OR(D205="",E205=""),"",ROUND(D205/LOOKUP(E205,SMMLV!$A$2:$A$36,SMMLV!$D$2:$D$103),3))</f>
        <v/>
      </c>
      <c r="K205" s="645"/>
      <c r="L205" s="265">
        <v>10</v>
      </c>
      <c r="M205" s="646" t="str">
        <f t="shared" si="19"/>
        <v>NO APLICA</v>
      </c>
      <c r="N205" s="646"/>
    </row>
    <row r="206" spans="2:14">
      <c r="B206" s="222"/>
      <c r="C206" s="222"/>
      <c r="D206" s="268"/>
      <c r="E206" s="223"/>
      <c r="F206" s="270" t="str">
        <f>IF(OR(D206="",E206=""),"",ROUND(D206/LOOKUP(E206,SMMLV!$A$2:$A$36,SMMLV!$D$2:$D$103),3))</f>
        <v/>
      </c>
      <c r="K206" s="645">
        <v>21</v>
      </c>
      <c r="L206" s="265">
        <v>1</v>
      </c>
      <c r="M206" s="646" t="str">
        <f t="shared" ref="M206:M215" si="20">IF(SUMIFS($F$5:$F$1200,$B$5:$B$1200,$K$206,$C$5:$C$1200,$L206)=0,"NO APLICA",ROUND(SUMIFS($F$5:$F$1200,$B$5:$B$1200,$K$206,$C$5:$C$1200,$L206),3))</f>
        <v>NO APLICA</v>
      </c>
      <c r="N206" s="646"/>
    </row>
    <row r="207" spans="2:14">
      <c r="B207" s="222"/>
      <c r="C207" s="222"/>
      <c r="D207" s="268"/>
      <c r="E207" s="223"/>
      <c r="F207" s="270" t="str">
        <f>IF(OR(D207="",E207=""),"",ROUND(D207/LOOKUP(E207,SMMLV!$A$2:$A$36,SMMLV!$D$2:$D$103),3))</f>
        <v/>
      </c>
      <c r="K207" s="645"/>
      <c r="L207" s="265">
        <v>2</v>
      </c>
      <c r="M207" s="646" t="str">
        <f t="shared" si="20"/>
        <v>NO APLICA</v>
      </c>
      <c r="N207" s="646"/>
    </row>
    <row r="208" spans="2:14">
      <c r="B208" s="222"/>
      <c r="C208" s="222"/>
      <c r="D208" s="268"/>
      <c r="E208" s="223"/>
      <c r="F208" s="270" t="str">
        <f>IF(OR(D208="",E208=""),"",ROUND(D208/LOOKUP(E208,SMMLV!$A$2:$A$36,SMMLV!$D$2:$D$103),3))</f>
        <v/>
      </c>
      <c r="K208" s="645"/>
      <c r="L208" s="265">
        <v>3</v>
      </c>
      <c r="M208" s="646" t="str">
        <f t="shared" si="20"/>
        <v>NO APLICA</v>
      </c>
      <c r="N208" s="646"/>
    </row>
    <row r="209" spans="2:14">
      <c r="B209" s="222"/>
      <c r="C209" s="222"/>
      <c r="D209" s="268"/>
      <c r="E209" s="223"/>
      <c r="F209" s="270" t="str">
        <f>IF(OR(D209="",E209=""),"",ROUND(D209/LOOKUP(E209,SMMLV!$A$2:$A$36,SMMLV!$D$2:$D$103),3))</f>
        <v/>
      </c>
      <c r="K209" s="645"/>
      <c r="L209" s="265">
        <v>4</v>
      </c>
      <c r="M209" s="646" t="str">
        <f t="shared" si="20"/>
        <v>NO APLICA</v>
      </c>
      <c r="N209" s="646"/>
    </row>
    <row r="210" spans="2:14">
      <c r="B210" s="222"/>
      <c r="C210" s="222"/>
      <c r="D210" s="268"/>
      <c r="E210" s="223"/>
      <c r="F210" s="270" t="str">
        <f>IF(OR(D210="",E210=""),"",ROUND(D210/LOOKUP(E210,SMMLV!$A$2:$A$36,SMMLV!$D$2:$D$103),3))</f>
        <v/>
      </c>
      <c r="K210" s="645"/>
      <c r="L210" s="265">
        <v>5</v>
      </c>
      <c r="M210" s="646" t="str">
        <f t="shared" si="20"/>
        <v>NO APLICA</v>
      </c>
      <c r="N210" s="646"/>
    </row>
    <row r="211" spans="2:14">
      <c r="B211" s="222"/>
      <c r="C211" s="222"/>
      <c r="D211" s="268"/>
      <c r="E211" s="223"/>
      <c r="F211" s="270" t="str">
        <f>IF(OR(D211="",E211=""),"",ROUND(D211/LOOKUP(E211,SMMLV!$A$2:$A$36,SMMLV!$D$2:$D$103),3))</f>
        <v/>
      </c>
      <c r="K211" s="645"/>
      <c r="L211" s="265">
        <v>6</v>
      </c>
      <c r="M211" s="646" t="str">
        <f t="shared" si="20"/>
        <v>NO APLICA</v>
      </c>
      <c r="N211" s="646"/>
    </row>
    <row r="212" spans="2:14">
      <c r="B212" s="222"/>
      <c r="C212" s="222"/>
      <c r="D212" s="268"/>
      <c r="E212" s="223"/>
      <c r="F212" s="270" t="str">
        <f>IF(OR(D212="",E212=""),"",ROUND(D212/LOOKUP(E212,SMMLV!$A$2:$A$36,SMMLV!$D$2:$D$103),3))</f>
        <v/>
      </c>
      <c r="K212" s="645"/>
      <c r="L212" s="265">
        <v>7</v>
      </c>
      <c r="M212" s="646" t="str">
        <f t="shared" si="20"/>
        <v>NO APLICA</v>
      </c>
      <c r="N212" s="646"/>
    </row>
    <row r="213" spans="2:14">
      <c r="B213" s="222"/>
      <c r="C213" s="222"/>
      <c r="D213" s="268"/>
      <c r="E213" s="223"/>
      <c r="F213" s="270" t="str">
        <f>IF(OR(D213="",E213=""),"",ROUND(D213/LOOKUP(E213,SMMLV!$A$2:$A$36,SMMLV!$D$2:$D$103),3))</f>
        <v/>
      </c>
      <c r="K213" s="645"/>
      <c r="L213" s="265">
        <v>8</v>
      </c>
      <c r="M213" s="646" t="str">
        <f t="shared" si="20"/>
        <v>NO APLICA</v>
      </c>
      <c r="N213" s="646"/>
    </row>
    <row r="214" spans="2:14">
      <c r="B214" s="222"/>
      <c r="C214" s="222"/>
      <c r="D214" s="268"/>
      <c r="E214" s="223"/>
      <c r="F214" s="270" t="str">
        <f>IF(OR(D214="",E214=""),"",ROUND(D214/LOOKUP(E214,SMMLV!$A$2:$A$36,SMMLV!$D$2:$D$103),3))</f>
        <v/>
      </c>
      <c r="K214" s="645"/>
      <c r="L214" s="265">
        <v>9</v>
      </c>
      <c r="M214" s="646" t="str">
        <f t="shared" si="20"/>
        <v>NO APLICA</v>
      </c>
      <c r="N214" s="646"/>
    </row>
    <row r="215" spans="2:14">
      <c r="B215" s="222"/>
      <c r="C215" s="222"/>
      <c r="D215" s="268"/>
      <c r="E215" s="223"/>
      <c r="F215" s="270" t="str">
        <f>IF(OR(D215="",E215=""),"",ROUND(D215/LOOKUP(E215,SMMLV!$A$2:$A$36,SMMLV!$D$2:$D$103),3))</f>
        <v/>
      </c>
      <c r="K215" s="645"/>
      <c r="L215" s="265">
        <v>10</v>
      </c>
      <c r="M215" s="646" t="str">
        <f t="shared" si="20"/>
        <v>NO APLICA</v>
      </c>
      <c r="N215" s="646"/>
    </row>
    <row r="216" spans="2:14">
      <c r="B216" s="222"/>
      <c r="C216" s="222"/>
      <c r="D216" s="268"/>
      <c r="E216" s="223"/>
      <c r="F216" s="270" t="str">
        <f>IF(OR(D216="",E216=""),"",ROUND(D216/LOOKUP(E216,SMMLV!$A$2:$A$36,SMMLV!$D$2:$D$103),3))</f>
        <v/>
      </c>
      <c r="K216" s="645">
        <v>22</v>
      </c>
      <c r="L216" s="265">
        <v>1</v>
      </c>
      <c r="M216" s="646" t="str">
        <f t="shared" ref="M216:M225" si="21">IF(SUMIFS($F$5:$F$1200,$B$5:$B$1200,$K$216,$C$5:$C$1200,$L216)=0,"NO APLICA",ROUND(SUMIFS($F$5:$F$1200,$B$5:$B$1200,$K$216,$C$5:$C$1200,$L216),3))</f>
        <v>NO APLICA</v>
      </c>
      <c r="N216" s="646"/>
    </row>
    <row r="217" spans="2:14">
      <c r="B217" s="222"/>
      <c r="C217" s="222"/>
      <c r="D217" s="268"/>
      <c r="E217" s="223"/>
      <c r="F217" s="270" t="str">
        <f>IF(OR(D217="",E217=""),"",ROUND(D217/LOOKUP(E217,SMMLV!$A$2:$A$36,SMMLV!$D$2:$D$103),3))</f>
        <v/>
      </c>
      <c r="K217" s="645"/>
      <c r="L217" s="265">
        <v>2</v>
      </c>
      <c r="M217" s="646" t="str">
        <f t="shared" si="21"/>
        <v>NO APLICA</v>
      </c>
      <c r="N217" s="646"/>
    </row>
    <row r="218" spans="2:14">
      <c r="B218" s="222"/>
      <c r="C218" s="222"/>
      <c r="D218" s="268"/>
      <c r="E218" s="223"/>
      <c r="F218" s="270" t="str">
        <f>IF(OR(D218="",E218=""),"",ROUND(D218/LOOKUP(E218,SMMLV!$A$2:$A$36,SMMLV!$D$2:$D$103),3))</f>
        <v/>
      </c>
      <c r="K218" s="645"/>
      <c r="L218" s="265">
        <v>3</v>
      </c>
      <c r="M218" s="646" t="str">
        <f t="shared" si="21"/>
        <v>NO APLICA</v>
      </c>
      <c r="N218" s="646"/>
    </row>
    <row r="219" spans="2:14">
      <c r="B219" s="222"/>
      <c r="C219" s="222"/>
      <c r="D219" s="268"/>
      <c r="E219" s="223"/>
      <c r="F219" s="270" t="str">
        <f>IF(OR(D219="",E219=""),"",ROUND(D219/LOOKUP(E219,SMMLV!$A$2:$A$36,SMMLV!$D$2:$D$103),3))</f>
        <v/>
      </c>
      <c r="K219" s="645"/>
      <c r="L219" s="265">
        <v>4</v>
      </c>
      <c r="M219" s="646" t="str">
        <f t="shared" si="21"/>
        <v>NO APLICA</v>
      </c>
      <c r="N219" s="646"/>
    </row>
    <row r="220" spans="2:14">
      <c r="B220" s="222"/>
      <c r="C220" s="222"/>
      <c r="D220" s="268"/>
      <c r="E220" s="223"/>
      <c r="F220" s="270" t="str">
        <f>IF(OR(D220="",E220=""),"",ROUND(D220/LOOKUP(E220,SMMLV!$A$2:$A$36,SMMLV!$D$2:$D$103),3))</f>
        <v/>
      </c>
      <c r="K220" s="645"/>
      <c r="L220" s="265">
        <v>5</v>
      </c>
      <c r="M220" s="646" t="str">
        <f t="shared" si="21"/>
        <v>NO APLICA</v>
      </c>
      <c r="N220" s="646"/>
    </row>
    <row r="221" spans="2:14">
      <c r="B221" s="222"/>
      <c r="C221" s="222"/>
      <c r="D221" s="268"/>
      <c r="E221" s="223"/>
      <c r="F221" s="270" t="str">
        <f>IF(OR(D221="",E221=""),"",ROUND(D221/LOOKUP(E221,SMMLV!$A$2:$A$36,SMMLV!$D$2:$D$103),3))</f>
        <v/>
      </c>
      <c r="K221" s="645"/>
      <c r="L221" s="265">
        <v>6</v>
      </c>
      <c r="M221" s="646" t="str">
        <f t="shared" si="21"/>
        <v>NO APLICA</v>
      </c>
      <c r="N221" s="646"/>
    </row>
    <row r="222" spans="2:14">
      <c r="B222" s="222"/>
      <c r="C222" s="222"/>
      <c r="D222" s="268"/>
      <c r="E222" s="223"/>
      <c r="F222" s="270" t="str">
        <f>IF(OR(D222="",E222=""),"",ROUND(D222/LOOKUP(E222,SMMLV!$A$2:$A$36,SMMLV!$D$2:$D$103),3))</f>
        <v/>
      </c>
      <c r="K222" s="645"/>
      <c r="L222" s="265">
        <v>7</v>
      </c>
      <c r="M222" s="646" t="str">
        <f t="shared" si="21"/>
        <v>NO APLICA</v>
      </c>
      <c r="N222" s="646"/>
    </row>
    <row r="223" spans="2:14">
      <c r="B223" s="222"/>
      <c r="C223" s="222"/>
      <c r="D223" s="268"/>
      <c r="E223" s="223"/>
      <c r="F223" s="270" t="str">
        <f>IF(OR(D223="",E223=""),"",ROUND(D223/LOOKUP(E223,SMMLV!$A$2:$A$36,SMMLV!$D$2:$D$103),3))</f>
        <v/>
      </c>
      <c r="K223" s="645"/>
      <c r="L223" s="265">
        <v>8</v>
      </c>
      <c r="M223" s="646" t="str">
        <f t="shared" si="21"/>
        <v>NO APLICA</v>
      </c>
      <c r="N223" s="646"/>
    </row>
    <row r="224" spans="2:14">
      <c r="B224" s="222"/>
      <c r="C224" s="222"/>
      <c r="D224" s="268"/>
      <c r="E224" s="223"/>
      <c r="F224" s="270" t="str">
        <f>IF(OR(D224="",E224=""),"",ROUND(D224/LOOKUP(E224,SMMLV!$A$2:$A$36,SMMLV!$D$2:$D$103),3))</f>
        <v/>
      </c>
      <c r="K224" s="645"/>
      <c r="L224" s="265">
        <v>9</v>
      </c>
      <c r="M224" s="646" t="str">
        <f t="shared" si="21"/>
        <v>NO APLICA</v>
      </c>
      <c r="N224" s="646"/>
    </row>
    <row r="225" spans="2:14">
      <c r="B225" s="222"/>
      <c r="C225" s="222"/>
      <c r="D225" s="268"/>
      <c r="E225" s="223"/>
      <c r="F225" s="270" t="str">
        <f>IF(OR(D225="",E225=""),"",ROUND(D225/LOOKUP(E225,SMMLV!$A$2:$A$36,SMMLV!$D$2:$D$103),3))</f>
        <v/>
      </c>
      <c r="K225" s="645"/>
      <c r="L225" s="265">
        <v>10</v>
      </c>
      <c r="M225" s="646" t="str">
        <f t="shared" si="21"/>
        <v>NO APLICA</v>
      </c>
      <c r="N225" s="646"/>
    </row>
    <row r="226" spans="2:14">
      <c r="B226" s="222"/>
      <c r="C226" s="222"/>
      <c r="D226" s="268"/>
      <c r="E226" s="223"/>
      <c r="F226" s="270" t="str">
        <f>IF(OR(D226="",E226=""),"",ROUND(D226/LOOKUP(E226,SMMLV!$A$2:$A$36,SMMLV!$D$2:$D$103),3))</f>
        <v/>
      </c>
      <c r="K226" s="645">
        <v>23</v>
      </c>
      <c r="L226" s="265">
        <v>1</v>
      </c>
      <c r="M226" s="646" t="str">
        <f t="shared" ref="M226:M235" si="22">IF(SUMIFS($F$5:$F$1200,$B$5:$B$1200,$K$226,$C$5:$C$1200,$L226)=0,"NO APLICA",ROUND(SUMIFS($F$5:$F$1200,$B$5:$B$1200,$K$226,$C$5:$C$1200,$L226),3))</f>
        <v>NO APLICA</v>
      </c>
      <c r="N226" s="646"/>
    </row>
    <row r="227" spans="2:14">
      <c r="B227" s="222"/>
      <c r="C227" s="222"/>
      <c r="D227" s="268"/>
      <c r="E227" s="223"/>
      <c r="F227" s="270" t="str">
        <f>IF(OR(D227="",E227=""),"",ROUND(D227/LOOKUP(E227,SMMLV!$A$2:$A$36,SMMLV!$D$2:$D$103),3))</f>
        <v/>
      </c>
      <c r="K227" s="645"/>
      <c r="L227" s="265">
        <v>2</v>
      </c>
      <c r="M227" s="646" t="str">
        <f t="shared" si="22"/>
        <v>NO APLICA</v>
      </c>
      <c r="N227" s="646"/>
    </row>
    <row r="228" spans="2:14">
      <c r="B228" s="222"/>
      <c r="C228" s="222"/>
      <c r="D228" s="268"/>
      <c r="E228" s="223"/>
      <c r="F228" s="270" t="str">
        <f>IF(OR(D228="",E228=""),"",ROUND(D228/LOOKUP(E228,SMMLV!$A$2:$A$36,SMMLV!$D$2:$D$103),3))</f>
        <v/>
      </c>
      <c r="K228" s="645"/>
      <c r="L228" s="265">
        <v>3</v>
      </c>
      <c r="M228" s="646" t="str">
        <f t="shared" si="22"/>
        <v>NO APLICA</v>
      </c>
      <c r="N228" s="646"/>
    </row>
    <row r="229" spans="2:14">
      <c r="B229" s="222"/>
      <c r="C229" s="222"/>
      <c r="D229" s="268"/>
      <c r="E229" s="223"/>
      <c r="F229" s="270" t="str">
        <f>IF(OR(D229="",E229=""),"",ROUND(D229/LOOKUP(E229,SMMLV!$A$2:$A$36,SMMLV!$D$2:$D$103),3))</f>
        <v/>
      </c>
      <c r="K229" s="645"/>
      <c r="L229" s="265">
        <v>4</v>
      </c>
      <c r="M229" s="646" t="str">
        <f t="shared" si="22"/>
        <v>NO APLICA</v>
      </c>
      <c r="N229" s="646"/>
    </row>
    <row r="230" spans="2:14">
      <c r="B230" s="222"/>
      <c r="C230" s="222"/>
      <c r="D230" s="268"/>
      <c r="E230" s="223"/>
      <c r="F230" s="270" t="str">
        <f>IF(OR(D230="",E230=""),"",ROUND(D230/LOOKUP(E230,SMMLV!$A$2:$A$36,SMMLV!$D$2:$D$103),3))</f>
        <v/>
      </c>
      <c r="K230" s="645"/>
      <c r="L230" s="265">
        <v>5</v>
      </c>
      <c r="M230" s="646" t="str">
        <f t="shared" si="22"/>
        <v>NO APLICA</v>
      </c>
      <c r="N230" s="646"/>
    </row>
    <row r="231" spans="2:14">
      <c r="B231" s="222"/>
      <c r="C231" s="222"/>
      <c r="D231" s="268"/>
      <c r="E231" s="223"/>
      <c r="F231" s="270" t="str">
        <f>IF(OR(D231="",E231=""),"",ROUND(D231/LOOKUP(E231,SMMLV!$A$2:$A$36,SMMLV!$D$2:$D$103),3))</f>
        <v/>
      </c>
      <c r="K231" s="645"/>
      <c r="L231" s="265">
        <v>6</v>
      </c>
      <c r="M231" s="646" t="str">
        <f t="shared" si="22"/>
        <v>NO APLICA</v>
      </c>
      <c r="N231" s="646"/>
    </row>
    <row r="232" spans="2:14">
      <c r="B232" s="222"/>
      <c r="C232" s="222"/>
      <c r="D232" s="268"/>
      <c r="E232" s="223"/>
      <c r="F232" s="270" t="str">
        <f>IF(OR(D232="",E232=""),"",ROUND(D232/LOOKUP(E232,SMMLV!$A$2:$A$36,SMMLV!$D$2:$D$103),3))</f>
        <v/>
      </c>
      <c r="K232" s="645"/>
      <c r="L232" s="265">
        <v>7</v>
      </c>
      <c r="M232" s="646" t="str">
        <f t="shared" si="22"/>
        <v>NO APLICA</v>
      </c>
      <c r="N232" s="646"/>
    </row>
    <row r="233" spans="2:14">
      <c r="B233" s="222"/>
      <c r="C233" s="222"/>
      <c r="D233" s="268"/>
      <c r="E233" s="223"/>
      <c r="F233" s="270" t="str">
        <f>IF(OR(D233="",E233=""),"",ROUND(D233/LOOKUP(E233,SMMLV!$A$2:$A$36,SMMLV!$D$2:$D$103),3))</f>
        <v/>
      </c>
      <c r="K233" s="645"/>
      <c r="L233" s="265">
        <v>8</v>
      </c>
      <c r="M233" s="646" t="str">
        <f t="shared" si="22"/>
        <v>NO APLICA</v>
      </c>
      <c r="N233" s="646"/>
    </row>
    <row r="234" spans="2:14">
      <c r="B234" s="222"/>
      <c r="C234" s="222"/>
      <c r="D234" s="268"/>
      <c r="E234" s="223"/>
      <c r="F234" s="270" t="str">
        <f>IF(OR(D234="",E234=""),"",ROUND(D234/LOOKUP(E234,SMMLV!$A$2:$A$36,SMMLV!$D$2:$D$103),3))</f>
        <v/>
      </c>
      <c r="K234" s="645"/>
      <c r="L234" s="265">
        <v>9</v>
      </c>
      <c r="M234" s="646" t="str">
        <f t="shared" si="22"/>
        <v>NO APLICA</v>
      </c>
      <c r="N234" s="646"/>
    </row>
    <row r="235" spans="2:14">
      <c r="B235" s="222"/>
      <c r="C235" s="222"/>
      <c r="D235" s="268"/>
      <c r="E235" s="223"/>
      <c r="F235" s="270" t="str">
        <f>IF(OR(D235="",E235=""),"",ROUND(D235/LOOKUP(E235,SMMLV!$A$2:$A$36,SMMLV!$D$2:$D$103),3))</f>
        <v/>
      </c>
      <c r="K235" s="645"/>
      <c r="L235" s="265">
        <v>10</v>
      </c>
      <c r="M235" s="646" t="str">
        <f t="shared" si="22"/>
        <v>NO APLICA</v>
      </c>
      <c r="N235" s="646"/>
    </row>
    <row r="236" spans="2:14">
      <c r="B236" s="222"/>
      <c r="C236" s="222"/>
      <c r="D236" s="268"/>
      <c r="E236" s="223"/>
      <c r="F236" s="270" t="str">
        <f>IF(OR(D236="",E236=""),"",ROUND(D236/LOOKUP(E236,SMMLV!$A$2:$A$36,SMMLV!$D$2:$D$103),3))</f>
        <v/>
      </c>
      <c r="K236" s="645">
        <v>24</v>
      </c>
      <c r="L236" s="265">
        <v>1</v>
      </c>
      <c r="M236" s="646" t="str">
        <f t="shared" ref="M236:M245" si="23">IF(SUMIFS($F$5:$F$1200,$B$5:$B$1200,$K$236,$C$5:$C$1200,$L236)=0,"NO APLICA",ROUND(SUMIFS($F$5:$F$1200,$B$5:$B$1200,$K$236,$C$5:$C$1200,$L236),3))</f>
        <v>NO APLICA</v>
      </c>
      <c r="N236" s="646"/>
    </row>
    <row r="237" spans="2:14">
      <c r="B237" s="222"/>
      <c r="C237" s="222"/>
      <c r="D237" s="268"/>
      <c r="E237" s="223"/>
      <c r="F237" s="270" t="str">
        <f>IF(OR(D237="",E237=""),"",ROUND(D237/LOOKUP(E237,SMMLV!$A$2:$A$36,SMMLV!$D$2:$D$103),3))</f>
        <v/>
      </c>
      <c r="K237" s="645"/>
      <c r="L237" s="265">
        <v>2</v>
      </c>
      <c r="M237" s="646" t="str">
        <f t="shared" si="23"/>
        <v>NO APLICA</v>
      </c>
      <c r="N237" s="646"/>
    </row>
    <row r="238" spans="2:14">
      <c r="B238" s="222"/>
      <c r="C238" s="222"/>
      <c r="D238" s="268"/>
      <c r="E238" s="223"/>
      <c r="F238" s="270" t="str">
        <f>IF(OR(D238="",E238=""),"",ROUND(D238/LOOKUP(E238,SMMLV!$A$2:$A$36,SMMLV!$D$2:$D$103),3))</f>
        <v/>
      </c>
      <c r="K238" s="645"/>
      <c r="L238" s="265">
        <v>3</v>
      </c>
      <c r="M238" s="646" t="str">
        <f t="shared" si="23"/>
        <v>NO APLICA</v>
      </c>
      <c r="N238" s="646"/>
    </row>
    <row r="239" spans="2:14">
      <c r="B239" s="222"/>
      <c r="C239" s="222"/>
      <c r="D239" s="268"/>
      <c r="E239" s="223"/>
      <c r="F239" s="270" t="str">
        <f>IF(OR(D239="",E239=""),"",ROUND(D239/LOOKUP(E239,SMMLV!$A$2:$A$36,SMMLV!$D$2:$D$103),3))</f>
        <v/>
      </c>
      <c r="K239" s="645"/>
      <c r="L239" s="265">
        <v>4</v>
      </c>
      <c r="M239" s="646" t="str">
        <f t="shared" si="23"/>
        <v>NO APLICA</v>
      </c>
      <c r="N239" s="646"/>
    </row>
    <row r="240" spans="2:14">
      <c r="B240" s="222"/>
      <c r="C240" s="222"/>
      <c r="D240" s="268"/>
      <c r="E240" s="223"/>
      <c r="F240" s="270" t="str">
        <f>IF(OR(D240="",E240=""),"",ROUND(D240/LOOKUP(E240,SMMLV!$A$2:$A$36,SMMLV!$D$2:$D$103),3))</f>
        <v/>
      </c>
      <c r="K240" s="645"/>
      <c r="L240" s="265">
        <v>5</v>
      </c>
      <c r="M240" s="646" t="str">
        <f t="shared" si="23"/>
        <v>NO APLICA</v>
      </c>
      <c r="N240" s="646"/>
    </row>
    <row r="241" spans="2:14">
      <c r="B241" s="222"/>
      <c r="C241" s="222"/>
      <c r="D241" s="268"/>
      <c r="E241" s="223"/>
      <c r="F241" s="270" t="str">
        <f>IF(OR(D241="",E241=""),"",ROUND(D241/LOOKUP(E241,SMMLV!$A$2:$A$36,SMMLV!$D$2:$D$103),3))</f>
        <v/>
      </c>
      <c r="K241" s="645"/>
      <c r="L241" s="265">
        <v>6</v>
      </c>
      <c r="M241" s="646" t="str">
        <f t="shared" si="23"/>
        <v>NO APLICA</v>
      </c>
      <c r="N241" s="646"/>
    </row>
    <row r="242" spans="2:14">
      <c r="B242" s="222"/>
      <c r="C242" s="222"/>
      <c r="D242" s="268"/>
      <c r="E242" s="223"/>
      <c r="F242" s="270" t="str">
        <f>IF(OR(D242="",E242=""),"",ROUND(D242/LOOKUP(E242,SMMLV!$A$2:$A$36,SMMLV!$D$2:$D$103),3))</f>
        <v/>
      </c>
      <c r="K242" s="645"/>
      <c r="L242" s="265">
        <v>7</v>
      </c>
      <c r="M242" s="646" t="str">
        <f t="shared" si="23"/>
        <v>NO APLICA</v>
      </c>
      <c r="N242" s="646"/>
    </row>
    <row r="243" spans="2:14">
      <c r="B243" s="222"/>
      <c r="C243" s="222"/>
      <c r="D243" s="268"/>
      <c r="E243" s="223"/>
      <c r="F243" s="270" t="str">
        <f>IF(OR(D243="",E243=""),"",ROUND(D243/LOOKUP(E243,SMMLV!$A$2:$A$36,SMMLV!$D$2:$D$103),3))</f>
        <v/>
      </c>
      <c r="K243" s="645"/>
      <c r="L243" s="265">
        <v>8</v>
      </c>
      <c r="M243" s="646" t="str">
        <f t="shared" si="23"/>
        <v>NO APLICA</v>
      </c>
      <c r="N243" s="646"/>
    </row>
    <row r="244" spans="2:14">
      <c r="B244" s="222"/>
      <c r="C244" s="222"/>
      <c r="D244" s="268"/>
      <c r="E244" s="223"/>
      <c r="F244" s="270" t="str">
        <f>IF(OR(D244="",E244=""),"",ROUND(D244/LOOKUP(E244,SMMLV!$A$2:$A$36,SMMLV!$D$2:$D$103),3))</f>
        <v/>
      </c>
      <c r="K244" s="645"/>
      <c r="L244" s="265">
        <v>9</v>
      </c>
      <c r="M244" s="646" t="str">
        <f t="shared" si="23"/>
        <v>NO APLICA</v>
      </c>
      <c r="N244" s="646"/>
    </row>
    <row r="245" spans="2:14">
      <c r="B245" s="222"/>
      <c r="C245" s="222"/>
      <c r="D245" s="268"/>
      <c r="E245" s="223"/>
      <c r="F245" s="270" t="str">
        <f>IF(OR(D245="",E245=""),"",ROUND(D245/LOOKUP(E245,SMMLV!$A$2:$A$36,SMMLV!$D$2:$D$103),3))</f>
        <v/>
      </c>
      <c r="K245" s="645"/>
      <c r="L245" s="265">
        <v>10</v>
      </c>
      <c r="M245" s="646" t="str">
        <f t="shared" si="23"/>
        <v>NO APLICA</v>
      </c>
      <c r="N245" s="646"/>
    </row>
    <row r="246" spans="2:14">
      <c r="B246" s="222"/>
      <c r="C246" s="222"/>
      <c r="D246" s="268"/>
      <c r="E246" s="223"/>
      <c r="F246" s="270" t="str">
        <f>IF(OR(D246="",E246=""),"",ROUND(D246/LOOKUP(E246,SMMLV!$A$2:$A$36,SMMLV!$D$2:$D$103),3))</f>
        <v/>
      </c>
      <c r="K246" s="645">
        <v>25</v>
      </c>
      <c r="L246" s="265">
        <v>1</v>
      </c>
      <c r="M246" s="648" t="str">
        <f t="shared" ref="M246:M255" si="24">IF(SUMIFS($F$5:$F$1200,$B$5:$B$1200,$K$246,$C$5:$C$1200,$L246)=0,"NO APLICA",ROUND(SUMIFS($F$5:$F$1200,$B$5:$B$1200,$K$246,$C$5:$C$1200,$L246),3))</f>
        <v>NO APLICA</v>
      </c>
      <c r="N246" s="649"/>
    </row>
    <row r="247" spans="2:14">
      <c r="B247" s="222"/>
      <c r="C247" s="222"/>
      <c r="D247" s="268"/>
      <c r="E247" s="223"/>
      <c r="F247" s="270" t="str">
        <f>IF(OR(D247="",E247=""),"",ROUND(D247/LOOKUP(E247,SMMLV!$A$2:$A$36,SMMLV!$D$2:$D$103),3))</f>
        <v/>
      </c>
      <c r="K247" s="645"/>
      <c r="L247" s="265">
        <v>2</v>
      </c>
      <c r="M247" s="648" t="str">
        <f t="shared" si="24"/>
        <v>NO APLICA</v>
      </c>
      <c r="N247" s="649"/>
    </row>
    <row r="248" spans="2:14">
      <c r="B248" s="222"/>
      <c r="C248" s="222"/>
      <c r="D248" s="268"/>
      <c r="E248" s="223"/>
      <c r="F248" s="270" t="str">
        <f>IF(OR(D248="",E248=""),"",ROUND(D248/LOOKUP(E248,SMMLV!$A$2:$A$36,SMMLV!$D$2:$D$103),3))</f>
        <v/>
      </c>
      <c r="K248" s="645"/>
      <c r="L248" s="265">
        <v>3</v>
      </c>
      <c r="M248" s="648" t="str">
        <f t="shared" si="24"/>
        <v>NO APLICA</v>
      </c>
      <c r="N248" s="649"/>
    </row>
    <row r="249" spans="2:14">
      <c r="B249" s="222"/>
      <c r="C249" s="222"/>
      <c r="D249" s="268"/>
      <c r="E249" s="223"/>
      <c r="F249" s="270" t="str">
        <f>IF(OR(D249="",E249=""),"",ROUND(D249/LOOKUP(E249,SMMLV!$A$2:$A$36,SMMLV!$D$2:$D$103),3))</f>
        <v/>
      </c>
      <c r="K249" s="645"/>
      <c r="L249" s="265">
        <v>4</v>
      </c>
      <c r="M249" s="648" t="str">
        <f t="shared" si="24"/>
        <v>NO APLICA</v>
      </c>
      <c r="N249" s="649"/>
    </row>
    <row r="250" spans="2:14">
      <c r="B250" s="222"/>
      <c r="C250" s="222"/>
      <c r="D250" s="268"/>
      <c r="E250" s="223"/>
      <c r="F250" s="270" t="str">
        <f>IF(OR(D250="",E250=""),"",ROUND(D250/LOOKUP(E250,SMMLV!$A$2:$A$36,SMMLV!$D$2:$D$103),3))</f>
        <v/>
      </c>
      <c r="K250" s="645"/>
      <c r="L250" s="265">
        <v>5</v>
      </c>
      <c r="M250" s="648" t="str">
        <f t="shared" si="24"/>
        <v>NO APLICA</v>
      </c>
      <c r="N250" s="649"/>
    </row>
    <row r="251" spans="2:14">
      <c r="B251" s="222"/>
      <c r="C251" s="222"/>
      <c r="D251" s="268"/>
      <c r="E251" s="223"/>
      <c r="F251" s="270" t="str">
        <f>IF(OR(D251="",E251=""),"",ROUND(D251/LOOKUP(E251,SMMLV!$A$2:$A$36,SMMLV!$D$2:$D$103),3))</f>
        <v/>
      </c>
      <c r="K251" s="645"/>
      <c r="L251" s="265">
        <v>6</v>
      </c>
      <c r="M251" s="648" t="str">
        <f t="shared" si="24"/>
        <v>NO APLICA</v>
      </c>
      <c r="N251" s="649"/>
    </row>
    <row r="252" spans="2:14">
      <c r="B252" s="222"/>
      <c r="C252" s="222"/>
      <c r="D252" s="268"/>
      <c r="E252" s="223"/>
      <c r="F252" s="270" t="str">
        <f>IF(OR(D252="",E252=""),"",ROUND(D252/LOOKUP(E252,SMMLV!$A$2:$A$36,SMMLV!$D$2:$D$103),3))</f>
        <v/>
      </c>
      <c r="K252" s="645"/>
      <c r="L252" s="265">
        <v>7</v>
      </c>
      <c r="M252" s="648" t="str">
        <f t="shared" si="24"/>
        <v>NO APLICA</v>
      </c>
      <c r="N252" s="649"/>
    </row>
    <row r="253" spans="2:14">
      <c r="B253" s="222"/>
      <c r="C253" s="222"/>
      <c r="D253" s="268"/>
      <c r="E253" s="223"/>
      <c r="F253" s="270" t="str">
        <f>IF(OR(D253="",E253=""),"",ROUND(D253/LOOKUP(E253,SMMLV!$A$2:$A$36,SMMLV!$D$2:$D$103),3))</f>
        <v/>
      </c>
      <c r="K253" s="645"/>
      <c r="L253" s="265">
        <v>8</v>
      </c>
      <c r="M253" s="648" t="str">
        <f t="shared" si="24"/>
        <v>NO APLICA</v>
      </c>
      <c r="N253" s="649"/>
    </row>
    <row r="254" spans="2:14">
      <c r="B254" s="222"/>
      <c r="C254" s="222"/>
      <c r="D254" s="268"/>
      <c r="E254" s="223"/>
      <c r="F254" s="270" t="str">
        <f>IF(OR(D254="",E254=""),"",ROUND(D254/LOOKUP(E254,SMMLV!$A$2:$A$36,SMMLV!$D$2:$D$103),3))</f>
        <v/>
      </c>
      <c r="K254" s="645"/>
      <c r="L254" s="265">
        <v>9</v>
      </c>
      <c r="M254" s="648" t="str">
        <f t="shared" si="24"/>
        <v>NO APLICA</v>
      </c>
      <c r="N254" s="649"/>
    </row>
    <row r="255" spans="2:14">
      <c r="B255" s="222"/>
      <c r="C255" s="222"/>
      <c r="D255" s="268"/>
      <c r="E255" s="223"/>
      <c r="F255" s="270" t="str">
        <f>IF(OR(D255="",E255=""),"",ROUND(D255/LOOKUP(E255,SMMLV!$A$2:$A$36,SMMLV!$D$2:$D$103),3))</f>
        <v/>
      </c>
      <c r="K255" s="645"/>
      <c r="L255" s="265">
        <v>10</v>
      </c>
      <c r="M255" s="646" t="str">
        <f t="shared" si="24"/>
        <v>NO APLICA</v>
      </c>
      <c r="N255" s="646"/>
    </row>
    <row r="256" spans="2:14">
      <c r="B256" s="222"/>
      <c r="C256" s="222"/>
      <c r="D256" s="268"/>
      <c r="E256" s="223"/>
      <c r="F256" s="270" t="str">
        <f>IF(OR(D256="",E256=""),"",ROUND(D256/LOOKUP(E256,SMMLV!$A$2:$A$36,SMMLV!$D$2:$D$103),3))</f>
        <v/>
      </c>
      <c r="K256" s="645">
        <v>26</v>
      </c>
      <c r="L256" s="265">
        <v>1</v>
      </c>
      <c r="M256" s="646" t="str">
        <f t="shared" ref="M256:M265" si="25">IF(SUMIFS($F$5:$F$1200,$B$5:$B$1200,$K$256,$C$5:$C$1200,$L256)=0,"NO APLICA",ROUND(SUMIFS($F$5:$F$1200,$B$5:$B$1200,$K$256,$C$5:$C$1200,$L256),3))</f>
        <v>NO APLICA</v>
      </c>
      <c r="N256" s="646"/>
    </row>
    <row r="257" spans="2:14">
      <c r="B257" s="222"/>
      <c r="C257" s="222"/>
      <c r="D257" s="268"/>
      <c r="E257" s="223"/>
      <c r="F257" s="270" t="str">
        <f>IF(OR(D257="",E257=""),"",ROUND(D257/LOOKUP(E257,SMMLV!$A$2:$A$36,SMMLV!$D$2:$D$103),3))</f>
        <v/>
      </c>
      <c r="K257" s="645"/>
      <c r="L257" s="265">
        <v>2</v>
      </c>
      <c r="M257" s="646" t="str">
        <f t="shared" si="25"/>
        <v>NO APLICA</v>
      </c>
      <c r="N257" s="646"/>
    </row>
    <row r="258" spans="2:14">
      <c r="B258" s="222"/>
      <c r="C258" s="222"/>
      <c r="D258" s="268"/>
      <c r="E258" s="223"/>
      <c r="F258" s="270" t="str">
        <f>IF(OR(D258="",E258=""),"",ROUND(D258/LOOKUP(E258,SMMLV!$A$2:$A$36,SMMLV!$D$2:$D$103),3))</f>
        <v/>
      </c>
      <c r="K258" s="645"/>
      <c r="L258" s="265">
        <v>3</v>
      </c>
      <c r="M258" s="646" t="str">
        <f t="shared" si="25"/>
        <v>NO APLICA</v>
      </c>
      <c r="N258" s="646"/>
    </row>
    <row r="259" spans="2:14">
      <c r="B259" s="222"/>
      <c r="C259" s="222"/>
      <c r="D259" s="268"/>
      <c r="E259" s="223"/>
      <c r="F259" s="270" t="str">
        <f>IF(OR(D259="",E259=""),"",ROUND(D259/LOOKUP(E259,SMMLV!$A$2:$A$36,SMMLV!$D$2:$D$103),3))</f>
        <v/>
      </c>
      <c r="K259" s="645"/>
      <c r="L259" s="265">
        <v>4</v>
      </c>
      <c r="M259" s="646" t="str">
        <f t="shared" si="25"/>
        <v>NO APLICA</v>
      </c>
      <c r="N259" s="646"/>
    </row>
    <row r="260" spans="2:14">
      <c r="B260" s="222"/>
      <c r="C260" s="222"/>
      <c r="D260" s="268"/>
      <c r="E260" s="223"/>
      <c r="F260" s="270" t="str">
        <f>IF(OR(D260="",E260=""),"",ROUND(D260/LOOKUP(E260,SMMLV!$A$2:$A$36,SMMLV!$D$2:$D$103),3))</f>
        <v/>
      </c>
      <c r="K260" s="645"/>
      <c r="L260" s="265">
        <v>5</v>
      </c>
      <c r="M260" s="646" t="str">
        <f t="shared" si="25"/>
        <v>NO APLICA</v>
      </c>
      <c r="N260" s="646"/>
    </row>
    <row r="261" spans="2:14">
      <c r="B261" s="222"/>
      <c r="C261" s="222"/>
      <c r="D261" s="268"/>
      <c r="E261" s="223"/>
      <c r="F261" s="270" t="str">
        <f>IF(OR(D261="",E261=""),"",ROUND(D261/LOOKUP(E261,SMMLV!$A$2:$A$36,SMMLV!$D$2:$D$103),3))</f>
        <v/>
      </c>
      <c r="K261" s="645"/>
      <c r="L261" s="265">
        <v>6</v>
      </c>
      <c r="M261" s="646" t="str">
        <f t="shared" si="25"/>
        <v>NO APLICA</v>
      </c>
      <c r="N261" s="646"/>
    </row>
    <row r="262" spans="2:14">
      <c r="B262" s="222"/>
      <c r="C262" s="222"/>
      <c r="D262" s="268"/>
      <c r="E262" s="223"/>
      <c r="F262" s="270" t="str">
        <f>IF(OR(D262="",E262=""),"",ROUND(D262/LOOKUP(E262,SMMLV!$A$2:$A$36,SMMLV!$D$2:$D$103),3))</f>
        <v/>
      </c>
      <c r="K262" s="645"/>
      <c r="L262" s="265">
        <v>7</v>
      </c>
      <c r="M262" s="646" t="str">
        <f t="shared" si="25"/>
        <v>NO APLICA</v>
      </c>
      <c r="N262" s="646"/>
    </row>
    <row r="263" spans="2:14">
      <c r="B263" s="222"/>
      <c r="C263" s="222"/>
      <c r="D263" s="268"/>
      <c r="E263" s="223"/>
      <c r="F263" s="270" t="str">
        <f>IF(OR(D263="",E263=""),"",ROUND(D263/LOOKUP(E263,SMMLV!$A$2:$A$36,SMMLV!$D$2:$D$103),3))</f>
        <v/>
      </c>
      <c r="K263" s="645"/>
      <c r="L263" s="265">
        <v>8</v>
      </c>
      <c r="M263" s="646" t="str">
        <f t="shared" si="25"/>
        <v>NO APLICA</v>
      </c>
      <c r="N263" s="646"/>
    </row>
    <row r="264" spans="2:14">
      <c r="B264" s="222"/>
      <c r="C264" s="222"/>
      <c r="D264" s="268"/>
      <c r="E264" s="223"/>
      <c r="F264" s="270" t="str">
        <f>IF(OR(D264="",E264=""),"",ROUND(D264/LOOKUP(E264,SMMLV!$A$2:$A$36,SMMLV!$D$2:$D$103),3))</f>
        <v/>
      </c>
      <c r="K264" s="645"/>
      <c r="L264" s="265">
        <v>9</v>
      </c>
      <c r="M264" s="646" t="str">
        <f t="shared" si="25"/>
        <v>NO APLICA</v>
      </c>
      <c r="N264" s="646"/>
    </row>
    <row r="265" spans="2:14">
      <c r="B265" s="222"/>
      <c r="C265" s="222"/>
      <c r="D265" s="268"/>
      <c r="E265" s="223"/>
      <c r="F265" s="270" t="str">
        <f>IF(OR(D265="",E265=""),"",ROUND(D265/LOOKUP(E265,SMMLV!$A$2:$A$36,SMMLV!$D$2:$D$103),3))</f>
        <v/>
      </c>
      <c r="K265" s="645"/>
      <c r="L265" s="265">
        <v>10</v>
      </c>
      <c r="M265" s="646" t="str">
        <f t="shared" si="25"/>
        <v>NO APLICA</v>
      </c>
      <c r="N265" s="646"/>
    </row>
    <row r="266" spans="2:14">
      <c r="B266" s="222"/>
      <c r="C266" s="222"/>
      <c r="D266" s="268"/>
      <c r="E266" s="223"/>
      <c r="F266" s="270" t="str">
        <f>IF(OR(D266="",E266=""),"",ROUND(D266/LOOKUP(E266,SMMLV!$A$2:$A$36,SMMLV!$D$2:$D$103),3))</f>
        <v/>
      </c>
      <c r="K266" s="645">
        <v>27</v>
      </c>
      <c r="L266" s="265">
        <v>1</v>
      </c>
      <c r="M266" s="646" t="str">
        <f t="shared" ref="M266:M275" si="26">IF(SUMIFS($F$5:$F$1200,$B$5:$B$1200,$K$266,$C$5:$C$1200,$L266)=0,"NO APLICA",ROUND(SUMIFS($F$5:$F$1200,$B$5:$B$1200,$K$266,$C$5:$C$1200,$L266),3))</f>
        <v>NO APLICA</v>
      </c>
      <c r="N266" s="646"/>
    </row>
    <row r="267" spans="2:14">
      <c r="B267" s="222"/>
      <c r="C267" s="222"/>
      <c r="D267" s="268"/>
      <c r="E267" s="223"/>
      <c r="F267" s="270" t="str">
        <f>IF(OR(D267="",E267=""),"",ROUND(D267/LOOKUP(E267,SMMLV!$A$2:$A$36,SMMLV!$D$2:$D$103),3))</f>
        <v/>
      </c>
      <c r="K267" s="645"/>
      <c r="L267" s="265">
        <v>2</v>
      </c>
      <c r="M267" s="646" t="str">
        <f t="shared" si="26"/>
        <v>NO APLICA</v>
      </c>
      <c r="N267" s="646"/>
    </row>
    <row r="268" spans="2:14">
      <c r="B268" s="222"/>
      <c r="C268" s="222"/>
      <c r="D268" s="268"/>
      <c r="E268" s="223"/>
      <c r="F268" s="270" t="str">
        <f>IF(OR(D268="",E268=""),"",ROUND(D268/LOOKUP(E268,SMMLV!$A$2:$A$36,SMMLV!$D$2:$D$103),3))</f>
        <v/>
      </c>
      <c r="K268" s="645"/>
      <c r="L268" s="265">
        <v>3</v>
      </c>
      <c r="M268" s="646" t="str">
        <f t="shared" si="26"/>
        <v>NO APLICA</v>
      </c>
      <c r="N268" s="646"/>
    </row>
    <row r="269" spans="2:14">
      <c r="B269" s="222"/>
      <c r="C269" s="222"/>
      <c r="D269" s="268"/>
      <c r="E269" s="223"/>
      <c r="F269" s="270" t="str">
        <f>IF(OR(D269="",E269=""),"",ROUND(D269/LOOKUP(E269,SMMLV!$A$2:$A$36,SMMLV!$D$2:$D$103),3))</f>
        <v/>
      </c>
      <c r="K269" s="645"/>
      <c r="L269" s="265">
        <v>4</v>
      </c>
      <c r="M269" s="646" t="str">
        <f t="shared" si="26"/>
        <v>NO APLICA</v>
      </c>
      <c r="N269" s="646"/>
    </row>
    <row r="270" spans="2:14">
      <c r="B270" s="222"/>
      <c r="C270" s="222"/>
      <c r="D270" s="268"/>
      <c r="E270" s="223"/>
      <c r="F270" s="270" t="str">
        <f>IF(OR(D270="",E270=""),"",ROUND(D270/LOOKUP(E270,SMMLV!$A$2:$A$36,SMMLV!$D$2:$D$103),3))</f>
        <v/>
      </c>
      <c r="K270" s="645"/>
      <c r="L270" s="265">
        <v>5</v>
      </c>
      <c r="M270" s="646" t="str">
        <f t="shared" si="26"/>
        <v>NO APLICA</v>
      </c>
      <c r="N270" s="646"/>
    </row>
    <row r="271" spans="2:14">
      <c r="B271" s="222"/>
      <c r="C271" s="222"/>
      <c r="D271" s="268"/>
      <c r="E271" s="223"/>
      <c r="F271" s="270" t="str">
        <f>IF(OR(D271="",E271=""),"",ROUND(D271/LOOKUP(E271,SMMLV!$A$2:$A$36,SMMLV!$D$2:$D$103),3))</f>
        <v/>
      </c>
      <c r="K271" s="645"/>
      <c r="L271" s="265">
        <v>6</v>
      </c>
      <c r="M271" s="646" t="str">
        <f t="shared" si="26"/>
        <v>NO APLICA</v>
      </c>
      <c r="N271" s="646"/>
    </row>
    <row r="272" spans="2:14">
      <c r="B272" s="222"/>
      <c r="C272" s="222"/>
      <c r="D272" s="268"/>
      <c r="E272" s="223"/>
      <c r="F272" s="270" t="str">
        <f>IF(OR(D272="",E272=""),"",ROUND(D272/LOOKUP(E272,SMMLV!$A$2:$A$36,SMMLV!$D$2:$D$103),3))</f>
        <v/>
      </c>
      <c r="K272" s="645"/>
      <c r="L272" s="265">
        <v>7</v>
      </c>
      <c r="M272" s="646" t="str">
        <f t="shared" si="26"/>
        <v>NO APLICA</v>
      </c>
      <c r="N272" s="646"/>
    </row>
    <row r="273" spans="2:14">
      <c r="B273" s="222"/>
      <c r="C273" s="222"/>
      <c r="D273" s="268"/>
      <c r="E273" s="223"/>
      <c r="F273" s="270" t="str">
        <f>IF(OR(D273="",E273=""),"",ROUND(D273/LOOKUP(E273,SMMLV!$A$2:$A$36,SMMLV!$D$2:$D$103),3))</f>
        <v/>
      </c>
      <c r="K273" s="645"/>
      <c r="L273" s="265">
        <v>8</v>
      </c>
      <c r="M273" s="646" t="str">
        <f t="shared" si="26"/>
        <v>NO APLICA</v>
      </c>
      <c r="N273" s="646"/>
    </row>
    <row r="274" spans="2:14">
      <c r="B274" s="222"/>
      <c r="C274" s="222"/>
      <c r="D274" s="268"/>
      <c r="E274" s="223"/>
      <c r="F274" s="270" t="str">
        <f>IF(OR(D274="",E274=""),"",ROUND(D274/LOOKUP(E274,SMMLV!$A$2:$A$36,SMMLV!$D$2:$D$103),3))</f>
        <v/>
      </c>
      <c r="K274" s="645"/>
      <c r="L274" s="265">
        <v>9</v>
      </c>
      <c r="M274" s="646" t="str">
        <f t="shared" si="26"/>
        <v>NO APLICA</v>
      </c>
      <c r="N274" s="646"/>
    </row>
    <row r="275" spans="2:14">
      <c r="B275" s="222"/>
      <c r="C275" s="222"/>
      <c r="D275" s="268"/>
      <c r="E275" s="223"/>
      <c r="F275" s="270" t="str">
        <f>IF(OR(D275="",E275=""),"",ROUND(D275/LOOKUP(E275,SMMLV!$A$2:$A$36,SMMLV!$D$2:$D$103),3))</f>
        <v/>
      </c>
      <c r="K275" s="645"/>
      <c r="L275" s="265">
        <v>10</v>
      </c>
      <c r="M275" s="646" t="str">
        <f t="shared" si="26"/>
        <v>NO APLICA</v>
      </c>
      <c r="N275" s="646"/>
    </row>
    <row r="276" spans="2:14">
      <c r="B276" s="222"/>
      <c r="C276" s="222"/>
      <c r="D276" s="268"/>
      <c r="E276" s="223"/>
      <c r="F276" s="270" t="str">
        <f>IF(OR(D276="",E276=""),"",ROUND(D276/LOOKUP(E276,SMMLV!$A$2:$A$36,SMMLV!$D$2:$D$103),3))</f>
        <v/>
      </c>
      <c r="K276" s="645">
        <v>28</v>
      </c>
      <c r="L276" s="265">
        <v>1</v>
      </c>
      <c r="M276" s="646" t="str">
        <f t="shared" ref="M276:M285" si="27">IF(SUMIFS($F$5:$F$1200,$B$5:$B$1200,$K$276,$C$5:$C$1200,$L276)=0,"NO APLICA",ROUND(SUMIFS($F$5:$F$1200,$B$5:$B$1200,$K$276,$C$5:$C$1200,$L276),3))</f>
        <v>NO APLICA</v>
      </c>
      <c r="N276" s="646"/>
    </row>
    <row r="277" spans="2:14">
      <c r="B277" s="222"/>
      <c r="C277" s="222"/>
      <c r="D277" s="268"/>
      <c r="E277" s="223"/>
      <c r="F277" s="270" t="str">
        <f>IF(OR(D277="",E277=""),"",ROUND(D277/LOOKUP(E277,SMMLV!$A$2:$A$36,SMMLV!$D$2:$D$103),3))</f>
        <v/>
      </c>
      <c r="K277" s="645"/>
      <c r="L277" s="265">
        <v>2</v>
      </c>
      <c r="M277" s="646" t="str">
        <f t="shared" si="27"/>
        <v>NO APLICA</v>
      </c>
      <c r="N277" s="646"/>
    </row>
    <row r="278" spans="2:14">
      <c r="B278" s="222"/>
      <c r="C278" s="222"/>
      <c r="D278" s="268"/>
      <c r="E278" s="223"/>
      <c r="F278" s="270" t="str">
        <f>IF(OR(D278="",E278=""),"",ROUND(D278/LOOKUP(E278,SMMLV!$A$2:$A$36,SMMLV!$D$2:$D$103),3))</f>
        <v/>
      </c>
      <c r="K278" s="645"/>
      <c r="L278" s="265">
        <v>3</v>
      </c>
      <c r="M278" s="646" t="str">
        <f t="shared" si="27"/>
        <v>NO APLICA</v>
      </c>
      <c r="N278" s="646"/>
    </row>
    <row r="279" spans="2:14">
      <c r="B279" s="222"/>
      <c r="C279" s="222"/>
      <c r="D279" s="268"/>
      <c r="E279" s="223"/>
      <c r="F279" s="270" t="str">
        <f>IF(OR(D279="",E279=""),"",ROUND(D279/LOOKUP(E279,SMMLV!$A$2:$A$36,SMMLV!$D$2:$D$103),3))</f>
        <v/>
      </c>
      <c r="K279" s="645"/>
      <c r="L279" s="265">
        <v>4</v>
      </c>
      <c r="M279" s="646" t="str">
        <f t="shared" si="27"/>
        <v>NO APLICA</v>
      </c>
      <c r="N279" s="646"/>
    </row>
    <row r="280" spans="2:14">
      <c r="B280" s="222"/>
      <c r="C280" s="222"/>
      <c r="D280" s="268"/>
      <c r="E280" s="223"/>
      <c r="F280" s="270" t="str">
        <f>IF(OR(D280="",E280=""),"",ROUND(D280/LOOKUP(E280,SMMLV!$A$2:$A$36,SMMLV!$D$2:$D$103),3))</f>
        <v/>
      </c>
      <c r="K280" s="645"/>
      <c r="L280" s="265">
        <v>5</v>
      </c>
      <c r="M280" s="646" t="str">
        <f t="shared" si="27"/>
        <v>NO APLICA</v>
      </c>
      <c r="N280" s="646"/>
    </row>
    <row r="281" spans="2:14">
      <c r="B281" s="222"/>
      <c r="C281" s="222"/>
      <c r="D281" s="268"/>
      <c r="E281" s="223"/>
      <c r="F281" s="270" t="str">
        <f>IF(OR(D281="",E281=""),"",ROUND(D281/LOOKUP(E281,SMMLV!$A$2:$A$36,SMMLV!$D$2:$D$103),3))</f>
        <v/>
      </c>
      <c r="K281" s="645"/>
      <c r="L281" s="265">
        <v>6</v>
      </c>
      <c r="M281" s="646" t="str">
        <f t="shared" si="27"/>
        <v>NO APLICA</v>
      </c>
      <c r="N281" s="646"/>
    </row>
    <row r="282" spans="2:14">
      <c r="B282" s="222"/>
      <c r="C282" s="222"/>
      <c r="D282" s="268"/>
      <c r="E282" s="223"/>
      <c r="F282" s="270" t="str">
        <f>IF(OR(D282="",E282=""),"",ROUND(D282/LOOKUP(E282,SMMLV!$A$2:$A$36,SMMLV!$D$2:$D$103),3))</f>
        <v/>
      </c>
      <c r="K282" s="645"/>
      <c r="L282" s="265">
        <v>7</v>
      </c>
      <c r="M282" s="646" t="str">
        <f t="shared" si="27"/>
        <v>NO APLICA</v>
      </c>
      <c r="N282" s="646"/>
    </row>
    <row r="283" spans="2:14">
      <c r="B283" s="222"/>
      <c r="C283" s="222"/>
      <c r="D283" s="268"/>
      <c r="E283" s="223"/>
      <c r="F283" s="270" t="str">
        <f>IF(OR(D283="",E283=""),"",ROUND(D283/LOOKUP(E283,SMMLV!$A$2:$A$36,SMMLV!$D$2:$D$103),3))</f>
        <v/>
      </c>
      <c r="K283" s="645"/>
      <c r="L283" s="265">
        <v>8</v>
      </c>
      <c r="M283" s="646" t="str">
        <f t="shared" si="27"/>
        <v>NO APLICA</v>
      </c>
      <c r="N283" s="646"/>
    </row>
    <row r="284" spans="2:14">
      <c r="B284" s="222"/>
      <c r="C284" s="222"/>
      <c r="D284" s="268"/>
      <c r="E284" s="223"/>
      <c r="F284" s="270" t="str">
        <f>IF(OR(D284="",E284=""),"",ROUND(D284/LOOKUP(E284,SMMLV!$A$2:$A$36,SMMLV!$D$2:$D$103),3))</f>
        <v/>
      </c>
      <c r="K284" s="645"/>
      <c r="L284" s="265">
        <v>9</v>
      </c>
      <c r="M284" s="646" t="str">
        <f t="shared" si="27"/>
        <v>NO APLICA</v>
      </c>
      <c r="N284" s="646"/>
    </row>
    <row r="285" spans="2:14">
      <c r="B285" s="222"/>
      <c r="C285" s="222"/>
      <c r="D285" s="268"/>
      <c r="E285" s="223"/>
      <c r="F285" s="270" t="str">
        <f>IF(OR(D285="",E285=""),"",ROUND(D285/LOOKUP(E285,SMMLV!$A$2:$A$36,SMMLV!$D$2:$D$103),3))</f>
        <v/>
      </c>
      <c r="K285" s="645"/>
      <c r="L285" s="265">
        <v>10</v>
      </c>
      <c r="M285" s="646" t="str">
        <f t="shared" si="27"/>
        <v>NO APLICA</v>
      </c>
      <c r="N285" s="646"/>
    </row>
    <row r="286" spans="2:14">
      <c r="B286" s="222"/>
      <c r="C286" s="222"/>
      <c r="D286" s="268"/>
      <c r="E286" s="223"/>
      <c r="F286" s="270" t="str">
        <f>IF(OR(D286="",E286=""),"",ROUND(D286/LOOKUP(E286,SMMLV!$A$2:$A$36,SMMLV!$D$2:$D$103),3))</f>
        <v/>
      </c>
      <c r="K286" s="645">
        <v>29</v>
      </c>
      <c r="L286" s="265">
        <v>1</v>
      </c>
      <c r="M286" s="646" t="str">
        <f t="shared" ref="M286:M295" si="28">IF(SUMIFS($F$5:$F$1200,$B$5:$B$1200,$K$286,$C$5:$C$1200,$L286)=0,"NO APLICA",ROUND(SUMIFS($F$5:$F$1200,$B$5:$B$1200,$K$286,$C$5:$C$1200,$L286),3))</f>
        <v>NO APLICA</v>
      </c>
      <c r="N286" s="646"/>
    </row>
    <row r="287" spans="2:14">
      <c r="B287" s="222"/>
      <c r="C287" s="222"/>
      <c r="D287" s="268"/>
      <c r="E287" s="223"/>
      <c r="F287" s="270" t="str">
        <f>IF(OR(D287="",E287=""),"",ROUND(D287/LOOKUP(E287,SMMLV!$A$2:$A$36,SMMLV!$D$2:$D$103),3))</f>
        <v/>
      </c>
      <c r="K287" s="645"/>
      <c r="L287" s="265">
        <v>2</v>
      </c>
      <c r="M287" s="646" t="str">
        <f t="shared" si="28"/>
        <v>NO APLICA</v>
      </c>
      <c r="N287" s="646"/>
    </row>
    <row r="288" spans="2:14">
      <c r="B288" s="222"/>
      <c r="C288" s="222"/>
      <c r="D288" s="268"/>
      <c r="E288" s="223"/>
      <c r="F288" s="270" t="str">
        <f>IF(OR(D288="",E288=""),"",ROUND(D288/LOOKUP(E288,SMMLV!$A$2:$A$36,SMMLV!$D$2:$D$103),3))</f>
        <v/>
      </c>
      <c r="K288" s="645"/>
      <c r="L288" s="265">
        <v>3</v>
      </c>
      <c r="M288" s="646" t="str">
        <f t="shared" si="28"/>
        <v>NO APLICA</v>
      </c>
      <c r="N288" s="646"/>
    </row>
    <row r="289" spans="2:14">
      <c r="B289" s="222"/>
      <c r="C289" s="222"/>
      <c r="D289" s="268"/>
      <c r="E289" s="223"/>
      <c r="F289" s="270" t="str">
        <f>IF(OR(D289="",E289=""),"",ROUND(D289/LOOKUP(E289,SMMLV!$A$2:$A$36,SMMLV!$D$2:$D$103),3))</f>
        <v/>
      </c>
      <c r="K289" s="645"/>
      <c r="L289" s="265">
        <v>4</v>
      </c>
      <c r="M289" s="646" t="str">
        <f t="shared" si="28"/>
        <v>NO APLICA</v>
      </c>
      <c r="N289" s="646"/>
    </row>
    <row r="290" spans="2:14">
      <c r="B290" s="222"/>
      <c r="C290" s="222"/>
      <c r="D290" s="268"/>
      <c r="E290" s="223"/>
      <c r="F290" s="270" t="str">
        <f>IF(OR(D290="",E290=""),"",ROUND(D290/LOOKUP(E290,SMMLV!$A$2:$A$36,SMMLV!$D$2:$D$103),3))</f>
        <v/>
      </c>
      <c r="K290" s="645"/>
      <c r="L290" s="265">
        <v>5</v>
      </c>
      <c r="M290" s="646" t="str">
        <f t="shared" si="28"/>
        <v>NO APLICA</v>
      </c>
      <c r="N290" s="646"/>
    </row>
    <row r="291" spans="2:14">
      <c r="B291" s="222"/>
      <c r="C291" s="222"/>
      <c r="D291" s="268"/>
      <c r="E291" s="223"/>
      <c r="F291" s="270" t="str">
        <f>IF(OR(D291="",E291=""),"",ROUND(D291/LOOKUP(E291,SMMLV!$A$2:$A$36,SMMLV!$D$2:$D$103),3))</f>
        <v/>
      </c>
      <c r="K291" s="645"/>
      <c r="L291" s="265">
        <v>6</v>
      </c>
      <c r="M291" s="646" t="str">
        <f t="shared" si="28"/>
        <v>NO APLICA</v>
      </c>
      <c r="N291" s="646"/>
    </row>
    <row r="292" spans="2:14">
      <c r="B292" s="222"/>
      <c r="C292" s="222"/>
      <c r="D292" s="268"/>
      <c r="E292" s="223"/>
      <c r="F292" s="270" t="str">
        <f>IF(OR(D292="",E292=""),"",ROUND(D292/LOOKUP(E292,SMMLV!$A$2:$A$36,SMMLV!$D$2:$D$103),3))</f>
        <v/>
      </c>
      <c r="K292" s="645"/>
      <c r="L292" s="265">
        <v>7</v>
      </c>
      <c r="M292" s="646" t="str">
        <f t="shared" si="28"/>
        <v>NO APLICA</v>
      </c>
      <c r="N292" s="646"/>
    </row>
    <row r="293" spans="2:14">
      <c r="B293" s="222"/>
      <c r="C293" s="222"/>
      <c r="D293" s="268"/>
      <c r="E293" s="223"/>
      <c r="F293" s="270" t="str">
        <f>IF(OR(D293="",E293=""),"",ROUND(D293/LOOKUP(E293,SMMLV!$A$2:$A$36,SMMLV!$D$2:$D$103),3))</f>
        <v/>
      </c>
      <c r="K293" s="645"/>
      <c r="L293" s="265">
        <v>8</v>
      </c>
      <c r="M293" s="646" t="str">
        <f t="shared" si="28"/>
        <v>NO APLICA</v>
      </c>
      <c r="N293" s="646"/>
    </row>
    <row r="294" spans="2:14">
      <c r="B294" s="222"/>
      <c r="C294" s="222"/>
      <c r="D294" s="268"/>
      <c r="E294" s="223"/>
      <c r="F294" s="270" t="str">
        <f>IF(OR(D294="",E294=""),"",ROUND(D294/LOOKUP(E294,SMMLV!$A$2:$A$36,SMMLV!$D$2:$D$103),3))</f>
        <v/>
      </c>
      <c r="K294" s="645"/>
      <c r="L294" s="265">
        <v>9</v>
      </c>
      <c r="M294" s="646" t="str">
        <f t="shared" si="28"/>
        <v>NO APLICA</v>
      </c>
      <c r="N294" s="646"/>
    </row>
    <row r="295" spans="2:14">
      <c r="B295" s="222"/>
      <c r="C295" s="222"/>
      <c r="D295" s="268"/>
      <c r="E295" s="223"/>
      <c r="F295" s="270" t="str">
        <f>IF(OR(D295="",E295=""),"",ROUND(D295/LOOKUP(E295,SMMLV!$A$2:$A$36,SMMLV!$D$2:$D$103),3))</f>
        <v/>
      </c>
      <c r="K295" s="645"/>
      <c r="L295" s="265">
        <v>10</v>
      </c>
      <c r="M295" s="646" t="str">
        <f t="shared" si="28"/>
        <v>NO APLICA</v>
      </c>
      <c r="N295" s="646"/>
    </row>
    <row r="296" spans="2:14">
      <c r="B296" s="222"/>
      <c r="C296" s="222"/>
      <c r="D296" s="268"/>
      <c r="E296" s="223"/>
      <c r="F296" s="270" t="str">
        <f>IF(OR(D296="",E296=""),"",ROUND(D296/LOOKUP(E296,SMMLV!$A$2:$A$36,SMMLV!$D$2:$D$103),3))</f>
        <v/>
      </c>
      <c r="K296" s="645">
        <v>30</v>
      </c>
      <c r="L296" s="265">
        <v>1</v>
      </c>
      <c r="M296" s="646" t="str">
        <f t="shared" ref="M296:M305" si="29">IF(SUMIFS($F$5:$F$1200,$B$5:$B$1200,$K$296,$C$5:$C$1200,$L296)=0,"NO APLICA",ROUND(SUMIFS($F$5:$F$1200,$B$5:$B$1200,$K$296,$C$5:$C$1200,$L296),3))</f>
        <v>NO APLICA</v>
      </c>
      <c r="N296" s="646"/>
    </row>
    <row r="297" spans="2:14">
      <c r="B297" s="222"/>
      <c r="C297" s="222"/>
      <c r="D297" s="268"/>
      <c r="E297" s="223"/>
      <c r="F297" s="270" t="str">
        <f>IF(OR(D297="",E297=""),"",ROUND(D297/LOOKUP(E297,SMMLV!$A$2:$A$36,SMMLV!$D$2:$D$103),3))</f>
        <v/>
      </c>
      <c r="K297" s="645"/>
      <c r="L297" s="265">
        <v>2</v>
      </c>
      <c r="M297" s="646" t="str">
        <f t="shared" si="29"/>
        <v>NO APLICA</v>
      </c>
      <c r="N297" s="646"/>
    </row>
    <row r="298" spans="2:14">
      <c r="B298" s="222"/>
      <c r="C298" s="222"/>
      <c r="D298" s="268"/>
      <c r="E298" s="223"/>
      <c r="F298" s="270" t="str">
        <f>IF(OR(D298="",E298=""),"",ROUND(D298/LOOKUP(E298,SMMLV!$A$2:$A$36,SMMLV!$D$2:$D$103),3))</f>
        <v/>
      </c>
      <c r="K298" s="645"/>
      <c r="L298" s="265">
        <v>3</v>
      </c>
      <c r="M298" s="646" t="str">
        <f t="shared" si="29"/>
        <v>NO APLICA</v>
      </c>
      <c r="N298" s="646"/>
    </row>
    <row r="299" spans="2:14">
      <c r="B299" s="222"/>
      <c r="C299" s="222"/>
      <c r="D299" s="268"/>
      <c r="E299" s="223"/>
      <c r="F299" s="270" t="str">
        <f>IF(OR(D299="",E299=""),"",ROUND(D299/LOOKUP(E299,SMMLV!$A$2:$A$36,SMMLV!$D$2:$D$103),3))</f>
        <v/>
      </c>
      <c r="K299" s="645"/>
      <c r="L299" s="265">
        <v>4</v>
      </c>
      <c r="M299" s="646" t="str">
        <f t="shared" si="29"/>
        <v>NO APLICA</v>
      </c>
      <c r="N299" s="646"/>
    </row>
    <row r="300" spans="2:14">
      <c r="B300" s="222"/>
      <c r="C300" s="222"/>
      <c r="D300" s="268"/>
      <c r="E300" s="223"/>
      <c r="F300" s="270" t="str">
        <f>IF(OR(D300="",E300=""),"",ROUND(D300/LOOKUP(E300,SMMLV!$A$2:$A$36,SMMLV!$D$2:$D$103),3))</f>
        <v/>
      </c>
      <c r="K300" s="645"/>
      <c r="L300" s="265">
        <v>5</v>
      </c>
      <c r="M300" s="646" t="str">
        <f t="shared" si="29"/>
        <v>NO APLICA</v>
      </c>
      <c r="N300" s="646"/>
    </row>
    <row r="301" spans="2:14">
      <c r="B301" s="222"/>
      <c r="C301" s="222"/>
      <c r="D301" s="268"/>
      <c r="E301" s="223"/>
      <c r="F301" s="270" t="str">
        <f>IF(OR(D301="",E301=""),"",ROUND(D301/LOOKUP(E301,SMMLV!$A$2:$A$36,SMMLV!$D$2:$D$103),3))</f>
        <v/>
      </c>
      <c r="K301" s="645"/>
      <c r="L301" s="265">
        <v>6</v>
      </c>
      <c r="M301" s="646" t="str">
        <f t="shared" si="29"/>
        <v>NO APLICA</v>
      </c>
      <c r="N301" s="646"/>
    </row>
    <row r="302" spans="2:14">
      <c r="B302" s="222"/>
      <c r="C302" s="222"/>
      <c r="D302" s="268"/>
      <c r="E302" s="223"/>
      <c r="F302" s="270" t="str">
        <f>IF(OR(D302="",E302=""),"",ROUND(D302/LOOKUP(E302,SMMLV!$A$2:$A$36,SMMLV!$D$2:$D$103),3))</f>
        <v/>
      </c>
      <c r="K302" s="645"/>
      <c r="L302" s="265">
        <v>7</v>
      </c>
      <c r="M302" s="646" t="str">
        <f t="shared" si="29"/>
        <v>NO APLICA</v>
      </c>
      <c r="N302" s="646"/>
    </row>
    <row r="303" spans="2:14">
      <c r="B303" s="222"/>
      <c r="C303" s="222"/>
      <c r="D303" s="268"/>
      <c r="E303" s="223"/>
      <c r="F303" s="270" t="str">
        <f>IF(OR(D303="",E303=""),"",ROUND(D303/LOOKUP(E303,SMMLV!$A$2:$A$36,SMMLV!$D$2:$D$103),3))</f>
        <v/>
      </c>
      <c r="K303" s="645"/>
      <c r="L303" s="265">
        <v>8</v>
      </c>
      <c r="M303" s="646" t="str">
        <f t="shared" si="29"/>
        <v>NO APLICA</v>
      </c>
      <c r="N303" s="646"/>
    </row>
    <row r="304" spans="2:14">
      <c r="B304" s="222"/>
      <c r="C304" s="222"/>
      <c r="D304" s="268"/>
      <c r="E304" s="223"/>
      <c r="F304" s="270" t="str">
        <f>IF(OR(D304="",E304=""),"",ROUND(D304/LOOKUP(E304,SMMLV!$A$2:$A$36,SMMLV!$D$2:$D$103),3))</f>
        <v/>
      </c>
      <c r="K304" s="645"/>
      <c r="L304" s="265">
        <v>9</v>
      </c>
      <c r="M304" s="646" t="str">
        <f t="shared" si="29"/>
        <v>NO APLICA</v>
      </c>
      <c r="N304" s="646"/>
    </row>
    <row r="305" spans="2:14">
      <c r="B305" s="222"/>
      <c r="C305" s="222"/>
      <c r="D305" s="268"/>
      <c r="E305" s="223"/>
      <c r="F305" s="270" t="str">
        <f>IF(OR(D305="",E305=""),"",ROUND(D305/LOOKUP(E305,SMMLV!$A$2:$A$36,SMMLV!$D$2:$D$103),3))</f>
        <v/>
      </c>
      <c r="K305" s="645"/>
      <c r="L305" s="265">
        <v>10</v>
      </c>
      <c r="M305" s="646" t="str">
        <f t="shared" si="29"/>
        <v>NO APLICA</v>
      </c>
      <c r="N305" s="646"/>
    </row>
    <row r="306" spans="2:14">
      <c r="B306" s="222"/>
      <c r="C306" s="222"/>
      <c r="D306" s="268"/>
      <c r="E306" s="223"/>
      <c r="F306" s="270" t="str">
        <f>IF(OR(D306="",E306=""),"",ROUND(D306/LOOKUP(E306,SMMLV!$A$2:$A$36,SMMLV!$D$2:$D$103),3))</f>
        <v/>
      </c>
      <c r="K306" s="645">
        <v>31</v>
      </c>
      <c r="L306" s="265">
        <v>1</v>
      </c>
      <c r="M306" s="646" t="str">
        <f t="shared" ref="M306:M315" si="30">IF(SUMIFS($F$5:$F$1200,$B$5:$B$1200,$K$306,$C$5:$C$1200,$L306)=0,"NO APLICA",ROUND(SUMIFS($F$5:$F$1200,$B$5:$B$1200,$K$306,$C$5:$C$1200,$L306),3))</f>
        <v>NO APLICA</v>
      </c>
      <c r="N306" s="646"/>
    </row>
    <row r="307" spans="2:14">
      <c r="B307" s="222"/>
      <c r="C307" s="222"/>
      <c r="D307" s="268"/>
      <c r="E307" s="223"/>
      <c r="F307" s="270" t="str">
        <f>IF(OR(D307="",E307=""),"",ROUND(D307/LOOKUP(E307,SMMLV!$A$2:$A$36,SMMLV!$D$2:$D$103),3))</f>
        <v/>
      </c>
      <c r="K307" s="645"/>
      <c r="L307" s="265">
        <v>2</v>
      </c>
      <c r="M307" s="646" t="str">
        <f t="shared" si="30"/>
        <v>NO APLICA</v>
      </c>
      <c r="N307" s="646"/>
    </row>
    <row r="308" spans="2:14">
      <c r="B308" s="222"/>
      <c r="C308" s="222"/>
      <c r="D308" s="268"/>
      <c r="E308" s="223"/>
      <c r="F308" s="270" t="str">
        <f>IF(OR(D308="",E308=""),"",ROUND(D308/LOOKUP(E308,SMMLV!$A$2:$A$36,SMMLV!$D$2:$D$103),3))</f>
        <v/>
      </c>
      <c r="K308" s="645"/>
      <c r="L308" s="265">
        <v>3</v>
      </c>
      <c r="M308" s="646" t="str">
        <f t="shared" si="30"/>
        <v>NO APLICA</v>
      </c>
      <c r="N308" s="646"/>
    </row>
    <row r="309" spans="2:14">
      <c r="B309" s="222"/>
      <c r="C309" s="222"/>
      <c r="D309" s="268"/>
      <c r="E309" s="223"/>
      <c r="F309" s="270" t="str">
        <f>IF(OR(D309="",E309=""),"",ROUND(D309/LOOKUP(E309,SMMLV!$A$2:$A$36,SMMLV!$D$2:$D$103),3))</f>
        <v/>
      </c>
      <c r="K309" s="645"/>
      <c r="L309" s="265">
        <v>4</v>
      </c>
      <c r="M309" s="646" t="str">
        <f t="shared" si="30"/>
        <v>NO APLICA</v>
      </c>
      <c r="N309" s="646"/>
    </row>
    <row r="310" spans="2:14">
      <c r="B310" s="222"/>
      <c r="C310" s="222"/>
      <c r="D310" s="268"/>
      <c r="E310" s="223"/>
      <c r="F310" s="270" t="str">
        <f>IF(OR(D310="",E310=""),"",ROUND(D310/LOOKUP(E310,SMMLV!$A$2:$A$36,SMMLV!$D$2:$D$103),3))</f>
        <v/>
      </c>
      <c r="K310" s="645"/>
      <c r="L310" s="265">
        <v>5</v>
      </c>
      <c r="M310" s="646" t="str">
        <f t="shared" si="30"/>
        <v>NO APLICA</v>
      </c>
      <c r="N310" s="646"/>
    </row>
    <row r="311" spans="2:14">
      <c r="B311" s="222"/>
      <c r="C311" s="222"/>
      <c r="D311" s="268"/>
      <c r="E311" s="223"/>
      <c r="F311" s="270" t="str">
        <f>IF(OR(D311="",E311=""),"",ROUND(D311/LOOKUP(E311,SMMLV!$A$2:$A$36,SMMLV!$D$2:$D$103),3))</f>
        <v/>
      </c>
      <c r="K311" s="645"/>
      <c r="L311" s="265">
        <v>6</v>
      </c>
      <c r="M311" s="646" t="str">
        <f t="shared" si="30"/>
        <v>NO APLICA</v>
      </c>
      <c r="N311" s="646"/>
    </row>
    <row r="312" spans="2:14">
      <c r="B312" s="222"/>
      <c r="C312" s="222"/>
      <c r="D312" s="268"/>
      <c r="E312" s="223"/>
      <c r="F312" s="270" t="str">
        <f>IF(OR(D312="",E312=""),"",ROUND(D312/LOOKUP(E312,SMMLV!$A$2:$A$36,SMMLV!$D$2:$D$103),3))</f>
        <v/>
      </c>
      <c r="K312" s="645"/>
      <c r="L312" s="265">
        <v>7</v>
      </c>
      <c r="M312" s="646" t="str">
        <f t="shared" si="30"/>
        <v>NO APLICA</v>
      </c>
      <c r="N312" s="646"/>
    </row>
    <row r="313" spans="2:14">
      <c r="B313" s="222"/>
      <c r="C313" s="222"/>
      <c r="D313" s="268"/>
      <c r="E313" s="223"/>
      <c r="F313" s="270" t="str">
        <f>IF(OR(D313="",E313=""),"",ROUND(D313/LOOKUP(E313,SMMLV!$A$2:$A$36,SMMLV!$D$2:$D$103),3))</f>
        <v/>
      </c>
      <c r="K313" s="645"/>
      <c r="L313" s="265">
        <v>8</v>
      </c>
      <c r="M313" s="646" t="str">
        <f t="shared" si="30"/>
        <v>NO APLICA</v>
      </c>
      <c r="N313" s="646"/>
    </row>
    <row r="314" spans="2:14">
      <c r="B314" s="222"/>
      <c r="C314" s="222"/>
      <c r="D314" s="268"/>
      <c r="E314" s="223"/>
      <c r="F314" s="270" t="str">
        <f>IF(OR(D314="",E314=""),"",ROUND(D314/LOOKUP(E314,SMMLV!$A$2:$A$36,SMMLV!$D$2:$D$103),3))</f>
        <v/>
      </c>
      <c r="K314" s="645"/>
      <c r="L314" s="265">
        <v>9</v>
      </c>
      <c r="M314" s="646" t="str">
        <f t="shared" si="30"/>
        <v>NO APLICA</v>
      </c>
      <c r="N314" s="646"/>
    </row>
    <row r="315" spans="2:14">
      <c r="B315" s="222"/>
      <c r="C315" s="222"/>
      <c r="D315" s="268"/>
      <c r="E315" s="223"/>
      <c r="F315" s="270" t="str">
        <f>IF(OR(D315="",E315=""),"",ROUND(D315/LOOKUP(E315,SMMLV!$A$2:$A$36,SMMLV!$D$2:$D$103),3))</f>
        <v/>
      </c>
      <c r="K315" s="645"/>
      <c r="L315" s="265">
        <v>10</v>
      </c>
      <c r="M315" s="646" t="str">
        <f t="shared" si="30"/>
        <v>NO APLICA</v>
      </c>
      <c r="N315" s="646"/>
    </row>
    <row r="316" spans="2:14">
      <c r="B316" s="222"/>
      <c r="C316" s="222"/>
      <c r="D316" s="268"/>
      <c r="E316" s="223"/>
      <c r="F316" s="270" t="str">
        <f>IF(OR(D316="",E316=""),"",ROUND(D316/LOOKUP(E316,SMMLV!$A$2:$A$36,SMMLV!$D$2:$D$103),3))</f>
        <v/>
      </c>
      <c r="K316" s="645">
        <v>32</v>
      </c>
      <c r="L316" s="265">
        <v>1</v>
      </c>
      <c r="M316" s="646" t="str">
        <f t="shared" ref="M316:M325" si="31">IF(SUMIFS($F$5:$F$1200,$B$5:$B$1200,$K$316,$C$5:$C$1200,$L316)=0,"NO APLICA",ROUND(SUMIFS($F$5:$F$1200,$B$5:$B$1200,$K$316,$C$5:$C$1200,$L316),3))</f>
        <v>NO APLICA</v>
      </c>
      <c r="N316" s="646"/>
    </row>
    <row r="317" spans="2:14">
      <c r="B317" s="222"/>
      <c r="C317" s="222"/>
      <c r="D317" s="268"/>
      <c r="E317" s="223"/>
      <c r="F317" s="270" t="str">
        <f>IF(OR(D317="",E317=""),"",ROUND(D317/LOOKUP(E317,SMMLV!$A$2:$A$36,SMMLV!$D$2:$D$103),3))</f>
        <v/>
      </c>
      <c r="K317" s="645"/>
      <c r="L317" s="265">
        <v>2</v>
      </c>
      <c r="M317" s="646" t="str">
        <f t="shared" si="31"/>
        <v>NO APLICA</v>
      </c>
      <c r="N317" s="646"/>
    </row>
    <row r="318" spans="2:14">
      <c r="B318" s="222"/>
      <c r="C318" s="222"/>
      <c r="D318" s="268"/>
      <c r="E318" s="223"/>
      <c r="F318" s="270" t="str">
        <f>IF(OR(D318="",E318=""),"",ROUND(D318/LOOKUP(E318,SMMLV!$A$2:$A$36,SMMLV!$D$2:$D$103),3))</f>
        <v/>
      </c>
      <c r="K318" s="645"/>
      <c r="L318" s="265">
        <v>3</v>
      </c>
      <c r="M318" s="646" t="str">
        <f t="shared" si="31"/>
        <v>NO APLICA</v>
      </c>
      <c r="N318" s="646"/>
    </row>
    <row r="319" spans="2:14">
      <c r="B319" s="222"/>
      <c r="C319" s="222"/>
      <c r="D319" s="268"/>
      <c r="E319" s="223"/>
      <c r="F319" s="270" t="str">
        <f>IF(OR(D319="",E319=""),"",ROUND(D319/LOOKUP(E319,SMMLV!$A$2:$A$36,SMMLV!$D$2:$D$103),3))</f>
        <v/>
      </c>
      <c r="K319" s="645"/>
      <c r="L319" s="265">
        <v>4</v>
      </c>
      <c r="M319" s="646" t="str">
        <f t="shared" si="31"/>
        <v>NO APLICA</v>
      </c>
      <c r="N319" s="646"/>
    </row>
    <row r="320" spans="2:14">
      <c r="B320" s="222"/>
      <c r="C320" s="222"/>
      <c r="D320" s="268"/>
      <c r="E320" s="223"/>
      <c r="F320" s="270" t="str">
        <f>IF(OR(D320="",E320=""),"",ROUND(D320/LOOKUP(E320,SMMLV!$A$2:$A$36,SMMLV!$D$2:$D$103),3))</f>
        <v/>
      </c>
      <c r="K320" s="645"/>
      <c r="L320" s="265">
        <v>5</v>
      </c>
      <c r="M320" s="646" t="str">
        <f t="shared" si="31"/>
        <v>NO APLICA</v>
      </c>
      <c r="N320" s="646"/>
    </row>
    <row r="321" spans="2:14">
      <c r="B321" s="222"/>
      <c r="C321" s="222"/>
      <c r="D321" s="268"/>
      <c r="E321" s="223"/>
      <c r="F321" s="270" t="str">
        <f>IF(OR(D321="",E321=""),"",ROUND(D321/LOOKUP(E321,SMMLV!$A$2:$A$36,SMMLV!$D$2:$D$103),3))</f>
        <v/>
      </c>
      <c r="K321" s="645"/>
      <c r="L321" s="265">
        <v>6</v>
      </c>
      <c r="M321" s="646" t="str">
        <f t="shared" si="31"/>
        <v>NO APLICA</v>
      </c>
      <c r="N321" s="646"/>
    </row>
    <row r="322" spans="2:14">
      <c r="B322" s="222"/>
      <c r="C322" s="222"/>
      <c r="D322" s="268"/>
      <c r="E322" s="223"/>
      <c r="F322" s="270" t="str">
        <f>IF(OR(D322="",E322=""),"",ROUND(D322/LOOKUP(E322,SMMLV!$A$2:$A$36,SMMLV!$D$2:$D$103),3))</f>
        <v/>
      </c>
      <c r="K322" s="645"/>
      <c r="L322" s="265">
        <v>7</v>
      </c>
      <c r="M322" s="646" t="str">
        <f t="shared" si="31"/>
        <v>NO APLICA</v>
      </c>
      <c r="N322" s="646"/>
    </row>
    <row r="323" spans="2:14">
      <c r="B323" s="222"/>
      <c r="C323" s="222"/>
      <c r="D323" s="268"/>
      <c r="E323" s="223"/>
      <c r="F323" s="270" t="str">
        <f>IF(OR(D323="",E323=""),"",ROUND(D323/LOOKUP(E323,SMMLV!$A$2:$A$36,SMMLV!$D$2:$D$103),3))</f>
        <v/>
      </c>
      <c r="K323" s="645"/>
      <c r="L323" s="265">
        <v>8</v>
      </c>
      <c r="M323" s="646" t="str">
        <f t="shared" si="31"/>
        <v>NO APLICA</v>
      </c>
      <c r="N323" s="646"/>
    </row>
    <row r="324" spans="2:14">
      <c r="B324" s="222"/>
      <c r="C324" s="222"/>
      <c r="D324" s="268"/>
      <c r="E324" s="223"/>
      <c r="F324" s="270" t="str">
        <f>IF(OR(D324="",E324=""),"",ROUND(D324/LOOKUP(E324,SMMLV!$A$2:$A$36,SMMLV!$D$2:$D$103),3))</f>
        <v/>
      </c>
      <c r="K324" s="645"/>
      <c r="L324" s="265">
        <v>9</v>
      </c>
      <c r="M324" s="646" t="str">
        <f t="shared" si="31"/>
        <v>NO APLICA</v>
      </c>
      <c r="N324" s="646"/>
    </row>
    <row r="325" spans="2:14">
      <c r="B325" s="222"/>
      <c r="C325" s="222"/>
      <c r="D325" s="268"/>
      <c r="E325" s="223"/>
      <c r="F325" s="270" t="str">
        <f>IF(OR(D325="",E325=""),"",ROUND(D325/LOOKUP(E325,SMMLV!$A$2:$A$36,SMMLV!$D$2:$D$103),3))</f>
        <v/>
      </c>
      <c r="K325" s="645"/>
      <c r="L325" s="265">
        <v>10</v>
      </c>
      <c r="M325" s="646" t="str">
        <f t="shared" si="31"/>
        <v>NO APLICA</v>
      </c>
      <c r="N325" s="646"/>
    </row>
    <row r="326" spans="2:14">
      <c r="B326" s="222"/>
      <c r="C326" s="222"/>
      <c r="D326" s="268"/>
      <c r="E326" s="223"/>
      <c r="F326" s="270" t="str">
        <f>IF(OR(D326="",E326=""),"",ROUND(D326/LOOKUP(E326,SMMLV!$A$2:$A$36,SMMLV!$D$2:$D$103),3))</f>
        <v/>
      </c>
      <c r="K326" s="645">
        <v>33</v>
      </c>
      <c r="L326" s="265">
        <v>1</v>
      </c>
      <c r="M326" s="646" t="str">
        <f t="shared" ref="M326:M335" si="32">IF(SUMIFS($F$5:$F$1200,$B$5:$B$1200,$K$326,$C$5:$C$1200,$L326)=0,"NO APLICA",ROUND(SUMIFS($F$5:$F$1200,$B$5:$B$1200,$K$326,$C$5:$C$1200,$L326),3))</f>
        <v>NO APLICA</v>
      </c>
      <c r="N326" s="646"/>
    </row>
    <row r="327" spans="2:14">
      <c r="B327" s="222"/>
      <c r="C327" s="222"/>
      <c r="D327" s="268"/>
      <c r="E327" s="223"/>
      <c r="F327" s="270" t="str">
        <f>IF(OR(D327="",E327=""),"",ROUND(D327/LOOKUP(E327,SMMLV!$A$2:$A$36,SMMLV!$D$2:$D$103),3))</f>
        <v/>
      </c>
      <c r="K327" s="645"/>
      <c r="L327" s="265">
        <v>2</v>
      </c>
      <c r="M327" s="646" t="str">
        <f t="shared" si="32"/>
        <v>NO APLICA</v>
      </c>
      <c r="N327" s="646"/>
    </row>
    <row r="328" spans="2:14">
      <c r="B328" s="222"/>
      <c r="C328" s="222"/>
      <c r="D328" s="268"/>
      <c r="E328" s="223"/>
      <c r="F328" s="270" t="str">
        <f>IF(OR(D328="",E328=""),"",ROUND(D328/LOOKUP(E328,SMMLV!$A$2:$A$36,SMMLV!$D$2:$D$103),3))</f>
        <v/>
      </c>
      <c r="K328" s="645"/>
      <c r="L328" s="265">
        <v>3</v>
      </c>
      <c r="M328" s="646" t="str">
        <f t="shared" si="32"/>
        <v>NO APLICA</v>
      </c>
      <c r="N328" s="646"/>
    </row>
    <row r="329" spans="2:14">
      <c r="B329" s="222"/>
      <c r="C329" s="222"/>
      <c r="D329" s="268"/>
      <c r="E329" s="223"/>
      <c r="F329" s="270" t="str">
        <f>IF(OR(D329="",E329=""),"",ROUND(D329/LOOKUP(E329,SMMLV!$A$2:$A$36,SMMLV!$D$2:$D$103),3))</f>
        <v/>
      </c>
      <c r="K329" s="645"/>
      <c r="L329" s="265">
        <v>4</v>
      </c>
      <c r="M329" s="646" t="str">
        <f t="shared" si="32"/>
        <v>NO APLICA</v>
      </c>
      <c r="N329" s="646"/>
    </row>
    <row r="330" spans="2:14">
      <c r="B330" s="222"/>
      <c r="C330" s="222"/>
      <c r="D330" s="268"/>
      <c r="E330" s="223"/>
      <c r="F330" s="270" t="str">
        <f>IF(OR(D330="",E330=""),"",ROUND(D330/LOOKUP(E330,SMMLV!$A$2:$A$36,SMMLV!$D$2:$D$103),3))</f>
        <v/>
      </c>
      <c r="K330" s="645"/>
      <c r="L330" s="265">
        <v>5</v>
      </c>
      <c r="M330" s="646" t="str">
        <f t="shared" si="32"/>
        <v>NO APLICA</v>
      </c>
      <c r="N330" s="646"/>
    </row>
    <row r="331" spans="2:14">
      <c r="B331" s="222"/>
      <c r="C331" s="222"/>
      <c r="D331" s="268"/>
      <c r="E331" s="223"/>
      <c r="F331" s="270" t="str">
        <f>IF(OR(D331="",E331=""),"",ROUND(D331/LOOKUP(E331,SMMLV!$A$2:$A$36,SMMLV!$D$2:$D$103),3))</f>
        <v/>
      </c>
      <c r="K331" s="645"/>
      <c r="L331" s="265">
        <v>6</v>
      </c>
      <c r="M331" s="646" t="str">
        <f t="shared" si="32"/>
        <v>NO APLICA</v>
      </c>
      <c r="N331" s="646"/>
    </row>
    <row r="332" spans="2:14">
      <c r="B332" s="222"/>
      <c r="C332" s="222"/>
      <c r="D332" s="268"/>
      <c r="E332" s="223"/>
      <c r="F332" s="270" t="str">
        <f>IF(OR(D332="",E332=""),"",ROUND(D332/LOOKUP(E332,SMMLV!$A$2:$A$36,SMMLV!$D$2:$D$103),3))</f>
        <v/>
      </c>
      <c r="K332" s="645"/>
      <c r="L332" s="265">
        <v>7</v>
      </c>
      <c r="M332" s="646" t="str">
        <f t="shared" si="32"/>
        <v>NO APLICA</v>
      </c>
      <c r="N332" s="646"/>
    </row>
    <row r="333" spans="2:14">
      <c r="B333" s="222"/>
      <c r="C333" s="222"/>
      <c r="D333" s="268"/>
      <c r="E333" s="223"/>
      <c r="F333" s="270" t="str">
        <f>IF(OR(D333="",E333=""),"",ROUND(D333/LOOKUP(E333,SMMLV!$A$2:$A$36,SMMLV!$D$2:$D$103),3))</f>
        <v/>
      </c>
      <c r="K333" s="645"/>
      <c r="L333" s="265">
        <v>8</v>
      </c>
      <c r="M333" s="646" t="str">
        <f t="shared" si="32"/>
        <v>NO APLICA</v>
      </c>
      <c r="N333" s="646"/>
    </row>
    <row r="334" spans="2:14">
      <c r="B334" s="222"/>
      <c r="C334" s="222"/>
      <c r="D334" s="268"/>
      <c r="E334" s="223"/>
      <c r="F334" s="270" t="str">
        <f>IF(OR(D334="",E334=""),"",ROUND(D334/LOOKUP(E334,SMMLV!$A$2:$A$36,SMMLV!$D$2:$D$103),3))</f>
        <v/>
      </c>
      <c r="K334" s="645"/>
      <c r="L334" s="265">
        <v>9</v>
      </c>
      <c r="M334" s="646" t="str">
        <f t="shared" si="32"/>
        <v>NO APLICA</v>
      </c>
      <c r="N334" s="646"/>
    </row>
    <row r="335" spans="2:14">
      <c r="B335" s="222"/>
      <c r="C335" s="222"/>
      <c r="D335" s="268"/>
      <c r="E335" s="223"/>
      <c r="F335" s="270" t="str">
        <f>IF(OR(D335="",E335=""),"",ROUND(D335/LOOKUP(E335,SMMLV!$A$2:$A$36,SMMLV!$D$2:$D$103),3))</f>
        <v/>
      </c>
      <c r="K335" s="645"/>
      <c r="L335" s="265">
        <v>10</v>
      </c>
      <c r="M335" s="646" t="str">
        <f t="shared" si="32"/>
        <v>NO APLICA</v>
      </c>
      <c r="N335" s="646"/>
    </row>
    <row r="336" spans="2:14">
      <c r="B336" s="222"/>
      <c r="C336" s="222"/>
      <c r="D336" s="268"/>
      <c r="E336" s="223"/>
      <c r="F336" s="270" t="str">
        <f>IF(OR(D336="",E336=""),"",ROUND(D336/LOOKUP(E336,SMMLV!$A$2:$A$36,SMMLV!$D$2:$D$103),3))</f>
        <v/>
      </c>
      <c r="K336" s="645">
        <v>34</v>
      </c>
      <c r="L336" s="265">
        <v>1</v>
      </c>
      <c r="M336" s="646" t="str">
        <f t="shared" ref="M336:M345" si="33">IF(SUMIFS($F$5:$F$1200,$B$5:$B$1200,$K$336,$C$5:$C$1200,$L336)=0,"NO APLICA",ROUND(SUMIFS($F$5:$F$1200,$B$5:$B$1200,$K$336,$C$5:$C$1200,$L336),3))</f>
        <v>NO APLICA</v>
      </c>
      <c r="N336" s="646"/>
    </row>
    <row r="337" spans="2:14">
      <c r="B337" s="222"/>
      <c r="C337" s="222"/>
      <c r="D337" s="268"/>
      <c r="E337" s="223"/>
      <c r="F337" s="270" t="str">
        <f>IF(OR(D337="",E337=""),"",ROUND(D337/LOOKUP(E337,SMMLV!$A$2:$A$36,SMMLV!$D$2:$D$103),3))</f>
        <v/>
      </c>
      <c r="K337" s="645"/>
      <c r="L337" s="265">
        <v>2</v>
      </c>
      <c r="M337" s="646" t="str">
        <f t="shared" si="33"/>
        <v>NO APLICA</v>
      </c>
      <c r="N337" s="646"/>
    </row>
    <row r="338" spans="2:14">
      <c r="B338" s="222"/>
      <c r="C338" s="222"/>
      <c r="D338" s="268"/>
      <c r="E338" s="223"/>
      <c r="F338" s="270" t="str">
        <f>IF(OR(D338="",E338=""),"",ROUND(D338/LOOKUP(E338,SMMLV!$A$2:$A$36,SMMLV!$D$2:$D$103),3))</f>
        <v/>
      </c>
      <c r="K338" s="645"/>
      <c r="L338" s="265">
        <v>3</v>
      </c>
      <c r="M338" s="646" t="str">
        <f t="shared" si="33"/>
        <v>NO APLICA</v>
      </c>
      <c r="N338" s="646"/>
    </row>
    <row r="339" spans="2:14">
      <c r="B339" s="222"/>
      <c r="C339" s="222"/>
      <c r="D339" s="268"/>
      <c r="E339" s="223"/>
      <c r="F339" s="270" t="str">
        <f>IF(OR(D339="",E339=""),"",ROUND(D339/LOOKUP(E339,SMMLV!$A$2:$A$36,SMMLV!$D$2:$D$103),3))</f>
        <v/>
      </c>
      <c r="K339" s="645"/>
      <c r="L339" s="265">
        <v>4</v>
      </c>
      <c r="M339" s="646" t="str">
        <f t="shared" si="33"/>
        <v>NO APLICA</v>
      </c>
      <c r="N339" s="646"/>
    </row>
    <row r="340" spans="2:14">
      <c r="B340" s="222"/>
      <c r="C340" s="222"/>
      <c r="D340" s="268"/>
      <c r="E340" s="223"/>
      <c r="F340" s="270" t="str">
        <f>IF(OR(D340="",E340=""),"",ROUND(D340/LOOKUP(E340,SMMLV!$A$2:$A$36,SMMLV!$D$2:$D$103),3))</f>
        <v/>
      </c>
      <c r="K340" s="645"/>
      <c r="L340" s="265">
        <v>5</v>
      </c>
      <c r="M340" s="646" t="str">
        <f t="shared" si="33"/>
        <v>NO APLICA</v>
      </c>
      <c r="N340" s="646"/>
    </row>
    <row r="341" spans="2:14">
      <c r="B341" s="222"/>
      <c r="C341" s="222"/>
      <c r="D341" s="268"/>
      <c r="E341" s="223"/>
      <c r="F341" s="270" t="str">
        <f>IF(OR(D341="",E341=""),"",ROUND(D341/LOOKUP(E341,SMMLV!$A$2:$A$36,SMMLV!$D$2:$D$103),3))</f>
        <v/>
      </c>
      <c r="K341" s="645"/>
      <c r="L341" s="265">
        <v>6</v>
      </c>
      <c r="M341" s="646" t="str">
        <f t="shared" si="33"/>
        <v>NO APLICA</v>
      </c>
      <c r="N341" s="646"/>
    </row>
    <row r="342" spans="2:14">
      <c r="B342" s="222"/>
      <c r="C342" s="222"/>
      <c r="D342" s="268"/>
      <c r="E342" s="223"/>
      <c r="F342" s="270" t="str">
        <f>IF(OR(D342="",E342=""),"",ROUND(D342/LOOKUP(E342,SMMLV!$A$2:$A$36,SMMLV!$D$2:$D$103),3))</f>
        <v/>
      </c>
      <c r="K342" s="645"/>
      <c r="L342" s="265">
        <v>7</v>
      </c>
      <c r="M342" s="646" t="str">
        <f t="shared" si="33"/>
        <v>NO APLICA</v>
      </c>
      <c r="N342" s="646"/>
    </row>
    <row r="343" spans="2:14">
      <c r="B343" s="222"/>
      <c r="C343" s="222"/>
      <c r="D343" s="268"/>
      <c r="E343" s="223"/>
      <c r="F343" s="270" t="str">
        <f>IF(OR(D343="",E343=""),"",ROUND(D343/LOOKUP(E343,SMMLV!$A$2:$A$36,SMMLV!$D$2:$D$103),3))</f>
        <v/>
      </c>
      <c r="K343" s="645"/>
      <c r="L343" s="265">
        <v>8</v>
      </c>
      <c r="M343" s="646" t="str">
        <f t="shared" si="33"/>
        <v>NO APLICA</v>
      </c>
      <c r="N343" s="646"/>
    </row>
    <row r="344" spans="2:14">
      <c r="B344" s="222"/>
      <c r="C344" s="222"/>
      <c r="D344" s="268"/>
      <c r="E344" s="223"/>
      <c r="F344" s="270" t="str">
        <f>IF(OR(D344="",E344=""),"",ROUND(D344/LOOKUP(E344,SMMLV!$A$2:$A$36,SMMLV!$D$2:$D$103),3))</f>
        <v/>
      </c>
      <c r="K344" s="645"/>
      <c r="L344" s="265">
        <v>9</v>
      </c>
      <c r="M344" s="646" t="str">
        <f t="shared" si="33"/>
        <v>NO APLICA</v>
      </c>
      <c r="N344" s="646"/>
    </row>
    <row r="345" spans="2:14">
      <c r="B345" s="222"/>
      <c r="C345" s="222"/>
      <c r="D345" s="268"/>
      <c r="E345" s="223"/>
      <c r="F345" s="270" t="str">
        <f>IF(OR(D345="",E345=""),"",ROUND(D345/LOOKUP(E345,SMMLV!$A$2:$A$36,SMMLV!$D$2:$D$103),3))</f>
        <v/>
      </c>
      <c r="K345" s="645"/>
      <c r="L345" s="265">
        <v>10</v>
      </c>
      <c r="M345" s="646" t="str">
        <f t="shared" si="33"/>
        <v>NO APLICA</v>
      </c>
      <c r="N345" s="646"/>
    </row>
    <row r="346" spans="2:14">
      <c r="B346" s="222"/>
      <c r="C346" s="222"/>
      <c r="D346" s="268"/>
      <c r="E346" s="223"/>
      <c r="F346" s="270" t="str">
        <f>IF(OR(D346="",E346=""),"",ROUND(D346/LOOKUP(E346,SMMLV!$A$2:$A$36,SMMLV!$D$2:$D$103),3))</f>
        <v/>
      </c>
      <c r="K346" s="645">
        <v>35</v>
      </c>
      <c r="L346" s="265">
        <v>1</v>
      </c>
      <c r="M346" s="646" t="str">
        <f t="shared" ref="M346:M355" si="34">IF(SUMIFS($F$5:$F$1200,$B$5:$B$1200,$K$346,$C$5:$C$1200,$L346)=0,"NO APLICA",ROUND(SUMIFS($F$5:$F$1200,$B$5:$B$1200,$K$346,$C$5:$C$1200,$L346),3))</f>
        <v>NO APLICA</v>
      </c>
      <c r="N346" s="646"/>
    </row>
    <row r="347" spans="2:14">
      <c r="B347" s="222"/>
      <c r="C347" s="222"/>
      <c r="D347" s="268"/>
      <c r="E347" s="223"/>
      <c r="F347" s="270" t="str">
        <f>IF(OR(D347="",E347=""),"",ROUND(D347/LOOKUP(E347,SMMLV!$A$2:$A$36,SMMLV!$D$2:$D$103),3))</f>
        <v/>
      </c>
      <c r="K347" s="645"/>
      <c r="L347" s="265">
        <v>2</v>
      </c>
      <c r="M347" s="646" t="str">
        <f t="shared" si="34"/>
        <v>NO APLICA</v>
      </c>
      <c r="N347" s="646"/>
    </row>
    <row r="348" spans="2:14">
      <c r="B348" s="222"/>
      <c r="C348" s="222"/>
      <c r="D348" s="268"/>
      <c r="E348" s="223"/>
      <c r="F348" s="270" t="str">
        <f>IF(OR(D348="",E348=""),"",ROUND(D348/LOOKUP(E348,SMMLV!$A$2:$A$36,SMMLV!$D$2:$D$103),3))</f>
        <v/>
      </c>
      <c r="K348" s="645"/>
      <c r="L348" s="265">
        <v>3</v>
      </c>
      <c r="M348" s="646" t="str">
        <f t="shared" si="34"/>
        <v>NO APLICA</v>
      </c>
      <c r="N348" s="646"/>
    </row>
    <row r="349" spans="2:14">
      <c r="B349" s="222"/>
      <c r="C349" s="222"/>
      <c r="D349" s="268"/>
      <c r="E349" s="223"/>
      <c r="F349" s="270" t="str">
        <f>IF(OR(D349="",E349=""),"",ROUND(D349/LOOKUP(E349,SMMLV!$A$2:$A$36,SMMLV!$D$2:$D$103),3))</f>
        <v/>
      </c>
      <c r="K349" s="645"/>
      <c r="L349" s="265">
        <v>4</v>
      </c>
      <c r="M349" s="646" t="str">
        <f t="shared" si="34"/>
        <v>NO APLICA</v>
      </c>
      <c r="N349" s="646"/>
    </row>
    <row r="350" spans="2:14">
      <c r="B350" s="222"/>
      <c r="C350" s="222"/>
      <c r="D350" s="268"/>
      <c r="E350" s="223"/>
      <c r="F350" s="270" t="str">
        <f>IF(OR(D350="",E350=""),"",ROUND(D350/LOOKUP(E350,SMMLV!$A$2:$A$36,SMMLV!$D$2:$D$103),3))</f>
        <v/>
      </c>
      <c r="K350" s="645"/>
      <c r="L350" s="265">
        <v>5</v>
      </c>
      <c r="M350" s="646" t="str">
        <f t="shared" si="34"/>
        <v>NO APLICA</v>
      </c>
      <c r="N350" s="646"/>
    </row>
    <row r="351" spans="2:14">
      <c r="B351" s="222"/>
      <c r="C351" s="222"/>
      <c r="D351" s="268"/>
      <c r="E351" s="223"/>
      <c r="F351" s="270" t="str">
        <f>IF(OR(D351="",E351=""),"",ROUND(D351/LOOKUP(E351,SMMLV!$A$2:$A$36,SMMLV!$D$2:$D$103),3))</f>
        <v/>
      </c>
      <c r="K351" s="645"/>
      <c r="L351" s="265">
        <v>6</v>
      </c>
      <c r="M351" s="646" t="str">
        <f t="shared" si="34"/>
        <v>NO APLICA</v>
      </c>
      <c r="N351" s="646"/>
    </row>
    <row r="352" spans="2:14">
      <c r="B352" s="222"/>
      <c r="C352" s="222"/>
      <c r="D352" s="268"/>
      <c r="E352" s="223"/>
      <c r="F352" s="270" t="str">
        <f>IF(OR(D352="",E352=""),"",ROUND(D352/LOOKUP(E352,SMMLV!$A$2:$A$36,SMMLV!$D$2:$D$103),3))</f>
        <v/>
      </c>
      <c r="K352" s="645"/>
      <c r="L352" s="265">
        <v>7</v>
      </c>
      <c r="M352" s="646" t="str">
        <f t="shared" si="34"/>
        <v>NO APLICA</v>
      </c>
      <c r="N352" s="646"/>
    </row>
    <row r="353" spans="2:14">
      <c r="B353" s="222"/>
      <c r="C353" s="222"/>
      <c r="D353" s="268"/>
      <c r="E353" s="223"/>
      <c r="F353" s="270" t="str">
        <f>IF(OR(D353="",E353=""),"",ROUND(D353/LOOKUP(E353,SMMLV!$A$2:$A$36,SMMLV!$D$2:$D$103),3))</f>
        <v/>
      </c>
      <c r="K353" s="645"/>
      <c r="L353" s="265">
        <v>8</v>
      </c>
      <c r="M353" s="646" t="str">
        <f t="shared" si="34"/>
        <v>NO APLICA</v>
      </c>
      <c r="N353" s="646"/>
    </row>
    <row r="354" spans="2:14">
      <c r="B354" s="222"/>
      <c r="C354" s="222"/>
      <c r="D354" s="268"/>
      <c r="E354" s="223"/>
      <c r="F354" s="270" t="str">
        <f>IF(OR(D354="",E354=""),"",ROUND(D354/LOOKUP(E354,SMMLV!$A$2:$A$36,SMMLV!$D$2:$D$103),3))</f>
        <v/>
      </c>
      <c r="K354" s="645"/>
      <c r="L354" s="265">
        <v>9</v>
      </c>
      <c r="M354" s="646" t="str">
        <f t="shared" si="34"/>
        <v>NO APLICA</v>
      </c>
      <c r="N354" s="646"/>
    </row>
    <row r="355" spans="2:14">
      <c r="B355" s="222"/>
      <c r="C355" s="222"/>
      <c r="D355" s="268"/>
      <c r="E355" s="223"/>
      <c r="F355" s="270" t="str">
        <f>IF(OR(D355="",E355=""),"",ROUND(D355/LOOKUP(E355,SMMLV!$A$2:$A$36,SMMLV!$D$2:$D$103),3))</f>
        <v/>
      </c>
      <c r="K355" s="645"/>
      <c r="L355" s="265">
        <v>10</v>
      </c>
      <c r="M355" s="646" t="str">
        <f t="shared" si="34"/>
        <v>NO APLICA</v>
      </c>
      <c r="N355" s="646"/>
    </row>
    <row r="356" spans="2:14">
      <c r="B356" s="222"/>
      <c r="C356" s="222"/>
      <c r="D356" s="268"/>
      <c r="E356" s="223"/>
      <c r="F356" s="270" t="str">
        <f>IF(OR(D356="",E356=""),"",ROUND(D356/LOOKUP(E356,SMMLV!$A$2:$A$36,SMMLV!$D$2:$D$103),3))</f>
        <v/>
      </c>
      <c r="K356" s="645">
        <v>36</v>
      </c>
      <c r="L356" s="265">
        <v>1</v>
      </c>
      <c r="M356" s="646" t="str">
        <f t="shared" ref="M356:M365" si="35">IF(SUMIFS($F$5:$F$1200,$B$5:$B$1200,$K$356,$C$5:$C$1200,$L356)=0,"NO APLICA",ROUND(SUMIFS($F$5:$F$1200,$B$5:$B$1200,$K$356,$C$5:$C$1200,$L356),3))</f>
        <v>NO APLICA</v>
      </c>
      <c r="N356" s="646"/>
    </row>
    <row r="357" spans="2:14">
      <c r="B357" s="222"/>
      <c r="C357" s="222"/>
      <c r="D357" s="268"/>
      <c r="E357" s="223"/>
      <c r="F357" s="270" t="str">
        <f>IF(OR(D357="",E357=""),"",ROUND(D357/LOOKUP(E357,SMMLV!$A$2:$A$36,SMMLV!$D$2:$D$103),3))</f>
        <v/>
      </c>
      <c r="K357" s="645"/>
      <c r="L357" s="265">
        <v>2</v>
      </c>
      <c r="M357" s="646" t="str">
        <f t="shared" si="35"/>
        <v>NO APLICA</v>
      </c>
      <c r="N357" s="646"/>
    </row>
    <row r="358" spans="2:14">
      <c r="B358" s="222"/>
      <c r="C358" s="222"/>
      <c r="D358" s="268"/>
      <c r="E358" s="223"/>
      <c r="F358" s="270" t="str">
        <f>IF(OR(D358="",E358=""),"",ROUND(D358/LOOKUP(E358,SMMLV!$A$2:$A$36,SMMLV!$D$2:$D$103),3))</f>
        <v/>
      </c>
      <c r="K358" s="645"/>
      <c r="L358" s="265">
        <v>3</v>
      </c>
      <c r="M358" s="646" t="str">
        <f t="shared" si="35"/>
        <v>NO APLICA</v>
      </c>
      <c r="N358" s="646"/>
    </row>
    <row r="359" spans="2:14">
      <c r="B359" s="222"/>
      <c r="C359" s="222"/>
      <c r="D359" s="268"/>
      <c r="E359" s="223"/>
      <c r="F359" s="270" t="str">
        <f>IF(OR(D359="",E359=""),"",ROUND(D359/LOOKUP(E359,SMMLV!$A$2:$A$36,SMMLV!$D$2:$D$103),3))</f>
        <v/>
      </c>
      <c r="K359" s="645"/>
      <c r="L359" s="265">
        <v>4</v>
      </c>
      <c r="M359" s="646" t="str">
        <f t="shared" si="35"/>
        <v>NO APLICA</v>
      </c>
      <c r="N359" s="646"/>
    </row>
    <row r="360" spans="2:14">
      <c r="B360" s="222"/>
      <c r="C360" s="222"/>
      <c r="D360" s="268"/>
      <c r="E360" s="223"/>
      <c r="F360" s="270" t="str">
        <f>IF(OR(D360="",E360=""),"",ROUND(D360/LOOKUP(E360,SMMLV!$A$2:$A$36,SMMLV!$D$2:$D$103),3))</f>
        <v/>
      </c>
      <c r="K360" s="645"/>
      <c r="L360" s="265">
        <v>5</v>
      </c>
      <c r="M360" s="646" t="str">
        <f t="shared" si="35"/>
        <v>NO APLICA</v>
      </c>
      <c r="N360" s="646"/>
    </row>
    <row r="361" spans="2:14">
      <c r="B361" s="222"/>
      <c r="C361" s="222"/>
      <c r="D361" s="268"/>
      <c r="E361" s="223"/>
      <c r="F361" s="270" t="str">
        <f>IF(OR(D361="",E361=""),"",ROUND(D361/LOOKUP(E361,SMMLV!$A$2:$A$36,SMMLV!$D$2:$D$103),3))</f>
        <v/>
      </c>
      <c r="K361" s="645"/>
      <c r="L361" s="265">
        <v>6</v>
      </c>
      <c r="M361" s="646" t="str">
        <f t="shared" si="35"/>
        <v>NO APLICA</v>
      </c>
      <c r="N361" s="646"/>
    </row>
    <row r="362" spans="2:14">
      <c r="B362" s="222"/>
      <c r="C362" s="222"/>
      <c r="D362" s="268"/>
      <c r="E362" s="223"/>
      <c r="F362" s="270" t="str">
        <f>IF(OR(D362="",E362=""),"",ROUND(D362/LOOKUP(E362,SMMLV!$A$2:$A$36,SMMLV!$D$2:$D$103),3))</f>
        <v/>
      </c>
      <c r="K362" s="645"/>
      <c r="L362" s="265">
        <v>7</v>
      </c>
      <c r="M362" s="646" t="str">
        <f t="shared" si="35"/>
        <v>NO APLICA</v>
      </c>
      <c r="N362" s="646"/>
    </row>
    <row r="363" spans="2:14">
      <c r="B363" s="222"/>
      <c r="C363" s="222"/>
      <c r="D363" s="268"/>
      <c r="E363" s="223"/>
      <c r="F363" s="270" t="str">
        <f>IF(OR(D363="",E363=""),"",ROUND(D363/LOOKUP(E363,SMMLV!$A$2:$A$36,SMMLV!$D$2:$D$103),3))</f>
        <v/>
      </c>
      <c r="K363" s="645"/>
      <c r="L363" s="265">
        <v>8</v>
      </c>
      <c r="M363" s="646" t="str">
        <f t="shared" si="35"/>
        <v>NO APLICA</v>
      </c>
      <c r="N363" s="646"/>
    </row>
    <row r="364" spans="2:14">
      <c r="B364" s="222"/>
      <c r="C364" s="222"/>
      <c r="D364" s="268"/>
      <c r="E364" s="223"/>
      <c r="F364" s="270" t="str">
        <f>IF(OR(D364="",E364=""),"",ROUND(D364/LOOKUP(E364,SMMLV!$A$2:$A$36,SMMLV!$D$2:$D$103),3))</f>
        <v/>
      </c>
      <c r="K364" s="645"/>
      <c r="L364" s="265">
        <v>9</v>
      </c>
      <c r="M364" s="646" t="str">
        <f t="shared" si="35"/>
        <v>NO APLICA</v>
      </c>
      <c r="N364" s="646"/>
    </row>
    <row r="365" spans="2:14">
      <c r="B365" s="222"/>
      <c r="C365" s="222"/>
      <c r="D365" s="268"/>
      <c r="E365" s="223"/>
      <c r="F365" s="270" t="str">
        <f>IF(OR(D365="",E365=""),"",ROUND(D365/LOOKUP(E365,SMMLV!$A$2:$A$36,SMMLV!$D$2:$D$103),3))</f>
        <v/>
      </c>
      <c r="K365" s="645"/>
      <c r="L365" s="265">
        <v>10</v>
      </c>
      <c r="M365" s="646" t="str">
        <f t="shared" si="35"/>
        <v>NO APLICA</v>
      </c>
      <c r="N365" s="646"/>
    </row>
    <row r="366" spans="2:14">
      <c r="B366" s="222"/>
      <c r="C366" s="222"/>
      <c r="D366" s="268"/>
      <c r="E366" s="223"/>
      <c r="F366" s="270" t="str">
        <f>IF(OR(D366="",E366=""),"",ROUND(D366/LOOKUP(E366,SMMLV!$A$2:$A$36,SMMLV!$D$2:$D$103),3))</f>
        <v/>
      </c>
      <c r="K366" s="645">
        <v>37</v>
      </c>
      <c r="L366" s="265">
        <v>1</v>
      </c>
      <c r="M366" s="646" t="str">
        <f t="shared" ref="M366:M375" si="36">IF(SUMIFS($F$5:$F$1200,$B$5:$B$1200,$K$366,$C$5:$C$1200,$L366)=0,"NO APLICA",ROUND(SUMIFS($F$5:$F$1200,$B$5:$B$1200,$K$366,$C$5:$C$1200,$L366),3))</f>
        <v>NO APLICA</v>
      </c>
      <c r="N366" s="646"/>
    </row>
    <row r="367" spans="2:14">
      <c r="B367" s="222"/>
      <c r="C367" s="222"/>
      <c r="D367" s="268"/>
      <c r="E367" s="223"/>
      <c r="F367" s="270" t="str">
        <f>IF(OR(D367="",E367=""),"",ROUND(D367/LOOKUP(E367,SMMLV!$A$2:$A$36,SMMLV!$D$2:$D$103),3))</f>
        <v/>
      </c>
      <c r="K367" s="645"/>
      <c r="L367" s="265">
        <v>2</v>
      </c>
      <c r="M367" s="646" t="str">
        <f t="shared" si="36"/>
        <v>NO APLICA</v>
      </c>
      <c r="N367" s="646"/>
    </row>
    <row r="368" spans="2:14">
      <c r="B368" s="222"/>
      <c r="C368" s="222"/>
      <c r="D368" s="268"/>
      <c r="E368" s="223"/>
      <c r="F368" s="270" t="str">
        <f>IF(OR(D368="",E368=""),"",ROUND(D368/LOOKUP(E368,SMMLV!$A$2:$A$36,SMMLV!$D$2:$D$103),3))</f>
        <v/>
      </c>
      <c r="K368" s="645"/>
      <c r="L368" s="265">
        <v>3</v>
      </c>
      <c r="M368" s="646" t="str">
        <f t="shared" si="36"/>
        <v>NO APLICA</v>
      </c>
      <c r="N368" s="646"/>
    </row>
    <row r="369" spans="2:14">
      <c r="B369" s="222"/>
      <c r="C369" s="222"/>
      <c r="D369" s="268"/>
      <c r="E369" s="223"/>
      <c r="F369" s="270" t="str">
        <f>IF(OR(D369="",E369=""),"",ROUND(D369/LOOKUP(E369,SMMLV!$A$2:$A$36,SMMLV!$D$2:$D$103),3))</f>
        <v/>
      </c>
      <c r="K369" s="645"/>
      <c r="L369" s="265">
        <v>4</v>
      </c>
      <c r="M369" s="646" t="str">
        <f t="shared" si="36"/>
        <v>NO APLICA</v>
      </c>
      <c r="N369" s="646"/>
    </row>
    <row r="370" spans="2:14">
      <c r="B370" s="222"/>
      <c r="C370" s="222"/>
      <c r="D370" s="268"/>
      <c r="E370" s="223"/>
      <c r="F370" s="270" t="str">
        <f>IF(OR(D370="",E370=""),"",ROUND(D370/LOOKUP(E370,SMMLV!$A$2:$A$36,SMMLV!$D$2:$D$103),3))</f>
        <v/>
      </c>
      <c r="K370" s="645"/>
      <c r="L370" s="265">
        <v>5</v>
      </c>
      <c r="M370" s="646" t="str">
        <f t="shared" si="36"/>
        <v>NO APLICA</v>
      </c>
      <c r="N370" s="646"/>
    </row>
    <row r="371" spans="2:14">
      <c r="B371" s="222"/>
      <c r="C371" s="222"/>
      <c r="D371" s="268"/>
      <c r="E371" s="223"/>
      <c r="F371" s="270" t="str">
        <f>IF(OR(D371="",E371=""),"",ROUND(D371/LOOKUP(E371,SMMLV!$A$2:$A$36,SMMLV!$D$2:$D$103),3))</f>
        <v/>
      </c>
      <c r="K371" s="645"/>
      <c r="L371" s="265">
        <v>6</v>
      </c>
      <c r="M371" s="646" t="str">
        <f t="shared" si="36"/>
        <v>NO APLICA</v>
      </c>
      <c r="N371" s="646"/>
    </row>
    <row r="372" spans="2:14">
      <c r="B372" s="222"/>
      <c r="C372" s="222"/>
      <c r="D372" s="268"/>
      <c r="E372" s="223"/>
      <c r="F372" s="270" t="str">
        <f>IF(OR(D372="",E372=""),"",ROUND(D372/LOOKUP(E372,SMMLV!$A$2:$A$36,SMMLV!$D$2:$D$103),3))</f>
        <v/>
      </c>
      <c r="K372" s="645"/>
      <c r="L372" s="265">
        <v>7</v>
      </c>
      <c r="M372" s="646" t="str">
        <f t="shared" si="36"/>
        <v>NO APLICA</v>
      </c>
      <c r="N372" s="646"/>
    </row>
    <row r="373" spans="2:14">
      <c r="B373" s="222"/>
      <c r="C373" s="222"/>
      <c r="D373" s="268"/>
      <c r="E373" s="223"/>
      <c r="F373" s="270" t="str">
        <f>IF(OR(D373="",E373=""),"",ROUND(D373/LOOKUP(E373,SMMLV!$A$2:$A$36,SMMLV!$D$2:$D$103),3))</f>
        <v/>
      </c>
      <c r="K373" s="645"/>
      <c r="L373" s="265">
        <v>8</v>
      </c>
      <c r="M373" s="646" t="str">
        <f t="shared" si="36"/>
        <v>NO APLICA</v>
      </c>
      <c r="N373" s="646"/>
    </row>
    <row r="374" spans="2:14">
      <c r="B374" s="222"/>
      <c r="C374" s="222"/>
      <c r="D374" s="268"/>
      <c r="E374" s="223"/>
      <c r="F374" s="270" t="str">
        <f>IF(OR(D374="",E374=""),"",ROUND(D374/LOOKUP(E374,SMMLV!$A$2:$A$36,SMMLV!$D$2:$D$103),3))</f>
        <v/>
      </c>
      <c r="K374" s="645"/>
      <c r="L374" s="265">
        <v>9</v>
      </c>
      <c r="M374" s="646" t="str">
        <f t="shared" si="36"/>
        <v>NO APLICA</v>
      </c>
      <c r="N374" s="646"/>
    </row>
    <row r="375" spans="2:14">
      <c r="B375" s="222"/>
      <c r="C375" s="222"/>
      <c r="D375" s="268"/>
      <c r="E375" s="223"/>
      <c r="F375" s="270" t="str">
        <f>IF(OR(D375="",E375=""),"",ROUND(D375/LOOKUP(E375,SMMLV!$A$2:$A$36,SMMLV!$D$2:$D$103),3))</f>
        <v/>
      </c>
      <c r="K375" s="645"/>
      <c r="L375" s="265">
        <v>10</v>
      </c>
      <c r="M375" s="646" t="str">
        <f t="shared" si="36"/>
        <v>NO APLICA</v>
      </c>
      <c r="N375" s="646"/>
    </row>
    <row r="376" spans="2:14">
      <c r="B376" s="222"/>
      <c r="C376" s="222"/>
      <c r="D376" s="268"/>
      <c r="E376" s="223"/>
      <c r="F376" s="270" t="str">
        <f>IF(OR(D376="",E376=""),"",ROUND(D376/LOOKUP(E376,SMMLV!$A$2:$A$36,SMMLV!$D$2:$D$103),3))</f>
        <v/>
      </c>
      <c r="K376" s="645">
        <v>38</v>
      </c>
      <c r="L376" s="265">
        <v>1</v>
      </c>
      <c r="M376" s="646" t="str">
        <f t="shared" ref="M376:M385" si="37">IF(SUMIFS($F$5:$F$1200,$B$5:$B$1200,$K$376,$C$5:$C$1200,$L376)=0,"NO APLICA",ROUND(SUMIFS($F$5:$F$1200,$B$5:$B$1200,$K$376,$C$5:$C$1200,$L376),3))</f>
        <v>NO APLICA</v>
      </c>
      <c r="N376" s="646"/>
    </row>
    <row r="377" spans="2:14">
      <c r="B377" s="222"/>
      <c r="C377" s="222"/>
      <c r="D377" s="268"/>
      <c r="E377" s="223"/>
      <c r="F377" s="270" t="str">
        <f>IF(OR(D377="",E377=""),"",ROUND(D377/LOOKUP(E377,SMMLV!$A$2:$A$36,SMMLV!$D$2:$D$103),3))</f>
        <v/>
      </c>
      <c r="K377" s="645"/>
      <c r="L377" s="265">
        <v>2</v>
      </c>
      <c r="M377" s="646" t="str">
        <f t="shared" si="37"/>
        <v>NO APLICA</v>
      </c>
      <c r="N377" s="646"/>
    </row>
    <row r="378" spans="2:14">
      <c r="B378" s="222"/>
      <c r="C378" s="222"/>
      <c r="D378" s="268"/>
      <c r="E378" s="223"/>
      <c r="F378" s="270" t="str">
        <f>IF(OR(D378="",E378=""),"",ROUND(D378/LOOKUP(E378,SMMLV!$A$2:$A$36,SMMLV!$D$2:$D$103),3))</f>
        <v/>
      </c>
      <c r="K378" s="645"/>
      <c r="L378" s="265">
        <v>3</v>
      </c>
      <c r="M378" s="646" t="str">
        <f t="shared" si="37"/>
        <v>NO APLICA</v>
      </c>
      <c r="N378" s="646"/>
    </row>
    <row r="379" spans="2:14">
      <c r="B379" s="222"/>
      <c r="C379" s="222"/>
      <c r="D379" s="268"/>
      <c r="E379" s="223"/>
      <c r="F379" s="270" t="str">
        <f>IF(OR(D379="",E379=""),"",ROUND(D379/LOOKUP(E379,SMMLV!$A$2:$A$36,SMMLV!$D$2:$D$103),3))</f>
        <v/>
      </c>
      <c r="K379" s="645"/>
      <c r="L379" s="265">
        <v>4</v>
      </c>
      <c r="M379" s="646" t="str">
        <f t="shared" si="37"/>
        <v>NO APLICA</v>
      </c>
      <c r="N379" s="646"/>
    </row>
    <row r="380" spans="2:14">
      <c r="B380" s="222"/>
      <c r="C380" s="222"/>
      <c r="D380" s="268"/>
      <c r="E380" s="223"/>
      <c r="F380" s="270" t="str">
        <f>IF(OR(D380="",E380=""),"",ROUND(D380/LOOKUP(E380,SMMLV!$A$2:$A$36,SMMLV!$D$2:$D$103),3))</f>
        <v/>
      </c>
      <c r="K380" s="645"/>
      <c r="L380" s="265">
        <v>5</v>
      </c>
      <c r="M380" s="646" t="str">
        <f t="shared" si="37"/>
        <v>NO APLICA</v>
      </c>
      <c r="N380" s="646"/>
    </row>
    <row r="381" spans="2:14">
      <c r="B381" s="222"/>
      <c r="C381" s="222"/>
      <c r="D381" s="268"/>
      <c r="E381" s="223"/>
      <c r="F381" s="270" t="str">
        <f>IF(OR(D381="",E381=""),"",ROUND(D381/LOOKUP(E381,SMMLV!$A$2:$A$36,SMMLV!$D$2:$D$103),3))</f>
        <v/>
      </c>
      <c r="K381" s="645"/>
      <c r="L381" s="265">
        <v>6</v>
      </c>
      <c r="M381" s="646" t="str">
        <f t="shared" si="37"/>
        <v>NO APLICA</v>
      </c>
      <c r="N381" s="646"/>
    </row>
    <row r="382" spans="2:14">
      <c r="B382" s="222"/>
      <c r="C382" s="222"/>
      <c r="D382" s="268"/>
      <c r="E382" s="223"/>
      <c r="F382" s="270" t="str">
        <f>IF(OR(D382="",E382=""),"",ROUND(D382/LOOKUP(E382,SMMLV!$A$2:$A$36,SMMLV!$D$2:$D$103),3))</f>
        <v/>
      </c>
      <c r="K382" s="645"/>
      <c r="L382" s="265">
        <v>7</v>
      </c>
      <c r="M382" s="646" t="str">
        <f t="shared" si="37"/>
        <v>NO APLICA</v>
      </c>
      <c r="N382" s="646"/>
    </row>
    <row r="383" spans="2:14">
      <c r="B383" s="222"/>
      <c r="C383" s="222"/>
      <c r="D383" s="268"/>
      <c r="E383" s="223"/>
      <c r="F383" s="270" t="str">
        <f>IF(OR(D383="",E383=""),"",ROUND(D383/LOOKUP(E383,SMMLV!$A$2:$A$36,SMMLV!$D$2:$D$103),3))</f>
        <v/>
      </c>
      <c r="K383" s="645"/>
      <c r="L383" s="265">
        <v>8</v>
      </c>
      <c r="M383" s="646" t="str">
        <f t="shared" si="37"/>
        <v>NO APLICA</v>
      </c>
      <c r="N383" s="646"/>
    </row>
    <row r="384" spans="2:14">
      <c r="B384" s="222"/>
      <c r="C384" s="222"/>
      <c r="D384" s="268"/>
      <c r="E384" s="223"/>
      <c r="F384" s="270" t="str">
        <f>IF(OR(D384="",E384=""),"",ROUND(D384/LOOKUP(E384,SMMLV!$A$2:$A$36,SMMLV!$D$2:$D$103),3))</f>
        <v/>
      </c>
      <c r="K384" s="645"/>
      <c r="L384" s="265">
        <v>9</v>
      </c>
      <c r="M384" s="646" t="str">
        <f t="shared" si="37"/>
        <v>NO APLICA</v>
      </c>
      <c r="N384" s="646"/>
    </row>
    <row r="385" spans="2:14">
      <c r="B385" s="222"/>
      <c r="C385" s="222"/>
      <c r="D385" s="268"/>
      <c r="E385" s="223"/>
      <c r="F385" s="270" t="str">
        <f>IF(OR(D385="",E385=""),"",ROUND(D385/LOOKUP(E385,SMMLV!$A$2:$A$36,SMMLV!$D$2:$D$103),3))</f>
        <v/>
      </c>
      <c r="K385" s="645"/>
      <c r="L385" s="265">
        <v>10</v>
      </c>
      <c r="M385" s="646" t="str">
        <f t="shared" si="37"/>
        <v>NO APLICA</v>
      </c>
      <c r="N385" s="646"/>
    </row>
    <row r="386" spans="2:14">
      <c r="B386" s="222"/>
      <c r="C386" s="222"/>
      <c r="D386" s="268"/>
      <c r="E386" s="223"/>
      <c r="F386" s="270" t="str">
        <f>IF(OR(D386="",E386=""),"",ROUND(D386/LOOKUP(E386,SMMLV!$A$2:$A$36,SMMLV!$D$2:$D$103),3))</f>
        <v/>
      </c>
      <c r="K386" s="645">
        <v>39</v>
      </c>
      <c r="L386" s="265">
        <v>1</v>
      </c>
      <c r="M386" s="646" t="str">
        <f>IF(SUMIFS($F$5:$F$1200,$B$5:$B$1200,$K$386,$C$5:$C$1200,$L386)=0,"NO APLICA",ROUND(SUMIFS($F$5:$F$1200,$B$5:$B$1200,$K$386,$C$5:$C$1200,$L386),3))</f>
        <v>NO APLICA</v>
      </c>
      <c r="N386" s="646"/>
    </row>
    <row r="387" spans="2:14">
      <c r="B387" s="222"/>
      <c r="C387" s="222"/>
      <c r="D387" s="268"/>
      <c r="E387" s="223"/>
      <c r="F387" s="270" t="str">
        <f>IF(OR(D387="",E387=""),"",ROUND(D387/LOOKUP(E387,SMMLV!$A$2:$A$36,SMMLV!$D$2:$D$103),3))</f>
        <v/>
      </c>
      <c r="K387" s="645"/>
      <c r="L387" s="265">
        <v>2</v>
      </c>
      <c r="M387" s="646" t="str">
        <f>IF(SUMIFS($F$5:$F$1200,$B$5:$B$1200,$K386,$C$5:$C$1200,$L387)=0,"NO APLICA",SUMIFS($F$5:$F$1200,$B$5:$B$1200,$K386,$C$5:$C$1200,$L387))</f>
        <v>NO APLICA</v>
      </c>
      <c r="N387" s="646"/>
    </row>
    <row r="388" spans="2:14">
      <c r="B388" s="222"/>
      <c r="C388" s="222"/>
      <c r="D388" s="268"/>
      <c r="E388" s="223"/>
      <c r="F388" s="270" t="str">
        <f>IF(OR(D388="",E388=""),"",ROUND(D388/LOOKUP(E388,SMMLV!$A$2:$A$36,SMMLV!$D$2:$D$103),3))</f>
        <v/>
      </c>
      <c r="K388" s="645"/>
      <c r="L388" s="265">
        <v>3</v>
      </c>
      <c r="M388" s="646" t="str">
        <f>IF(SUMIFS($F$5:$F$1200,$B$5:$B$1200,$K386,$C$5:$C$1200,$L388)=0,"NO APLICA",SUMIFS($F$5:$F$1200,$B$5:$B$1200,$K386,$C$5:$C$1200,$L388))</f>
        <v>NO APLICA</v>
      </c>
      <c r="N388" s="646"/>
    </row>
    <row r="389" spans="2:14">
      <c r="B389" s="222"/>
      <c r="C389" s="222"/>
      <c r="D389" s="268"/>
      <c r="E389" s="223"/>
      <c r="F389" s="270" t="str">
        <f>IF(OR(D389="",E389=""),"",ROUND(D389/LOOKUP(E389,SMMLV!$A$2:$A$36,SMMLV!$D$2:$D$103),3))</f>
        <v/>
      </c>
      <c r="K389" s="645"/>
      <c r="L389" s="265">
        <v>4</v>
      </c>
      <c r="M389" s="646" t="str">
        <f>IF(SUMIFS($F$5:$F$1200,$B$5:$B$1200,$K386,$C$5:$C$1200,$L389)=0,"NO APLICA",SUMIFS($F$5:$F$1200,$B$5:$B$1200,$K386,$C$5:$C$1200,$L389))</f>
        <v>NO APLICA</v>
      </c>
      <c r="N389" s="646"/>
    </row>
    <row r="390" spans="2:14">
      <c r="B390" s="222"/>
      <c r="C390" s="222"/>
      <c r="D390" s="268"/>
      <c r="E390" s="223"/>
      <c r="F390" s="270" t="str">
        <f>IF(OR(D390="",E390=""),"",ROUND(D390/LOOKUP(E390,SMMLV!$A$2:$A$36,SMMLV!$D$2:$D$103),3))</f>
        <v/>
      </c>
      <c r="K390" s="645"/>
      <c r="L390" s="265">
        <v>5</v>
      </c>
      <c r="M390" s="646" t="str">
        <f>IF(SUMIFS($F$5:$F$1200,$B$5:$B$1200,$K386,$C$5:$C$1200,$L390)=0,"NO APLICA",SUMIFS($F$5:$F$1200,$B$5:$B$1200,$K386,$C$5:$C$1200,$L390))</f>
        <v>NO APLICA</v>
      </c>
      <c r="N390" s="646"/>
    </row>
    <row r="391" spans="2:14">
      <c r="B391" s="222"/>
      <c r="C391" s="222"/>
      <c r="D391" s="268"/>
      <c r="E391" s="223"/>
      <c r="F391" s="270" t="str">
        <f>IF(OR(D391="",E391=""),"",ROUND(D391/LOOKUP(E391,SMMLV!$A$2:$A$36,SMMLV!$D$2:$D$103),3))</f>
        <v/>
      </c>
      <c r="K391" s="645"/>
      <c r="L391" s="265">
        <v>6</v>
      </c>
      <c r="M391" s="646" t="str">
        <f>IF(SUMIFS($F$5:$F$1200,$B$5:$B$1200,$K386,$C$5:$C$1200,$L391)=0,"NO APLICA",SUMIFS($F$5:$F$1200,$B$5:$B$1200,$K386,$C$5:$C$1200,$L391))</f>
        <v>NO APLICA</v>
      </c>
      <c r="N391" s="646"/>
    </row>
    <row r="392" spans="2:14">
      <c r="B392" s="222"/>
      <c r="C392" s="222"/>
      <c r="D392" s="268"/>
      <c r="E392" s="223"/>
      <c r="F392" s="270" t="str">
        <f>IF(OR(D392="",E392=""),"",ROUND(D392/LOOKUP(E392,SMMLV!$A$2:$A$36,SMMLV!$D$2:$D$103),3))</f>
        <v/>
      </c>
      <c r="K392" s="645"/>
      <c r="L392" s="265">
        <v>7</v>
      </c>
      <c r="M392" s="646" t="str">
        <f>IF(SUMIFS($F$5:$F$1200,$B$5:$B$1200,$K386,$C$5:$C$1200,$L392)=0,"NO APLICA",SUMIFS($F$5:$F$1200,$B$5:$B$1200,$K386,$C$5:$C$1200,$L392))</f>
        <v>NO APLICA</v>
      </c>
      <c r="N392" s="646"/>
    </row>
    <row r="393" spans="2:14">
      <c r="B393" s="222"/>
      <c r="C393" s="222"/>
      <c r="D393" s="268"/>
      <c r="E393" s="223"/>
      <c r="F393" s="270" t="str">
        <f>IF(OR(D393="",E393=""),"",ROUND(D393/LOOKUP(E393,SMMLV!$A$2:$A$36,SMMLV!$D$2:$D$103),3))</f>
        <v/>
      </c>
      <c r="K393" s="645"/>
      <c r="L393" s="265">
        <v>8</v>
      </c>
      <c r="M393" s="646" t="str">
        <f>IF(SUMIFS($F$5:$F$1200,$B$5:$B$1200,$K386,$C$5:$C$1200,$L393)=0,"NO APLICA",SUMIFS($F$5:$F$1200,$B$5:$B$1200,$K386,$C$5:$C$1200,$L393))</f>
        <v>NO APLICA</v>
      </c>
      <c r="N393" s="646"/>
    </row>
    <row r="394" spans="2:14">
      <c r="B394" s="222"/>
      <c r="C394" s="222"/>
      <c r="D394" s="268"/>
      <c r="E394" s="223"/>
      <c r="F394" s="270" t="str">
        <f>IF(OR(D394="",E394=""),"",ROUND(D394/LOOKUP(E394,SMMLV!$A$2:$A$36,SMMLV!$D$2:$D$103),3))</f>
        <v/>
      </c>
      <c r="K394" s="645"/>
      <c r="L394" s="265">
        <v>9</v>
      </c>
      <c r="M394" s="646" t="str">
        <f>IF(SUMIFS($F$5:$F$1200,$B$5:$B$1200,$K386,$C$5:$C$1200,$L394)=0,"NO APLICA",SUMIFS($F$5:$F$1200,$B$5:$B$1200,$K386,$C$5:$C$1200,$L394))</f>
        <v>NO APLICA</v>
      </c>
      <c r="N394" s="646"/>
    </row>
    <row r="395" spans="2:14">
      <c r="B395" s="222"/>
      <c r="C395" s="222"/>
      <c r="D395" s="268"/>
      <c r="E395" s="223"/>
      <c r="F395" s="270" t="str">
        <f>IF(OR(D395="",E395=""),"",ROUND(D395/LOOKUP(E395,SMMLV!$A$2:$A$36,SMMLV!$D$2:$D$103),3))</f>
        <v/>
      </c>
      <c r="K395" s="645"/>
      <c r="L395" s="265">
        <v>10</v>
      </c>
      <c r="M395" s="646" t="str">
        <f>IF(SUMIFS($F$5:$F$1200,$B$5:$B$1200,$K386,$C$5:$C$1200,$L395)=0,"NO APLICA",SUMIFS($F$5:$F$1200,$B$5:$B$1200,$K386,$C$5:$C$1200,$L395))</f>
        <v>NO APLICA</v>
      </c>
      <c r="N395" s="646"/>
    </row>
    <row r="396" spans="2:14">
      <c r="B396" s="222"/>
      <c r="C396" s="222"/>
      <c r="D396" s="268"/>
      <c r="E396" s="223"/>
      <c r="F396" s="270" t="str">
        <f>IF(OR(D396="",E396=""),"",ROUND(D396/LOOKUP(E396,SMMLV!$A$2:$A$36,SMMLV!$D$2:$D$103),3))</f>
        <v/>
      </c>
      <c r="K396" s="645">
        <v>40</v>
      </c>
      <c r="L396" s="265">
        <v>1</v>
      </c>
      <c r="M396" s="646" t="str">
        <f>IF(SUMIFS($F$5:$F$1200,$B$5:$B$1200,$K$396,$C$5:$C$1200,$L396)=0,"NO APLICA",ROUND(SUMIFS($F$5:$F$1200,$B$5:$B$1200,$K$396,$C$5:$C$1200,$L396),3))</f>
        <v>NO APLICA</v>
      </c>
      <c r="N396" s="646"/>
    </row>
    <row r="397" spans="2:14">
      <c r="B397" s="222"/>
      <c r="C397" s="222"/>
      <c r="D397" s="268"/>
      <c r="E397" s="223"/>
      <c r="F397" s="270" t="str">
        <f>IF(OR(D397="",E397=""),"",ROUND(D397/LOOKUP(E397,SMMLV!$A$2:$A$36,SMMLV!$D$2:$D$103),3))</f>
        <v/>
      </c>
      <c r="K397" s="645"/>
      <c r="L397" s="265">
        <v>2</v>
      </c>
      <c r="M397" s="646" t="str">
        <f>IF(SUMIFS($F$5:$F$1200,$B$5:$B$1200,$K396,$C$5:$C$1200,$L397)=0,"NO APLICA",SUMIFS($F$5:$F$1200,$B$5:$B$1200,$K396,$C$5:$C$1200,$L397))</f>
        <v>NO APLICA</v>
      </c>
      <c r="N397" s="646"/>
    </row>
    <row r="398" spans="2:14">
      <c r="B398" s="222"/>
      <c r="C398" s="222"/>
      <c r="D398" s="268"/>
      <c r="E398" s="223"/>
      <c r="F398" s="270" t="str">
        <f>IF(OR(D398="",E398=""),"",ROUND(D398/LOOKUP(E398,SMMLV!$A$2:$A$36,SMMLV!$D$2:$D$103),3))</f>
        <v/>
      </c>
      <c r="K398" s="645"/>
      <c r="L398" s="265">
        <v>3</v>
      </c>
      <c r="M398" s="646" t="str">
        <f>IF(SUMIFS($F$5:$F$1200,$B$5:$B$1200,$K396,$C$5:$C$1200,$L398)=0,"NO APLICA",SUMIFS($F$5:$F$1200,$B$5:$B$1200,$K396,$C$5:$C$1200,$L398))</f>
        <v>NO APLICA</v>
      </c>
      <c r="N398" s="646"/>
    </row>
    <row r="399" spans="2:14">
      <c r="B399" s="222"/>
      <c r="C399" s="222"/>
      <c r="D399" s="268"/>
      <c r="E399" s="223"/>
      <c r="F399" s="270" t="str">
        <f>IF(OR(D399="",E399=""),"",ROUND(D399/LOOKUP(E399,SMMLV!$A$2:$A$36,SMMLV!$D$2:$D$103),3))</f>
        <v/>
      </c>
      <c r="K399" s="645"/>
      <c r="L399" s="265">
        <v>4</v>
      </c>
      <c r="M399" s="646" t="str">
        <f>IF(SUMIFS($F$5:$F$1200,$B$5:$B$1200,$K396,$C$5:$C$1200,$L399)=0,"NO APLICA",SUMIFS($F$5:$F$1200,$B$5:$B$1200,$K396,$C$5:$C$1200,$L399))</f>
        <v>NO APLICA</v>
      </c>
      <c r="N399" s="646"/>
    </row>
    <row r="400" spans="2:14">
      <c r="B400" s="222"/>
      <c r="C400" s="222"/>
      <c r="D400" s="268"/>
      <c r="E400" s="223"/>
      <c r="F400" s="270" t="str">
        <f>IF(OR(D400="",E400=""),"",ROUND(D400/LOOKUP(E400,SMMLV!$A$2:$A$36,SMMLV!$D$2:$D$103),3))</f>
        <v/>
      </c>
      <c r="K400" s="645"/>
      <c r="L400" s="265">
        <v>5</v>
      </c>
      <c r="M400" s="646" t="str">
        <f>IF(SUMIFS($F$5:$F$1200,$B$5:$B$1200,$K396,$C$5:$C$1200,$L400)=0,"NO APLICA",SUMIFS($F$5:$F$1200,$B$5:$B$1200,$K396,$C$5:$C$1200,$L400))</f>
        <v>NO APLICA</v>
      </c>
      <c r="N400" s="646"/>
    </row>
    <row r="401" spans="2:14">
      <c r="B401" s="222"/>
      <c r="C401" s="222"/>
      <c r="D401" s="268"/>
      <c r="E401" s="223"/>
      <c r="F401" s="270" t="str">
        <f>IF(OR(D401="",E401=""),"",ROUND(D401/LOOKUP(E401,SMMLV!$A$2:$A$36,SMMLV!$D$2:$D$103),3))</f>
        <v/>
      </c>
      <c r="K401" s="645"/>
      <c r="L401" s="265">
        <v>6</v>
      </c>
      <c r="M401" s="646" t="str">
        <f>IF(SUMIFS($F$5:$F$1200,$B$5:$B$1200,$K396,$C$5:$C$1200,$L401)=0,"NO APLICA",SUMIFS($F$5:$F$1200,$B$5:$B$1200,$K396,$C$5:$C$1200,$L401))</f>
        <v>NO APLICA</v>
      </c>
      <c r="N401" s="646"/>
    </row>
    <row r="402" spans="2:14">
      <c r="B402" s="222"/>
      <c r="C402" s="222"/>
      <c r="D402" s="268"/>
      <c r="E402" s="223"/>
      <c r="F402" s="270" t="str">
        <f>IF(OR(D402="",E402=""),"",ROUND(D402/LOOKUP(E402,SMMLV!$A$2:$A$36,SMMLV!$D$2:$D$103),3))</f>
        <v/>
      </c>
      <c r="K402" s="645"/>
      <c r="L402" s="265">
        <v>7</v>
      </c>
      <c r="M402" s="646" t="str">
        <f>IF(SUMIFS($F$5:$F$1200,$B$5:$B$1200,$K396,$C$5:$C$1200,$L402)=0,"NO APLICA",SUMIFS($F$5:$F$1200,$B$5:$B$1200,$K396,$C$5:$C$1200,$L402))</f>
        <v>NO APLICA</v>
      </c>
      <c r="N402" s="646"/>
    </row>
    <row r="403" spans="2:14">
      <c r="B403" s="222"/>
      <c r="C403" s="222"/>
      <c r="D403" s="268"/>
      <c r="E403" s="223"/>
      <c r="F403" s="270" t="str">
        <f>IF(OR(D403="",E403=""),"",ROUND(D403/LOOKUP(E403,SMMLV!$A$2:$A$36,SMMLV!$D$2:$D$103),3))</f>
        <v/>
      </c>
      <c r="K403" s="645"/>
      <c r="L403" s="265">
        <v>8</v>
      </c>
      <c r="M403" s="646" t="str">
        <f>IF(SUMIFS($F$5:$F$1200,$B$5:$B$1200,$K396,$C$5:$C$1200,$L403)=0,"NO APLICA",SUMIFS($F$5:$F$1200,$B$5:$B$1200,$K396,$C$5:$C$1200,$L403))</f>
        <v>NO APLICA</v>
      </c>
      <c r="N403" s="646"/>
    </row>
    <row r="404" spans="2:14">
      <c r="B404" s="222"/>
      <c r="C404" s="222"/>
      <c r="D404" s="268"/>
      <c r="E404" s="223"/>
      <c r="F404" s="270" t="str">
        <f>IF(OR(D404="",E404=""),"",ROUND(D404/LOOKUP(E404,SMMLV!$A$2:$A$36,SMMLV!$D$2:$D$103),3))</f>
        <v/>
      </c>
      <c r="K404" s="645"/>
      <c r="L404" s="265">
        <v>9</v>
      </c>
      <c r="M404" s="646" t="str">
        <f>IF(SUMIFS($F$5:$F$1200,$B$5:$B$1200,$K396,$C$5:$C$1200,$L404)=0,"NO APLICA",SUMIFS($F$5:$F$1200,$B$5:$B$1200,$K396,$C$5:$C$1200,$L404))</f>
        <v>NO APLICA</v>
      </c>
      <c r="N404" s="646"/>
    </row>
    <row r="405" spans="2:14">
      <c r="B405" s="222"/>
      <c r="C405" s="222"/>
      <c r="D405" s="268"/>
      <c r="E405" s="223"/>
      <c r="F405" s="270" t="str">
        <f>IF(OR(D405="",E405=""),"",ROUND(D405/LOOKUP(E405,SMMLV!$A$2:$A$36,SMMLV!$D$2:$D$103),3))</f>
        <v/>
      </c>
      <c r="K405" s="645"/>
      <c r="L405" s="265">
        <v>10</v>
      </c>
      <c r="M405" s="646" t="str">
        <f>IF(SUMIFS($F$5:$F$1200,$B$5:$B$1200,$K396,$C$5:$C$1200,$L405)=0,"NO APLICA",SUMIFS($F$5:$F$1200,$B$5:$B$1200,$K396,$C$5:$C$1200,$L405))</f>
        <v>NO APLICA</v>
      </c>
      <c r="N405" s="646"/>
    </row>
    <row r="406" spans="2:14">
      <c r="B406" s="222"/>
      <c r="C406" s="222"/>
      <c r="D406" s="268"/>
      <c r="E406" s="223"/>
      <c r="F406" s="270" t="str">
        <f>IF(OR(D406="",E406=""),"",ROUND(D406/LOOKUP(E406,SMMLV!$A$2:$A$36,SMMLV!$D$2:$D$103),3))</f>
        <v/>
      </c>
      <c r="K406" s="645">
        <v>41</v>
      </c>
      <c r="L406" s="265">
        <v>1</v>
      </c>
      <c r="M406" s="646" t="str">
        <f t="shared" ref="M406:M415" si="38">IF(SUMIFS($F$5:$F$1200,$B$5:$B$1200,$K$406,$C$5:$C$1200,$L406)=0,"NO APLICA",ROUND(SUMIFS($F$5:$F$1200,$B$5:$B$1200,$K$406,$C$5:$C$1200,$L406),3))</f>
        <v>NO APLICA</v>
      </c>
      <c r="N406" s="646"/>
    </row>
    <row r="407" spans="2:14">
      <c r="B407" s="222"/>
      <c r="C407" s="222"/>
      <c r="D407" s="268"/>
      <c r="E407" s="223"/>
      <c r="F407" s="270" t="str">
        <f>IF(OR(D407="",E407=""),"",ROUND(D407/LOOKUP(E407,SMMLV!$A$2:$A$36,SMMLV!$D$2:$D$103),3))</f>
        <v/>
      </c>
      <c r="K407" s="645"/>
      <c r="L407" s="265">
        <v>2</v>
      </c>
      <c r="M407" s="646" t="str">
        <f t="shared" si="38"/>
        <v>NO APLICA</v>
      </c>
      <c r="N407" s="646"/>
    </row>
    <row r="408" spans="2:14">
      <c r="B408" s="222"/>
      <c r="C408" s="222"/>
      <c r="D408" s="268"/>
      <c r="E408" s="223"/>
      <c r="F408" s="270" t="str">
        <f>IF(OR(D408="",E408=""),"",ROUND(D408/LOOKUP(E408,SMMLV!$A$2:$A$36,SMMLV!$D$2:$D$103),3))</f>
        <v/>
      </c>
      <c r="K408" s="645"/>
      <c r="L408" s="265">
        <v>3</v>
      </c>
      <c r="M408" s="646" t="str">
        <f t="shared" si="38"/>
        <v>NO APLICA</v>
      </c>
      <c r="N408" s="646"/>
    </row>
    <row r="409" spans="2:14">
      <c r="B409" s="222"/>
      <c r="C409" s="222"/>
      <c r="D409" s="268"/>
      <c r="E409" s="223"/>
      <c r="F409" s="270" t="str">
        <f>IF(OR(D409="",E409=""),"",ROUND(D409/LOOKUP(E409,SMMLV!$A$2:$A$36,SMMLV!$D$2:$D$103),3))</f>
        <v/>
      </c>
      <c r="K409" s="645"/>
      <c r="L409" s="265">
        <v>4</v>
      </c>
      <c r="M409" s="646" t="str">
        <f t="shared" si="38"/>
        <v>NO APLICA</v>
      </c>
      <c r="N409" s="646"/>
    </row>
    <row r="410" spans="2:14">
      <c r="B410" s="222"/>
      <c r="C410" s="222"/>
      <c r="D410" s="268"/>
      <c r="E410" s="223"/>
      <c r="F410" s="270" t="str">
        <f>IF(OR(D410="",E410=""),"",ROUND(D410/LOOKUP(E410,SMMLV!$A$2:$A$36,SMMLV!$D$2:$D$103),3))</f>
        <v/>
      </c>
      <c r="K410" s="645"/>
      <c r="L410" s="265">
        <v>5</v>
      </c>
      <c r="M410" s="646" t="str">
        <f t="shared" si="38"/>
        <v>NO APLICA</v>
      </c>
      <c r="N410" s="646"/>
    </row>
    <row r="411" spans="2:14">
      <c r="B411" s="222"/>
      <c r="C411" s="222"/>
      <c r="D411" s="268"/>
      <c r="E411" s="223"/>
      <c r="F411" s="270" t="str">
        <f>IF(OR(D411="",E411=""),"",ROUND(D411/LOOKUP(E411,SMMLV!$A$2:$A$36,SMMLV!$D$2:$D$103),3))</f>
        <v/>
      </c>
      <c r="K411" s="645"/>
      <c r="L411" s="265">
        <v>6</v>
      </c>
      <c r="M411" s="646" t="str">
        <f t="shared" si="38"/>
        <v>NO APLICA</v>
      </c>
      <c r="N411" s="646"/>
    </row>
    <row r="412" spans="2:14">
      <c r="B412" s="222"/>
      <c r="C412" s="222"/>
      <c r="D412" s="268"/>
      <c r="E412" s="223"/>
      <c r="F412" s="270" t="str">
        <f>IF(OR(D412="",E412=""),"",ROUND(D412/LOOKUP(E412,SMMLV!$A$2:$A$36,SMMLV!$D$2:$D$103),3))</f>
        <v/>
      </c>
      <c r="K412" s="645"/>
      <c r="L412" s="265">
        <v>7</v>
      </c>
      <c r="M412" s="646" t="str">
        <f t="shared" si="38"/>
        <v>NO APLICA</v>
      </c>
      <c r="N412" s="646"/>
    </row>
    <row r="413" spans="2:14">
      <c r="B413" s="222"/>
      <c r="C413" s="222"/>
      <c r="D413" s="268"/>
      <c r="E413" s="223"/>
      <c r="F413" s="270" t="str">
        <f>IF(OR(D413="",E413=""),"",ROUND(D413/LOOKUP(E413,SMMLV!$A$2:$A$36,SMMLV!$D$2:$D$103),3))</f>
        <v/>
      </c>
      <c r="K413" s="645"/>
      <c r="L413" s="265">
        <v>8</v>
      </c>
      <c r="M413" s="646" t="str">
        <f t="shared" si="38"/>
        <v>NO APLICA</v>
      </c>
      <c r="N413" s="646"/>
    </row>
    <row r="414" spans="2:14">
      <c r="B414" s="222"/>
      <c r="C414" s="222"/>
      <c r="D414" s="268"/>
      <c r="E414" s="223"/>
      <c r="F414" s="270" t="str">
        <f>IF(OR(D414="",E414=""),"",ROUND(D414/LOOKUP(E414,SMMLV!$A$2:$A$36,SMMLV!$D$2:$D$103),3))</f>
        <v/>
      </c>
      <c r="K414" s="645"/>
      <c r="L414" s="265">
        <v>9</v>
      </c>
      <c r="M414" s="646" t="str">
        <f t="shared" si="38"/>
        <v>NO APLICA</v>
      </c>
      <c r="N414" s="646"/>
    </row>
    <row r="415" spans="2:14">
      <c r="B415" s="222"/>
      <c r="C415" s="222"/>
      <c r="D415" s="268"/>
      <c r="E415" s="223"/>
      <c r="F415" s="270" t="str">
        <f>IF(OR(D415="",E415=""),"",ROUND(D415/LOOKUP(E415,SMMLV!$A$2:$A$36,SMMLV!$D$2:$D$103),3))</f>
        <v/>
      </c>
      <c r="K415" s="645"/>
      <c r="L415" s="265">
        <v>10</v>
      </c>
      <c r="M415" s="646" t="str">
        <f t="shared" si="38"/>
        <v>NO APLICA</v>
      </c>
      <c r="N415" s="646"/>
    </row>
    <row r="416" spans="2:14">
      <c r="B416" s="222"/>
      <c r="C416" s="222"/>
      <c r="D416" s="268"/>
      <c r="E416" s="223"/>
      <c r="F416" s="270" t="str">
        <f>IF(OR(D416="",E416=""),"",ROUND(D416/LOOKUP(E416,SMMLV!$A$2:$A$36,SMMLV!$D$2:$D$103),3))</f>
        <v/>
      </c>
      <c r="K416" s="645">
        <v>42</v>
      </c>
      <c r="L416" s="265">
        <v>1</v>
      </c>
      <c r="M416" s="646" t="str">
        <f t="shared" ref="M416:M425" si="39">IF(SUMIFS($F$5:$F$1200,$B$5:$B$1200,$K$416,$C$5:$C$1200,$L416)=0,"NO APLICA",ROUND(SUMIFS($F$5:$F$1200,$B$5:$B$1200,$K$416,$C$5:$C$1200,$L416),3))</f>
        <v>NO APLICA</v>
      </c>
      <c r="N416" s="646"/>
    </row>
    <row r="417" spans="2:14">
      <c r="B417" s="222"/>
      <c r="C417" s="222"/>
      <c r="D417" s="268"/>
      <c r="E417" s="223"/>
      <c r="F417" s="270" t="str">
        <f>IF(OR(D417="",E417=""),"",ROUND(D417/LOOKUP(E417,SMMLV!$A$2:$A$36,SMMLV!$D$2:$D$103),3))</f>
        <v/>
      </c>
      <c r="K417" s="645"/>
      <c r="L417" s="265">
        <v>2</v>
      </c>
      <c r="M417" s="646" t="str">
        <f t="shared" si="39"/>
        <v>NO APLICA</v>
      </c>
      <c r="N417" s="646"/>
    </row>
    <row r="418" spans="2:14">
      <c r="B418" s="222"/>
      <c r="C418" s="222"/>
      <c r="D418" s="268"/>
      <c r="E418" s="223"/>
      <c r="F418" s="270" t="str">
        <f>IF(OR(D418="",E418=""),"",ROUND(D418/LOOKUP(E418,SMMLV!$A$2:$A$36,SMMLV!$D$2:$D$103),3))</f>
        <v/>
      </c>
      <c r="K418" s="645"/>
      <c r="L418" s="265">
        <v>3</v>
      </c>
      <c r="M418" s="646" t="str">
        <f t="shared" si="39"/>
        <v>NO APLICA</v>
      </c>
      <c r="N418" s="646"/>
    </row>
    <row r="419" spans="2:14">
      <c r="B419" s="222"/>
      <c r="C419" s="222"/>
      <c r="D419" s="268"/>
      <c r="E419" s="223"/>
      <c r="F419" s="270" t="str">
        <f>IF(OR(D419="",E419=""),"",ROUND(D419/LOOKUP(E419,SMMLV!$A$2:$A$36,SMMLV!$D$2:$D$103),3))</f>
        <v/>
      </c>
      <c r="K419" s="645"/>
      <c r="L419" s="265">
        <v>4</v>
      </c>
      <c r="M419" s="646" t="str">
        <f t="shared" si="39"/>
        <v>NO APLICA</v>
      </c>
      <c r="N419" s="646"/>
    </row>
    <row r="420" spans="2:14">
      <c r="B420" s="222"/>
      <c r="C420" s="222"/>
      <c r="D420" s="268"/>
      <c r="E420" s="223"/>
      <c r="F420" s="270" t="str">
        <f>IF(OR(D420="",E420=""),"",ROUND(D420/LOOKUP(E420,SMMLV!$A$2:$A$36,SMMLV!$D$2:$D$103),3))</f>
        <v/>
      </c>
      <c r="K420" s="645"/>
      <c r="L420" s="265">
        <v>5</v>
      </c>
      <c r="M420" s="646" t="str">
        <f t="shared" si="39"/>
        <v>NO APLICA</v>
      </c>
      <c r="N420" s="646"/>
    </row>
    <row r="421" spans="2:14">
      <c r="B421" s="222"/>
      <c r="C421" s="222"/>
      <c r="D421" s="268"/>
      <c r="E421" s="223"/>
      <c r="F421" s="270" t="str">
        <f>IF(OR(D421="",E421=""),"",ROUND(D421/LOOKUP(E421,SMMLV!$A$2:$A$36,SMMLV!$D$2:$D$103),3))</f>
        <v/>
      </c>
      <c r="K421" s="645"/>
      <c r="L421" s="265">
        <v>6</v>
      </c>
      <c r="M421" s="646" t="str">
        <f t="shared" si="39"/>
        <v>NO APLICA</v>
      </c>
      <c r="N421" s="646"/>
    </row>
    <row r="422" spans="2:14">
      <c r="B422" s="222"/>
      <c r="C422" s="222"/>
      <c r="D422" s="268"/>
      <c r="E422" s="223"/>
      <c r="F422" s="270" t="str">
        <f>IF(OR(D422="",E422=""),"",ROUND(D422/LOOKUP(E422,SMMLV!$A$2:$A$36,SMMLV!$D$2:$D$103),3))</f>
        <v/>
      </c>
      <c r="K422" s="645"/>
      <c r="L422" s="265">
        <v>7</v>
      </c>
      <c r="M422" s="646" t="str">
        <f t="shared" si="39"/>
        <v>NO APLICA</v>
      </c>
      <c r="N422" s="646"/>
    </row>
    <row r="423" spans="2:14">
      <c r="B423" s="222"/>
      <c r="C423" s="222"/>
      <c r="D423" s="268"/>
      <c r="E423" s="223"/>
      <c r="F423" s="270" t="str">
        <f>IF(OR(D423="",E423=""),"",ROUND(D423/LOOKUP(E423,SMMLV!$A$2:$A$36,SMMLV!$D$2:$D$103),3))</f>
        <v/>
      </c>
      <c r="K423" s="645"/>
      <c r="L423" s="265">
        <v>8</v>
      </c>
      <c r="M423" s="646" t="str">
        <f t="shared" si="39"/>
        <v>NO APLICA</v>
      </c>
      <c r="N423" s="646"/>
    </row>
    <row r="424" spans="2:14">
      <c r="B424" s="222"/>
      <c r="C424" s="222"/>
      <c r="D424" s="268"/>
      <c r="E424" s="223"/>
      <c r="F424" s="270" t="str">
        <f>IF(OR(D424="",E424=""),"",ROUND(D424/LOOKUP(E424,SMMLV!$A$2:$A$36,SMMLV!$D$2:$D$103),3))</f>
        <v/>
      </c>
      <c r="K424" s="645"/>
      <c r="L424" s="265">
        <v>9</v>
      </c>
      <c r="M424" s="646" t="str">
        <f t="shared" si="39"/>
        <v>NO APLICA</v>
      </c>
      <c r="N424" s="646"/>
    </row>
    <row r="425" spans="2:14">
      <c r="B425" s="222"/>
      <c r="C425" s="222"/>
      <c r="D425" s="268"/>
      <c r="E425" s="223"/>
      <c r="F425" s="270" t="str">
        <f>IF(OR(D425="",E425=""),"",ROUND(D425/LOOKUP(E425,SMMLV!$A$2:$A$36,SMMLV!$D$2:$D$103),3))</f>
        <v/>
      </c>
      <c r="K425" s="645"/>
      <c r="L425" s="265">
        <v>10</v>
      </c>
      <c r="M425" s="646" t="str">
        <f t="shared" si="39"/>
        <v>NO APLICA</v>
      </c>
      <c r="N425" s="646"/>
    </row>
    <row r="426" spans="2:14">
      <c r="B426" s="222"/>
      <c r="C426" s="222"/>
      <c r="D426" s="268"/>
      <c r="E426" s="223"/>
      <c r="F426" s="270" t="str">
        <f>IF(OR(D426="",E426=""),"",ROUND(D426/LOOKUP(E426,SMMLV!$A$2:$A$36,SMMLV!$D$2:$D$103),3))</f>
        <v/>
      </c>
      <c r="K426" s="645">
        <v>43</v>
      </c>
      <c r="L426" s="265">
        <v>1</v>
      </c>
      <c r="M426" s="646" t="str">
        <f t="shared" ref="M426:M435" si="40">IF(SUMIFS($F$5:$F$1200,$B$5:$B$1200,$K$426,$C$5:$C$1200,$L426)=0,"NO APLICA",ROUND(SUMIFS($F$5:$F$1200,$B$5:$B$1200,$K$426,$C$5:$C$1200,$L426),3))</f>
        <v>NO APLICA</v>
      </c>
      <c r="N426" s="646"/>
    </row>
    <row r="427" spans="2:14">
      <c r="B427" s="222"/>
      <c r="C427" s="222"/>
      <c r="D427" s="268"/>
      <c r="E427" s="223"/>
      <c r="F427" s="270" t="str">
        <f>IF(OR(D427="",E427=""),"",ROUND(D427/LOOKUP(E427,SMMLV!$A$2:$A$36,SMMLV!$D$2:$D$103),3))</f>
        <v/>
      </c>
      <c r="K427" s="645"/>
      <c r="L427" s="265">
        <v>2</v>
      </c>
      <c r="M427" s="646" t="str">
        <f t="shared" si="40"/>
        <v>NO APLICA</v>
      </c>
      <c r="N427" s="646"/>
    </row>
    <row r="428" spans="2:14">
      <c r="B428" s="222"/>
      <c r="C428" s="222"/>
      <c r="D428" s="268"/>
      <c r="E428" s="223"/>
      <c r="F428" s="270" t="str">
        <f>IF(OR(D428="",E428=""),"",ROUND(D428/LOOKUP(E428,SMMLV!$A$2:$A$36,SMMLV!$D$2:$D$103),3))</f>
        <v/>
      </c>
      <c r="K428" s="645"/>
      <c r="L428" s="265">
        <v>3</v>
      </c>
      <c r="M428" s="646" t="str">
        <f t="shared" si="40"/>
        <v>NO APLICA</v>
      </c>
      <c r="N428" s="646"/>
    </row>
    <row r="429" spans="2:14">
      <c r="B429" s="222"/>
      <c r="C429" s="222"/>
      <c r="D429" s="268"/>
      <c r="E429" s="223"/>
      <c r="F429" s="270" t="str">
        <f>IF(OR(D429="",E429=""),"",ROUND(D429/LOOKUP(E429,SMMLV!$A$2:$A$36,SMMLV!$D$2:$D$103),3))</f>
        <v/>
      </c>
      <c r="K429" s="645"/>
      <c r="L429" s="265">
        <v>4</v>
      </c>
      <c r="M429" s="646" t="str">
        <f t="shared" si="40"/>
        <v>NO APLICA</v>
      </c>
      <c r="N429" s="646"/>
    </row>
    <row r="430" spans="2:14">
      <c r="B430" s="222"/>
      <c r="C430" s="222"/>
      <c r="D430" s="268"/>
      <c r="E430" s="223"/>
      <c r="F430" s="270" t="str">
        <f>IF(OR(D430="",E430=""),"",ROUND(D430/LOOKUP(E430,SMMLV!$A$2:$A$36,SMMLV!$D$2:$D$103),3))</f>
        <v/>
      </c>
      <c r="K430" s="645"/>
      <c r="L430" s="265">
        <v>5</v>
      </c>
      <c r="M430" s="646" t="str">
        <f t="shared" si="40"/>
        <v>NO APLICA</v>
      </c>
      <c r="N430" s="646"/>
    </row>
    <row r="431" spans="2:14">
      <c r="B431" s="222"/>
      <c r="C431" s="222"/>
      <c r="D431" s="268"/>
      <c r="E431" s="223"/>
      <c r="F431" s="270" t="str">
        <f>IF(OR(D431="",E431=""),"",ROUND(D431/LOOKUP(E431,SMMLV!$A$2:$A$36,SMMLV!$D$2:$D$103),3))</f>
        <v/>
      </c>
      <c r="K431" s="645"/>
      <c r="L431" s="265">
        <v>6</v>
      </c>
      <c r="M431" s="646" t="str">
        <f t="shared" si="40"/>
        <v>NO APLICA</v>
      </c>
      <c r="N431" s="646"/>
    </row>
    <row r="432" spans="2:14">
      <c r="B432" s="222"/>
      <c r="C432" s="222"/>
      <c r="D432" s="268"/>
      <c r="E432" s="223"/>
      <c r="F432" s="270" t="str">
        <f>IF(OR(D432="",E432=""),"",ROUND(D432/LOOKUP(E432,SMMLV!$A$2:$A$36,SMMLV!$D$2:$D$103),3))</f>
        <v/>
      </c>
      <c r="K432" s="645"/>
      <c r="L432" s="265">
        <v>7</v>
      </c>
      <c r="M432" s="646" t="str">
        <f t="shared" si="40"/>
        <v>NO APLICA</v>
      </c>
      <c r="N432" s="646"/>
    </row>
    <row r="433" spans="2:14">
      <c r="B433" s="222"/>
      <c r="C433" s="222"/>
      <c r="D433" s="268"/>
      <c r="E433" s="223"/>
      <c r="F433" s="270" t="str">
        <f>IF(OR(D433="",E433=""),"",ROUND(D433/LOOKUP(E433,SMMLV!$A$2:$A$36,SMMLV!$D$2:$D$103),3))</f>
        <v/>
      </c>
      <c r="K433" s="645"/>
      <c r="L433" s="265">
        <v>8</v>
      </c>
      <c r="M433" s="646" t="str">
        <f t="shared" si="40"/>
        <v>NO APLICA</v>
      </c>
      <c r="N433" s="646"/>
    </row>
    <row r="434" spans="2:14">
      <c r="B434" s="222"/>
      <c r="C434" s="222"/>
      <c r="D434" s="268"/>
      <c r="E434" s="223"/>
      <c r="F434" s="270" t="str">
        <f>IF(OR(D434="",E434=""),"",ROUND(D434/LOOKUP(E434,SMMLV!$A$2:$A$36,SMMLV!$D$2:$D$103),3))</f>
        <v/>
      </c>
      <c r="K434" s="645"/>
      <c r="L434" s="265">
        <v>9</v>
      </c>
      <c r="M434" s="646" t="str">
        <f t="shared" si="40"/>
        <v>NO APLICA</v>
      </c>
      <c r="N434" s="646"/>
    </row>
    <row r="435" spans="2:14">
      <c r="B435" s="222"/>
      <c r="C435" s="222"/>
      <c r="D435" s="268"/>
      <c r="E435" s="223"/>
      <c r="F435" s="270" t="str">
        <f>IF(OR(D435="",E435=""),"",ROUND(D435/LOOKUP(E435,SMMLV!$A$2:$A$36,SMMLV!$D$2:$D$103),3))</f>
        <v/>
      </c>
      <c r="K435" s="645"/>
      <c r="L435" s="265">
        <v>10</v>
      </c>
      <c r="M435" s="646" t="str">
        <f t="shared" si="40"/>
        <v>NO APLICA</v>
      </c>
      <c r="N435" s="646"/>
    </row>
    <row r="436" spans="2:14">
      <c r="B436" s="222"/>
      <c r="C436" s="222"/>
      <c r="D436" s="268"/>
      <c r="E436" s="223"/>
      <c r="F436" s="270" t="str">
        <f>IF(OR(D436="",E436=""),"",ROUND(D436/LOOKUP(E436,SMMLV!$A$2:$A$36,SMMLV!$D$2:$D$103),3))</f>
        <v/>
      </c>
      <c r="K436" s="645">
        <v>44</v>
      </c>
      <c r="L436" s="265">
        <v>1</v>
      </c>
      <c r="M436" s="646" t="str">
        <f t="shared" ref="M436:M445" si="41">IF(SUMIFS($F$5:$F$1200,$B$5:$B$1200,$K$436,$C$5:$C$1200,$L436)=0,"NO APLICA",ROUND(SUMIFS($F$5:$F$1200,$B$5:$B$1200,$K$436,$C$5:$C$1200,$L436),3))</f>
        <v>NO APLICA</v>
      </c>
      <c r="N436" s="646"/>
    </row>
    <row r="437" spans="2:14">
      <c r="B437" s="222"/>
      <c r="C437" s="222"/>
      <c r="D437" s="268"/>
      <c r="E437" s="223"/>
      <c r="F437" s="270" t="str">
        <f>IF(OR(D437="",E437=""),"",ROUND(D437/LOOKUP(E437,SMMLV!$A$2:$A$36,SMMLV!$D$2:$D$103),3))</f>
        <v/>
      </c>
      <c r="K437" s="645"/>
      <c r="L437" s="265">
        <v>2</v>
      </c>
      <c r="M437" s="646" t="str">
        <f t="shared" si="41"/>
        <v>NO APLICA</v>
      </c>
      <c r="N437" s="646"/>
    </row>
    <row r="438" spans="2:14">
      <c r="B438" s="222"/>
      <c r="C438" s="222"/>
      <c r="D438" s="268"/>
      <c r="E438" s="223"/>
      <c r="F438" s="270" t="str">
        <f>IF(OR(D438="",E438=""),"",ROUND(D438/LOOKUP(E438,SMMLV!$A$2:$A$36,SMMLV!$D$2:$D$103),3))</f>
        <v/>
      </c>
      <c r="K438" s="645"/>
      <c r="L438" s="265">
        <v>3</v>
      </c>
      <c r="M438" s="646" t="str">
        <f t="shared" si="41"/>
        <v>NO APLICA</v>
      </c>
      <c r="N438" s="646"/>
    </row>
    <row r="439" spans="2:14">
      <c r="B439" s="222"/>
      <c r="C439" s="222"/>
      <c r="D439" s="268"/>
      <c r="E439" s="223"/>
      <c r="F439" s="270" t="str">
        <f>IF(OR(D439="",E439=""),"",ROUND(D439/LOOKUP(E439,SMMLV!$A$2:$A$36,SMMLV!$D$2:$D$103),3))</f>
        <v/>
      </c>
      <c r="K439" s="645"/>
      <c r="L439" s="265">
        <v>4</v>
      </c>
      <c r="M439" s="646" t="str">
        <f t="shared" si="41"/>
        <v>NO APLICA</v>
      </c>
      <c r="N439" s="646"/>
    </row>
    <row r="440" spans="2:14">
      <c r="B440" s="222"/>
      <c r="C440" s="222"/>
      <c r="D440" s="268"/>
      <c r="E440" s="223"/>
      <c r="F440" s="270" t="str">
        <f>IF(OR(D440="",E440=""),"",ROUND(D440/LOOKUP(E440,SMMLV!$A$2:$A$36,SMMLV!$D$2:$D$103),3))</f>
        <v/>
      </c>
      <c r="K440" s="645"/>
      <c r="L440" s="265">
        <v>5</v>
      </c>
      <c r="M440" s="646" t="str">
        <f t="shared" si="41"/>
        <v>NO APLICA</v>
      </c>
      <c r="N440" s="646"/>
    </row>
    <row r="441" spans="2:14">
      <c r="B441" s="222"/>
      <c r="C441" s="222"/>
      <c r="D441" s="268"/>
      <c r="E441" s="223"/>
      <c r="F441" s="270" t="str">
        <f>IF(OR(D441="",E441=""),"",ROUND(D441/LOOKUP(E441,SMMLV!$A$2:$A$36,SMMLV!$D$2:$D$103),3))</f>
        <v/>
      </c>
      <c r="K441" s="645"/>
      <c r="L441" s="265">
        <v>6</v>
      </c>
      <c r="M441" s="646" t="str">
        <f t="shared" si="41"/>
        <v>NO APLICA</v>
      </c>
      <c r="N441" s="646"/>
    </row>
    <row r="442" spans="2:14">
      <c r="B442" s="222"/>
      <c r="C442" s="222"/>
      <c r="D442" s="268"/>
      <c r="E442" s="223"/>
      <c r="F442" s="270" t="str">
        <f>IF(OR(D442="",E442=""),"",ROUND(D442/LOOKUP(E442,SMMLV!$A$2:$A$36,SMMLV!$D$2:$D$103),3))</f>
        <v/>
      </c>
      <c r="K442" s="645"/>
      <c r="L442" s="265">
        <v>7</v>
      </c>
      <c r="M442" s="646" t="str">
        <f t="shared" si="41"/>
        <v>NO APLICA</v>
      </c>
      <c r="N442" s="646"/>
    </row>
    <row r="443" spans="2:14">
      <c r="B443" s="222"/>
      <c r="C443" s="222"/>
      <c r="D443" s="268"/>
      <c r="E443" s="223"/>
      <c r="F443" s="270" t="str">
        <f>IF(OR(D443="",E443=""),"",ROUND(D443/LOOKUP(E443,SMMLV!$A$2:$A$36,SMMLV!$D$2:$D$103),3))</f>
        <v/>
      </c>
      <c r="K443" s="645"/>
      <c r="L443" s="265">
        <v>8</v>
      </c>
      <c r="M443" s="646" t="str">
        <f t="shared" si="41"/>
        <v>NO APLICA</v>
      </c>
      <c r="N443" s="646"/>
    </row>
    <row r="444" spans="2:14">
      <c r="B444" s="222"/>
      <c r="C444" s="222"/>
      <c r="D444" s="268"/>
      <c r="E444" s="223"/>
      <c r="F444" s="270" t="str">
        <f>IF(OR(D444="",E444=""),"",ROUND(D444/LOOKUP(E444,SMMLV!$A$2:$A$36,SMMLV!$D$2:$D$103),3))</f>
        <v/>
      </c>
      <c r="K444" s="645"/>
      <c r="L444" s="265">
        <v>9</v>
      </c>
      <c r="M444" s="646" t="str">
        <f t="shared" si="41"/>
        <v>NO APLICA</v>
      </c>
      <c r="N444" s="646"/>
    </row>
    <row r="445" spans="2:14">
      <c r="B445" s="222"/>
      <c r="C445" s="222"/>
      <c r="D445" s="268"/>
      <c r="E445" s="223"/>
      <c r="F445" s="270" t="str">
        <f>IF(OR(D445="",E445=""),"",ROUND(D445/LOOKUP(E445,SMMLV!$A$2:$A$36,SMMLV!$D$2:$D$103),3))</f>
        <v/>
      </c>
      <c r="K445" s="645"/>
      <c r="L445" s="265">
        <v>10</v>
      </c>
      <c r="M445" s="646" t="str">
        <f t="shared" si="41"/>
        <v>NO APLICA</v>
      </c>
      <c r="N445" s="646"/>
    </row>
    <row r="446" spans="2:14">
      <c r="B446" s="222"/>
      <c r="C446" s="222"/>
      <c r="D446" s="268"/>
      <c r="E446" s="223"/>
      <c r="F446" s="270" t="str">
        <f>IF(OR(D446="",E446=""),"",ROUND(D446/LOOKUP(E446,SMMLV!$A$2:$A$36,SMMLV!$D$2:$D$103),3))</f>
        <v/>
      </c>
      <c r="K446" s="645">
        <v>45</v>
      </c>
      <c r="L446" s="265">
        <v>1</v>
      </c>
      <c r="M446" s="646" t="str">
        <f t="shared" ref="M446:M455" si="42">IF(SUMIFS($F$5:$F$1200,$B$5:$B$1200,$K$446,$C$5:$C$1200,$L446)=0,"NO APLICA",ROUND(SUMIFS($F$5:$F$1200,$B$5:$B$1200,$K$446,$C$5:$C$1200,$L446),3))</f>
        <v>NO APLICA</v>
      </c>
      <c r="N446" s="646"/>
    </row>
    <row r="447" spans="2:14">
      <c r="B447" s="222"/>
      <c r="C447" s="222"/>
      <c r="D447" s="268"/>
      <c r="E447" s="223"/>
      <c r="F447" s="270" t="str">
        <f>IF(OR(D447="",E447=""),"",ROUND(D447/LOOKUP(E447,SMMLV!$A$2:$A$36,SMMLV!$D$2:$D$103),3))</f>
        <v/>
      </c>
      <c r="K447" s="645"/>
      <c r="L447" s="265">
        <v>2</v>
      </c>
      <c r="M447" s="646" t="str">
        <f t="shared" si="42"/>
        <v>NO APLICA</v>
      </c>
      <c r="N447" s="646"/>
    </row>
    <row r="448" spans="2:14">
      <c r="B448" s="222"/>
      <c r="C448" s="222"/>
      <c r="D448" s="268"/>
      <c r="E448" s="223"/>
      <c r="F448" s="270" t="str">
        <f>IF(OR(D448="",E448=""),"",ROUND(D448/LOOKUP(E448,SMMLV!$A$2:$A$36,SMMLV!$D$2:$D$103),3))</f>
        <v/>
      </c>
      <c r="K448" s="645"/>
      <c r="L448" s="265">
        <v>3</v>
      </c>
      <c r="M448" s="646" t="str">
        <f t="shared" si="42"/>
        <v>NO APLICA</v>
      </c>
      <c r="N448" s="646"/>
    </row>
    <row r="449" spans="2:14">
      <c r="B449" s="222"/>
      <c r="C449" s="222"/>
      <c r="D449" s="268"/>
      <c r="E449" s="223"/>
      <c r="F449" s="270" t="str">
        <f>IF(OR(D449="",E449=""),"",ROUND(D449/LOOKUP(E449,SMMLV!$A$2:$A$36,SMMLV!$D$2:$D$103),3))</f>
        <v/>
      </c>
      <c r="K449" s="645"/>
      <c r="L449" s="265">
        <v>4</v>
      </c>
      <c r="M449" s="646" t="str">
        <f t="shared" si="42"/>
        <v>NO APLICA</v>
      </c>
      <c r="N449" s="646"/>
    </row>
    <row r="450" spans="2:14">
      <c r="B450" s="222"/>
      <c r="C450" s="222"/>
      <c r="D450" s="268"/>
      <c r="E450" s="223"/>
      <c r="F450" s="270" t="str">
        <f>IF(OR(D450="",E450=""),"",ROUND(D450/LOOKUP(E450,SMMLV!$A$2:$A$36,SMMLV!$D$2:$D$103),3))</f>
        <v/>
      </c>
      <c r="K450" s="645"/>
      <c r="L450" s="265">
        <v>5</v>
      </c>
      <c r="M450" s="646" t="str">
        <f t="shared" si="42"/>
        <v>NO APLICA</v>
      </c>
      <c r="N450" s="646"/>
    </row>
    <row r="451" spans="2:14">
      <c r="B451" s="222"/>
      <c r="C451" s="222"/>
      <c r="D451" s="268"/>
      <c r="E451" s="223"/>
      <c r="F451" s="270" t="str">
        <f>IF(OR(D451="",E451=""),"",ROUND(D451/LOOKUP(E451,SMMLV!$A$2:$A$36,SMMLV!$D$2:$D$103),3))</f>
        <v/>
      </c>
      <c r="K451" s="645"/>
      <c r="L451" s="265">
        <v>6</v>
      </c>
      <c r="M451" s="646" t="str">
        <f t="shared" si="42"/>
        <v>NO APLICA</v>
      </c>
      <c r="N451" s="646"/>
    </row>
    <row r="452" spans="2:14">
      <c r="B452" s="222"/>
      <c r="C452" s="222"/>
      <c r="D452" s="268"/>
      <c r="E452" s="223"/>
      <c r="F452" s="270" t="str">
        <f>IF(OR(D452="",E452=""),"",ROUND(D452/LOOKUP(E452,SMMLV!$A$2:$A$36,SMMLV!$D$2:$D$103),3))</f>
        <v/>
      </c>
      <c r="K452" s="645"/>
      <c r="L452" s="265">
        <v>7</v>
      </c>
      <c r="M452" s="646" t="str">
        <f t="shared" si="42"/>
        <v>NO APLICA</v>
      </c>
      <c r="N452" s="646"/>
    </row>
    <row r="453" spans="2:14">
      <c r="B453" s="222"/>
      <c r="C453" s="222"/>
      <c r="D453" s="268"/>
      <c r="E453" s="223"/>
      <c r="F453" s="270" t="str">
        <f>IF(OR(D453="",E453=""),"",ROUND(D453/LOOKUP(E453,SMMLV!$A$2:$A$36,SMMLV!$D$2:$D$103),3))</f>
        <v/>
      </c>
      <c r="K453" s="645"/>
      <c r="L453" s="265">
        <v>8</v>
      </c>
      <c r="M453" s="646" t="str">
        <f t="shared" si="42"/>
        <v>NO APLICA</v>
      </c>
      <c r="N453" s="646"/>
    </row>
    <row r="454" spans="2:14">
      <c r="B454" s="222"/>
      <c r="C454" s="222"/>
      <c r="D454" s="268"/>
      <c r="E454" s="223"/>
      <c r="F454" s="270" t="str">
        <f>IF(OR(D454="",E454=""),"",ROUND(D454/LOOKUP(E454,SMMLV!$A$2:$A$36,SMMLV!$D$2:$D$103),3))</f>
        <v/>
      </c>
      <c r="K454" s="645"/>
      <c r="L454" s="265">
        <v>9</v>
      </c>
      <c r="M454" s="646" t="str">
        <f t="shared" si="42"/>
        <v>NO APLICA</v>
      </c>
      <c r="N454" s="646"/>
    </row>
    <row r="455" spans="2:14">
      <c r="B455" s="222"/>
      <c r="C455" s="222"/>
      <c r="D455" s="268"/>
      <c r="E455" s="223"/>
      <c r="F455" s="270" t="str">
        <f>IF(OR(D455="",E455=""),"",ROUND(D455/LOOKUP(E455,SMMLV!$A$2:$A$36,SMMLV!$D$2:$D$103),3))</f>
        <v/>
      </c>
      <c r="K455" s="645"/>
      <c r="L455" s="265">
        <v>10</v>
      </c>
      <c r="M455" s="646" t="str">
        <f t="shared" si="42"/>
        <v>NO APLICA</v>
      </c>
      <c r="N455" s="646"/>
    </row>
    <row r="456" spans="2:14">
      <c r="B456" s="222"/>
      <c r="C456" s="222"/>
      <c r="D456" s="268"/>
      <c r="E456" s="223"/>
      <c r="F456" s="270" t="str">
        <f>IF(OR(D456="",E456=""),"",ROUND(D456/LOOKUP(E456,SMMLV!$A$2:$A$36,SMMLV!$D$2:$D$103),3))</f>
        <v/>
      </c>
      <c r="K456" s="645">
        <v>46</v>
      </c>
      <c r="L456" s="265">
        <v>1</v>
      </c>
      <c r="M456" s="648" t="str">
        <f t="shared" ref="M456:M465" si="43">IF(SUMIFS($F$5:$F$1200,$B$5:$B$1200,$K$456,$C$5:$C$1200,$L456)=0,"NO APLICA",ROUND(SUMIFS($F$5:$F$1200,$B$5:$B$1200,$K$456,$C$5:$C$1200,$L456),3))</f>
        <v>NO APLICA</v>
      </c>
      <c r="N456" s="649"/>
    </row>
    <row r="457" spans="2:14">
      <c r="B457" s="222"/>
      <c r="C457" s="222"/>
      <c r="D457" s="268"/>
      <c r="E457" s="223"/>
      <c r="F457" s="270" t="str">
        <f>IF(OR(D457="",E457=""),"",ROUND(D457/LOOKUP(E457,SMMLV!$A$2:$A$36,SMMLV!$D$2:$D$103),3))</f>
        <v/>
      </c>
      <c r="K457" s="645"/>
      <c r="L457" s="265">
        <v>2</v>
      </c>
      <c r="M457" s="648" t="str">
        <f t="shared" si="43"/>
        <v>NO APLICA</v>
      </c>
      <c r="N457" s="649"/>
    </row>
    <row r="458" spans="2:14">
      <c r="B458" s="222"/>
      <c r="C458" s="222"/>
      <c r="D458" s="268"/>
      <c r="E458" s="223"/>
      <c r="F458" s="270" t="str">
        <f>IF(OR(D458="",E458=""),"",ROUND(D458/LOOKUP(E458,SMMLV!$A$2:$A$36,SMMLV!$D$2:$D$103),3))</f>
        <v/>
      </c>
      <c r="K458" s="645"/>
      <c r="L458" s="265">
        <v>3</v>
      </c>
      <c r="M458" s="648" t="str">
        <f t="shared" si="43"/>
        <v>NO APLICA</v>
      </c>
      <c r="N458" s="649"/>
    </row>
    <row r="459" spans="2:14">
      <c r="B459" s="222"/>
      <c r="C459" s="222"/>
      <c r="D459" s="268"/>
      <c r="E459" s="223"/>
      <c r="F459" s="270" t="str">
        <f>IF(OR(D459="",E459=""),"",ROUND(D459/LOOKUP(E459,SMMLV!$A$2:$A$36,SMMLV!$D$2:$D$103),3))</f>
        <v/>
      </c>
      <c r="K459" s="645"/>
      <c r="L459" s="265">
        <v>4</v>
      </c>
      <c r="M459" s="648" t="str">
        <f t="shared" si="43"/>
        <v>NO APLICA</v>
      </c>
      <c r="N459" s="649"/>
    </row>
    <row r="460" spans="2:14">
      <c r="B460" s="222"/>
      <c r="C460" s="222"/>
      <c r="D460" s="268"/>
      <c r="E460" s="223"/>
      <c r="F460" s="270" t="str">
        <f>IF(OR(D460="",E460=""),"",ROUND(D460/LOOKUP(E460,SMMLV!$A$2:$A$36,SMMLV!$D$2:$D$103),3))</f>
        <v/>
      </c>
      <c r="K460" s="645"/>
      <c r="L460" s="265">
        <v>5</v>
      </c>
      <c r="M460" s="648" t="str">
        <f t="shared" si="43"/>
        <v>NO APLICA</v>
      </c>
      <c r="N460" s="649"/>
    </row>
    <row r="461" spans="2:14">
      <c r="B461" s="222"/>
      <c r="C461" s="222"/>
      <c r="D461" s="268"/>
      <c r="E461" s="223"/>
      <c r="F461" s="270" t="str">
        <f>IF(OR(D461="",E461=""),"",ROUND(D461/LOOKUP(E461,SMMLV!$A$2:$A$36,SMMLV!$D$2:$D$103),3))</f>
        <v/>
      </c>
      <c r="K461" s="645"/>
      <c r="L461" s="265">
        <v>6</v>
      </c>
      <c r="M461" s="648" t="str">
        <f t="shared" si="43"/>
        <v>NO APLICA</v>
      </c>
      <c r="N461" s="649"/>
    </row>
    <row r="462" spans="2:14">
      <c r="B462" s="222"/>
      <c r="C462" s="222"/>
      <c r="D462" s="268"/>
      <c r="E462" s="223"/>
      <c r="F462" s="270" t="str">
        <f>IF(OR(D462="",E462=""),"",ROUND(D462/LOOKUP(E462,SMMLV!$A$2:$A$36,SMMLV!$D$2:$D$103),3))</f>
        <v/>
      </c>
      <c r="K462" s="645"/>
      <c r="L462" s="265">
        <v>7</v>
      </c>
      <c r="M462" s="648" t="str">
        <f t="shared" si="43"/>
        <v>NO APLICA</v>
      </c>
      <c r="N462" s="649"/>
    </row>
    <row r="463" spans="2:14">
      <c r="B463" s="222"/>
      <c r="C463" s="222"/>
      <c r="D463" s="268"/>
      <c r="E463" s="223"/>
      <c r="F463" s="270" t="str">
        <f>IF(OR(D463="",E463=""),"",ROUND(D463/LOOKUP(E463,SMMLV!$A$2:$A$36,SMMLV!$D$2:$D$103),3))</f>
        <v/>
      </c>
      <c r="K463" s="645"/>
      <c r="L463" s="265">
        <v>8</v>
      </c>
      <c r="M463" s="648" t="str">
        <f t="shared" si="43"/>
        <v>NO APLICA</v>
      </c>
      <c r="N463" s="649"/>
    </row>
    <row r="464" spans="2:14">
      <c r="B464" s="222"/>
      <c r="C464" s="222"/>
      <c r="D464" s="268"/>
      <c r="E464" s="223"/>
      <c r="F464" s="270" t="str">
        <f>IF(OR(D464="",E464=""),"",ROUND(D464/LOOKUP(E464,SMMLV!$A$2:$A$36,SMMLV!$D$2:$D$103),3))</f>
        <v/>
      </c>
      <c r="K464" s="645"/>
      <c r="L464" s="265">
        <v>9</v>
      </c>
      <c r="M464" s="648" t="str">
        <f t="shared" si="43"/>
        <v>NO APLICA</v>
      </c>
      <c r="N464" s="649"/>
    </row>
    <row r="465" spans="2:14">
      <c r="B465" s="222"/>
      <c r="C465" s="222"/>
      <c r="D465" s="268"/>
      <c r="E465" s="223"/>
      <c r="F465" s="270" t="str">
        <f>IF(OR(D465="",E465=""),"",ROUND(D465/LOOKUP(E465,SMMLV!$A$2:$A$36,SMMLV!$D$2:$D$103),3))</f>
        <v/>
      </c>
      <c r="K465" s="645"/>
      <c r="L465" s="265">
        <v>10</v>
      </c>
      <c r="M465" s="646" t="str">
        <f t="shared" si="43"/>
        <v>NO APLICA</v>
      </c>
      <c r="N465" s="646"/>
    </row>
    <row r="466" spans="2:14">
      <c r="B466" s="222"/>
      <c r="C466" s="222"/>
      <c r="D466" s="268"/>
      <c r="E466" s="223"/>
      <c r="F466" s="270" t="str">
        <f>IF(OR(D466="",E466=""),"",ROUND(D466/LOOKUP(E466,SMMLV!$A$2:$A$36,SMMLV!$D$2:$D$103),3))</f>
        <v/>
      </c>
      <c r="K466" s="645">
        <v>47</v>
      </c>
      <c r="L466" s="265">
        <v>1</v>
      </c>
      <c r="M466" s="646" t="str">
        <f t="shared" ref="M466:M475" si="44">IF(SUMIFS($F$5:$F$1200,$B$5:$B$1200,$K$466,$C$5:$C$1200,$L466)=0,"NO APLICA",ROUND(SUMIFS($F$5:$F$1200,$B$5:$B$1200,$K$466,$C$5:$C$1200,$L466),3))</f>
        <v>NO APLICA</v>
      </c>
      <c r="N466" s="646"/>
    </row>
    <row r="467" spans="2:14">
      <c r="B467" s="222"/>
      <c r="C467" s="222"/>
      <c r="D467" s="268"/>
      <c r="E467" s="223"/>
      <c r="F467" s="270" t="str">
        <f>IF(OR(D467="",E467=""),"",ROUND(D467/LOOKUP(E467,SMMLV!$A$2:$A$36,SMMLV!$D$2:$D$103),3))</f>
        <v/>
      </c>
      <c r="K467" s="645"/>
      <c r="L467" s="265">
        <v>2</v>
      </c>
      <c r="M467" s="646" t="str">
        <f t="shared" si="44"/>
        <v>NO APLICA</v>
      </c>
      <c r="N467" s="646"/>
    </row>
    <row r="468" spans="2:14">
      <c r="B468" s="222"/>
      <c r="C468" s="222"/>
      <c r="D468" s="268"/>
      <c r="E468" s="223"/>
      <c r="F468" s="270" t="str">
        <f>IF(OR(D468="",E468=""),"",ROUND(D468/LOOKUP(E468,SMMLV!$A$2:$A$36,SMMLV!$D$2:$D$103),3))</f>
        <v/>
      </c>
      <c r="K468" s="645"/>
      <c r="L468" s="265">
        <v>3</v>
      </c>
      <c r="M468" s="646" t="str">
        <f t="shared" si="44"/>
        <v>NO APLICA</v>
      </c>
      <c r="N468" s="646"/>
    </row>
    <row r="469" spans="2:14">
      <c r="B469" s="222"/>
      <c r="C469" s="222"/>
      <c r="D469" s="268"/>
      <c r="E469" s="223"/>
      <c r="F469" s="270" t="str">
        <f>IF(OR(D469="",E469=""),"",ROUND(D469/LOOKUP(E469,SMMLV!$A$2:$A$36,SMMLV!$D$2:$D$103),3))</f>
        <v/>
      </c>
      <c r="K469" s="645"/>
      <c r="L469" s="265">
        <v>4</v>
      </c>
      <c r="M469" s="646" t="str">
        <f t="shared" si="44"/>
        <v>NO APLICA</v>
      </c>
      <c r="N469" s="646"/>
    </row>
    <row r="470" spans="2:14">
      <c r="B470" s="222"/>
      <c r="C470" s="222"/>
      <c r="D470" s="268"/>
      <c r="E470" s="223"/>
      <c r="F470" s="270" t="str">
        <f>IF(OR(D470="",E470=""),"",ROUND(D470/LOOKUP(E470,SMMLV!$A$2:$A$36,SMMLV!$D$2:$D$103),3))</f>
        <v/>
      </c>
      <c r="K470" s="645"/>
      <c r="L470" s="265">
        <v>5</v>
      </c>
      <c r="M470" s="646" t="str">
        <f t="shared" si="44"/>
        <v>NO APLICA</v>
      </c>
      <c r="N470" s="646"/>
    </row>
    <row r="471" spans="2:14">
      <c r="B471" s="222"/>
      <c r="C471" s="222"/>
      <c r="D471" s="268"/>
      <c r="E471" s="223"/>
      <c r="F471" s="270" t="str">
        <f>IF(OR(D471="",E471=""),"",ROUND(D471/LOOKUP(E471,SMMLV!$A$2:$A$36,SMMLV!$D$2:$D$103),3))</f>
        <v/>
      </c>
      <c r="K471" s="645"/>
      <c r="L471" s="265">
        <v>6</v>
      </c>
      <c r="M471" s="646" t="str">
        <f t="shared" si="44"/>
        <v>NO APLICA</v>
      </c>
      <c r="N471" s="646"/>
    </row>
    <row r="472" spans="2:14">
      <c r="B472" s="222"/>
      <c r="C472" s="222"/>
      <c r="D472" s="268"/>
      <c r="E472" s="223"/>
      <c r="F472" s="270" t="str">
        <f>IF(OR(D472="",E472=""),"",ROUND(D472/LOOKUP(E472,SMMLV!$A$2:$A$36,SMMLV!$D$2:$D$103),3))</f>
        <v/>
      </c>
      <c r="K472" s="645"/>
      <c r="L472" s="265">
        <v>7</v>
      </c>
      <c r="M472" s="646" t="str">
        <f t="shared" si="44"/>
        <v>NO APLICA</v>
      </c>
      <c r="N472" s="646"/>
    </row>
    <row r="473" spans="2:14">
      <c r="B473" s="222"/>
      <c r="C473" s="222"/>
      <c r="D473" s="268"/>
      <c r="E473" s="223"/>
      <c r="F473" s="270" t="str">
        <f>IF(OR(D473="",E473=""),"",ROUND(D473/LOOKUP(E473,SMMLV!$A$2:$A$36,SMMLV!$D$2:$D$103),3))</f>
        <v/>
      </c>
      <c r="K473" s="645"/>
      <c r="L473" s="265">
        <v>8</v>
      </c>
      <c r="M473" s="646" t="str">
        <f t="shared" si="44"/>
        <v>NO APLICA</v>
      </c>
      <c r="N473" s="646"/>
    </row>
    <row r="474" spans="2:14">
      <c r="B474" s="222"/>
      <c r="C474" s="222"/>
      <c r="D474" s="268"/>
      <c r="E474" s="223"/>
      <c r="F474" s="270" t="str">
        <f>IF(OR(D474="",E474=""),"",ROUND(D474/LOOKUP(E474,SMMLV!$A$2:$A$36,SMMLV!$D$2:$D$103),3))</f>
        <v/>
      </c>
      <c r="K474" s="645"/>
      <c r="L474" s="265">
        <v>9</v>
      </c>
      <c r="M474" s="646" t="str">
        <f t="shared" si="44"/>
        <v>NO APLICA</v>
      </c>
      <c r="N474" s="646"/>
    </row>
    <row r="475" spans="2:14">
      <c r="B475" s="222"/>
      <c r="C475" s="222"/>
      <c r="D475" s="268"/>
      <c r="E475" s="223"/>
      <c r="F475" s="270" t="str">
        <f>IF(OR(D475="",E475=""),"",ROUND(D475/LOOKUP(E475,SMMLV!$A$2:$A$36,SMMLV!$D$2:$D$103),3))</f>
        <v/>
      </c>
      <c r="K475" s="645"/>
      <c r="L475" s="265">
        <v>10</v>
      </c>
      <c r="M475" s="646" t="str">
        <f t="shared" si="44"/>
        <v>NO APLICA</v>
      </c>
      <c r="N475" s="646"/>
    </row>
    <row r="476" spans="2:14">
      <c r="B476" s="222"/>
      <c r="C476" s="222"/>
      <c r="D476" s="268"/>
      <c r="E476" s="223"/>
      <c r="F476" s="270" t="str">
        <f>IF(OR(D476="",E476=""),"",ROUND(D476/LOOKUP(E476,SMMLV!$A$2:$A$36,SMMLV!$D$2:$D$103),3))</f>
        <v/>
      </c>
      <c r="K476" s="645">
        <v>48</v>
      </c>
      <c r="L476" s="265">
        <v>1</v>
      </c>
      <c r="M476" s="646" t="str">
        <f t="shared" ref="M476:M485" si="45">IF(SUMIFS($F$5:$F$1200,$B$5:$B$1200,$K$476,$C$5:$C$1200,$L476)=0,"NO APLICA",ROUND(SUMIFS($F$5:$F$1200,$B$5:$B$1200,$K$476,$C$5:$C$1200,$L476),3))</f>
        <v>NO APLICA</v>
      </c>
      <c r="N476" s="646"/>
    </row>
    <row r="477" spans="2:14">
      <c r="B477" s="222"/>
      <c r="C477" s="222"/>
      <c r="D477" s="268"/>
      <c r="E477" s="223"/>
      <c r="F477" s="270" t="str">
        <f>IF(OR(D477="",E477=""),"",ROUND(D477/LOOKUP(E477,SMMLV!$A$2:$A$36,SMMLV!$D$2:$D$103),3))</f>
        <v/>
      </c>
      <c r="K477" s="645"/>
      <c r="L477" s="265">
        <v>2</v>
      </c>
      <c r="M477" s="646" t="str">
        <f t="shared" si="45"/>
        <v>NO APLICA</v>
      </c>
      <c r="N477" s="646"/>
    </row>
    <row r="478" spans="2:14">
      <c r="B478" s="222"/>
      <c r="C478" s="222"/>
      <c r="D478" s="268"/>
      <c r="E478" s="223"/>
      <c r="F478" s="270" t="str">
        <f>IF(OR(D478="",E478=""),"",ROUND(D478/LOOKUP(E478,SMMLV!$A$2:$A$36,SMMLV!$D$2:$D$103),3))</f>
        <v/>
      </c>
      <c r="K478" s="645"/>
      <c r="L478" s="265">
        <v>3</v>
      </c>
      <c r="M478" s="646" t="str">
        <f t="shared" si="45"/>
        <v>NO APLICA</v>
      </c>
      <c r="N478" s="646"/>
    </row>
    <row r="479" spans="2:14">
      <c r="B479" s="222"/>
      <c r="C479" s="222"/>
      <c r="D479" s="268"/>
      <c r="E479" s="223"/>
      <c r="F479" s="270" t="str">
        <f>IF(OR(D479="",E479=""),"",ROUND(D479/LOOKUP(E479,SMMLV!$A$2:$A$36,SMMLV!$D$2:$D$103),3))</f>
        <v/>
      </c>
      <c r="K479" s="645"/>
      <c r="L479" s="265">
        <v>4</v>
      </c>
      <c r="M479" s="646" t="str">
        <f t="shared" si="45"/>
        <v>NO APLICA</v>
      </c>
      <c r="N479" s="646"/>
    </row>
    <row r="480" spans="2:14">
      <c r="B480" s="222"/>
      <c r="C480" s="222"/>
      <c r="D480" s="268"/>
      <c r="E480" s="223"/>
      <c r="F480" s="270" t="str">
        <f>IF(OR(D480="",E480=""),"",ROUND(D480/LOOKUP(E480,SMMLV!$A$2:$A$36,SMMLV!$D$2:$D$103),3))</f>
        <v/>
      </c>
      <c r="K480" s="645"/>
      <c r="L480" s="265">
        <v>5</v>
      </c>
      <c r="M480" s="646" t="str">
        <f t="shared" si="45"/>
        <v>NO APLICA</v>
      </c>
      <c r="N480" s="646"/>
    </row>
    <row r="481" spans="2:14">
      <c r="B481" s="222"/>
      <c r="C481" s="222"/>
      <c r="D481" s="268"/>
      <c r="E481" s="223"/>
      <c r="F481" s="270" t="str">
        <f>IF(OR(D481="",E481=""),"",ROUND(D481/LOOKUP(E481,SMMLV!$A$2:$A$36,SMMLV!$D$2:$D$103),3))</f>
        <v/>
      </c>
      <c r="K481" s="645"/>
      <c r="L481" s="265">
        <v>6</v>
      </c>
      <c r="M481" s="646" t="str">
        <f t="shared" si="45"/>
        <v>NO APLICA</v>
      </c>
      <c r="N481" s="646"/>
    </row>
    <row r="482" spans="2:14">
      <c r="B482" s="222"/>
      <c r="C482" s="222"/>
      <c r="D482" s="268"/>
      <c r="E482" s="223"/>
      <c r="F482" s="270" t="str">
        <f>IF(OR(D482="",E482=""),"",ROUND(D482/LOOKUP(E482,SMMLV!$A$2:$A$36,SMMLV!$D$2:$D$103),3))</f>
        <v/>
      </c>
      <c r="K482" s="645"/>
      <c r="L482" s="265">
        <v>7</v>
      </c>
      <c r="M482" s="646" t="str">
        <f t="shared" si="45"/>
        <v>NO APLICA</v>
      </c>
      <c r="N482" s="646"/>
    </row>
    <row r="483" spans="2:14">
      <c r="B483" s="222"/>
      <c r="C483" s="222"/>
      <c r="D483" s="268"/>
      <c r="E483" s="223"/>
      <c r="F483" s="270" t="str">
        <f>IF(OR(D483="",E483=""),"",ROUND(D483/LOOKUP(E483,SMMLV!$A$2:$A$36,SMMLV!$D$2:$D$103),3))</f>
        <v/>
      </c>
      <c r="K483" s="645"/>
      <c r="L483" s="265">
        <v>8</v>
      </c>
      <c r="M483" s="646" t="str">
        <f t="shared" si="45"/>
        <v>NO APLICA</v>
      </c>
      <c r="N483" s="646"/>
    </row>
    <row r="484" spans="2:14">
      <c r="B484" s="222"/>
      <c r="C484" s="222"/>
      <c r="D484" s="268"/>
      <c r="E484" s="223"/>
      <c r="F484" s="270" t="str">
        <f>IF(OR(D484="",E484=""),"",ROUND(D484/LOOKUP(E484,SMMLV!$A$2:$A$36,SMMLV!$D$2:$D$103),3))</f>
        <v/>
      </c>
      <c r="K484" s="645"/>
      <c r="L484" s="265">
        <v>9</v>
      </c>
      <c r="M484" s="646" t="str">
        <f t="shared" si="45"/>
        <v>NO APLICA</v>
      </c>
      <c r="N484" s="646"/>
    </row>
    <row r="485" spans="2:14">
      <c r="B485" s="222"/>
      <c r="C485" s="222"/>
      <c r="D485" s="268"/>
      <c r="E485" s="223"/>
      <c r="F485" s="270" t="str">
        <f>IF(OR(D485="",E485=""),"",ROUND(D485/LOOKUP(E485,SMMLV!$A$2:$A$36,SMMLV!$D$2:$D$103),3))</f>
        <v/>
      </c>
      <c r="K485" s="645"/>
      <c r="L485" s="265">
        <v>10</v>
      </c>
      <c r="M485" s="646" t="str">
        <f t="shared" si="45"/>
        <v>NO APLICA</v>
      </c>
      <c r="N485" s="646"/>
    </row>
    <row r="486" spans="2:14">
      <c r="B486" s="222"/>
      <c r="C486" s="222"/>
      <c r="D486" s="268"/>
      <c r="E486" s="223"/>
      <c r="F486" s="270" t="str">
        <f>IF(OR(D486="",E486=""),"",ROUND(D486/LOOKUP(E486,SMMLV!$A$2:$A$36,SMMLV!$D$2:$D$103),3))</f>
        <v/>
      </c>
      <c r="K486" s="645">
        <v>49</v>
      </c>
      <c r="L486" s="265">
        <v>1</v>
      </c>
      <c r="M486" s="646" t="str">
        <f t="shared" ref="M486:M495" si="46">IF(SUMIFS($F$5:$F$1200,$B$5:$B$1200,$K$486,$C$5:$C$1200,$L486)=0,"NO APLICA",ROUND(SUMIFS($F$5:$F$1200,$B$5:$B$1200,$K$486,$C$5:$C$1200,$L486),3))</f>
        <v>NO APLICA</v>
      </c>
      <c r="N486" s="646"/>
    </row>
    <row r="487" spans="2:14">
      <c r="B487" s="222"/>
      <c r="C487" s="222"/>
      <c r="D487" s="268"/>
      <c r="E487" s="223"/>
      <c r="F487" s="270" t="str">
        <f>IF(OR(D487="",E487=""),"",ROUND(D487/LOOKUP(E487,SMMLV!$A$2:$A$36,SMMLV!$D$2:$D$103),3))</f>
        <v/>
      </c>
      <c r="K487" s="645"/>
      <c r="L487" s="265">
        <v>2</v>
      </c>
      <c r="M487" s="646" t="str">
        <f t="shared" si="46"/>
        <v>NO APLICA</v>
      </c>
      <c r="N487" s="646"/>
    </row>
    <row r="488" spans="2:14">
      <c r="B488" s="222"/>
      <c r="C488" s="222"/>
      <c r="D488" s="268"/>
      <c r="E488" s="223"/>
      <c r="F488" s="270" t="str">
        <f>IF(OR(D488="",E488=""),"",ROUND(D488/LOOKUP(E488,SMMLV!$A$2:$A$36,SMMLV!$D$2:$D$103),3))</f>
        <v/>
      </c>
      <c r="K488" s="645"/>
      <c r="L488" s="265">
        <v>3</v>
      </c>
      <c r="M488" s="646" t="str">
        <f t="shared" si="46"/>
        <v>NO APLICA</v>
      </c>
      <c r="N488" s="646"/>
    </row>
    <row r="489" spans="2:14">
      <c r="B489" s="222"/>
      <c r="C489" s="222"/>
      <c r="D489" s="268"/>
      <c r="E489" s="223"/>
      <c r="F489" s="270" t="str">
        <f>IF(OR(D489="",E489=""),"",ROUND(D489/LOOKUP(E489,SMMLV!$A$2:$A$36,SMMLV!$D$2:$D$103),3))</f>
        <v/>
      </c>
      <c r="K489" s="645"/>
      <c r="L489" s="265">
        <v>4</v>
      </c>
      <c r="M489" s="646" t="str">
        <f t="shared" si="46"/>
        <v>NO APLICA</v>
      </c>
      <c r="N489" s="646"/>
    </row>
    <row r="490" spans="2:14">
      <c r="B490" s="222"/>
      <c r="C490" s="222"/>
      <c r="D490" s="268"/>
      <c r="E490" s="223"/>
      <c r="F490" s="270" t="str">
        <f>IF(OR(D490="",E490=""),"",ROUND(D490/LOOKUP(E490,SMMLV!$A$2:$A$36,SMMLV!$D$2:$D$103),3))</f>
        <v/>
      </c>
      <c r="K490" s="645"/>
      <c r="L490" s="265">
        <v>5</v>
      </c>
      <c r="M490" s="646" t="str">
        <f t="shared" si="46"/>
        <v>NO APLICA</v>
      </c>
      <c r="N490" s="646"/>
    </row>
    <row r="491" spans="2:14">
      <c r="B491" s="222"/>
      <c r="C491" s="222"/>
      <c r="D491" s="268"/>
      <c r="E491" s="223"/>
      <c r="F491" s="270" t="str">
        <f>IF(OR(D491="",E491=""),"",ROUND(D491/LOOKUP(E491,SMMLV!$A$2:$A$36,SMMLV!$D$2:$D$103),3))</f>
        <v/>
      </c>
      <c r="K491" s="645"/>
      <c r="L491" s="265">
        <v>6</v>
      </c>
      <c r="M491" s="646" t="str">
        <f t="shared" si="46"/>
        <v>NO APLICA</v>
      </c>
      <c r="N491" s="646"/>
    </row>
    <row r="492" spans="2:14">
      <c r="B492" s="222"/>
      <c r="C492" s="222"/>
      <c r="D492" s="268"/>
      <c r="E492" s="223"/>
      <c r="F492" s="270" t="str">
        <f>IF(OR(D492="",E492=""),"",ROUND(D492/LOOKUP(E492,SMMLV!$A$2:$A$36,SMMLV!$D$2:$D$103),3))</f>
        <v/>
      </c>
      <c r="K492" s="645"/>
      <c r="L492" s="265">
        <v>7</v>
      </c>
      <c r="M492" s="646" t="str">
        <f t="shared" si="46"/>
        <v>NO APLICA</v>
      </c>
      <c r="N492" s="646"/>
    </row>
    <row r="493" spans="2:14">
      <c r="B493" s="222"/>
      <c r="C493" s="222"/>
      <c r="D493" s="268"/>
      <c r="E493" s="223"/>
      <c r="F493" s="270" t="str">
        <f>IF(OR(D493="",E493=""),"",ROUND(D493/LOOKUP(E493,SMMLV!$A$2:$A$36,SMMLV!$D$2:$D$103),3))</f>
        <v/>
      </c>
      <c r="K493" s="645"/>
      <c r="L493" s="265">
        <v>8</v>
      </c>
      <c r="M493" s="646" t="str">
        <f t="shared" si="46"/>
        <v>NO APLICA</v>
      </c>
      <c r="N493" s="646"/>
    </row>
    <row r="494" spans="2:14">
      <c r="B494" s="222"/>
      <c r="C494" s="222"/>
      <c r="D494" s="268"/>
      <c r="E494" s="223"/>
      <c r="F494" s="270" t="str">
        <f>IF(OR(D494="",E494=""),"",ROUND(D494/LOOKUP(E494,SMMLV!$A$2:$A$36,SMMLV!$D$2:$D$103),3))</f>
        <v/>
      </c>
      <c r="K494" s="645"/>
      <c r="L494" s="265">
        <v>9</v>
      </c>
      <c r="M494" s="646" t="str">
        <f t="shared" si="46"/>
        <v>NO APLICA</v>
      </c>
      <c r="N494" s="646"/>
    </row>
    <row r="495" spans="2:14">
      <c r="B495" s="222"/>
      <c r="C495" s="222"/>
      <c r="D495" s="268"/>
      <c r="E495" s="223"/>
      <c r="F495" s="270" t="str">
        <f>IF(OR(D495="",E495=""),"",ROUND(D495/LOOKUP(E495,SMMLV!$A$2:$A$36,SMMLV!$D$2:$D$103),3))</f>
        <v/>
      </c>
      <c r="K495" s="645"/>
      <c r="L495" s="265">
        <v>10</v>
      </c>
      <c r="M495" s="646" t="str">
        <f t="shared" si="46"/>
        <v>NO APLICA</v>
      </c>
      <c r="N495" s="646"/>
    </row>
    <row r="496" spans="2:14">
      <c r="B496" s="222"/>
      <c r="C496" s="222"/>
      <c r="D496" s="268"/>
      <c r="E496" s="223"/>
      <c r="F496" s="270" t="str">
        <f>IF(OR(D496="",E496=""),"",ROUND(D496/LOOKUP(E496,SMMLV!$A$2:$A$36,SMMLV!$D$2:$D$103),3))</f>
        <v/>
      </c>
      <c r="K496" s="645">
        <v>50</v>
      </c>
      <c r="L496" s="265">
        <v>1</v>
      </c>
      <c r="M496" s="646" t="str">
        <f t="shared" ref="M496:M505" si="47">IF(SUMIFS($F$5:$F$1200,$B$5:$B$1200,$K$496,$C$5:$C$1200,$L496)=0,"NO APLICA",ROUND(SUMIFS($F$5:$F$1200,$B$5:$B$1200,$K$496,$C$5:$C$1200,$L496),3))</f>
        <v>NO APLICA</v>
      </c>
      <c r="N496" s="646"/>
    </row>
    <row r="497" spans="2:14">
      <c r="B497" s="222"/>
      <c r="C497" s="222"/>
      <c r="D497" s="268"/>
      <c r="E497" s="223"/>
      <c r="F497" s="270" t="str">
        <f>IF(OR(D497="",E497=""),"",ROUND(D497/LOOKUP(E497,SMMLV!$A$2:$A$36,SMMLV!$D$2:$D$103),3))</f>
        <v/>
      </c>
      <c r="K497" s="645"/>
      <c r="L497" s="265">
        <v>2</v>
      </c>
      <c r="M497" s="646" t="str">
        <f t="shared" si="47"/>
        <v>NO APLICA</v>
      </c>
      <c r="N497" s="646"/>
    </row>
    <row r="498" spans="2:14">
      <c r="B498" s="222"/>
      <c r="C498" s="222"/>
      <c r="D498" s="268"/>
      <c r="E498" s="223"/>
      <c r="F498" s="270" t="str">
        <f>IF(OR(D498="",E498=""),"",ROUND(D498/LOOKUP(E498,SMMLV!$A$2:$A$36,SMMLV!$D$2:$D$103),3))</f>
        <v/>
      </c>
      <c r="K498" s="645"/>
      <c r="L498" s="265">
        <v>3</v>
      </c>
      <c r="M498" s="646" t="str">
        <f t="shared" si="47"/>
        <v>NO APLICA</v>
      </c>
      <c r="N498" s="646"/>
    </row>
    <row r="499" spans="2:14">
      <c r="B499" s="222"/>
      <c r="C499" s="222"/>
      <c r="D499" s="268"/>
      <c r="E499" s="223"/>
      <c r="F499" s="270" t="str">
        <f>IF(OR(D499="",E499=""),"",ROUND(D499/LOOKUP(E499,SMMLV!$A$2:$A$36,SMMLV!$D$2:$D$103),3))</f>
        <v/>
      </c>
      <c r="K499" s="645"/>
      <c r="L499" s="265">
        <v>4</v>
      </c>
      <c r="M499" s="646" t="str">
        <f t="shared" si="47"/>
        <v>NO APLICA</v>
      </c>
      <c r="N499" s="646"/>
    </row>
    <row r="500" spans="2:14">
      <c r="B500" s="222"/>
      <c r="C500" s="222"/>
      <c r="D500" s="268"/>
      <c r="E500" s="223"/>
      <c r="F500" s="270" t="str">
        <f>IF(OR(D500="",E500=""),"",ROUND(D500/LOOKUP(E500,SMMLV!$A$2:$A$36,SMMLV!$D$2:$D$103),3))</f>
        <v/>
      </c>
      <c r="K500" s="645"/>
      <c r="L500" s="265">
        <v>5</v>
      </c>
      <c r="M500" s="646" t="str">
        <f t="shared" si="47"/>
        <v>NO APLICA</v>
      </c>
      <c r="N500" s="646"/>
    </row>
    <row r="501" spans="2:14">
      <c r="B501" s="222"/>
      <c r="C501" s="222"/>
      <c r="D501" s="268"/>
      <c r="E501" s="223"/>
      <c r="F501" s="270" t="str">
        <f>IF(OR(D501="",E501=""),"",ROUND(D501/LOOKUP(E501,SMMLV!$A$2:$A$36,SMMLV!$D$2:$D$103),3))</f>
        <v/>
      </c>
      <c r="K501" s="645"/>
      <c r="L501" s="265">
        <v>6</v>
      </c>
      <c r="M501" s="646" t="str">
        <f t="shared" si="47"/>
        <v>NO APLICA</v>
      </c>
      <c r="N501" s="646"/>
    </row>
    <row r="502" spans="2:14">
      <c r="B502" s="222"/>
      <c r="C502" s="222"/>
      <c r="D502" s="268"/>
      <c r="E502" s="223"/>
      <c r="F502" s="270" t="str">
        <f>IF(OR(D502="",E502=""),"",ROUND(D502/LOOKUP(E502,SMMLV!$A$2:$A$36,SMMLV!$D$2:$D$103),3))</f>
        <v/>
      </c>
      <c r="K502" s="645"/>
      <c r="L502" s="265">
        <v>7</v>
      </c>
      <c r="M502" s="646" t="str">
        <f t="shared" si="47"/>
        <v>NO APLICA</v>
      </c>
      <c r="N502" s="646"/>
    </row>
    <row r="503" spans="2:14">
      <c r="B503" s="222"/>
      <c r="C503" s="222"/>
      <c r="D503" s="268"/>
      <c r="E503" s="223"/>
      <c r="F503" s="270" t="str">
        <f>IF(OR(D503="",E503=""),"",ROUND(D503/LOOKUP(E503,SMMLV!$A$2:$A$36,SMMLV!$D$2:$D$103),3))</f>
        <v/>
      </c>
      <c r="K503" s="645"/>
      <c r="L503" s="265">
        <v>8</v>
      </c>
      <c r="M503" s="646" t="str">
        <f t="shared" si="47"/>
        <v>NO APLICA</v>
      </c>
      <c r="N503" s="646"/>
    </row>
    <row r="504" spans="2:14">
      <c r="B504" s="222"/>
      <c r="C504" s="222"/>
      <c r="D504" s="268"/>
      <c r="E504" s="223"/>
      <c r="F504" s="270" t="str">
        <f>IF(OR(D504="",E504=""),"",ROUND(D504/LOOKUP(E504,SMMLV!$A$2:$A$36,SMMLV!$D$2:$D$103),3))</f>
        <v/>
      </c>
      <c r="K504" s="645"/>
      <c r="L504" s="265">
        <v>9</v>
      </c>
      <c r="M504" s="646" t="str">
        <f t="shared" si="47"/>
        <v>NO APLICA</v>
      </c>
      <c r="N504" s="646"/>
    </row>
    <row r="505" spans="2:14">
      <c r="B505" s="222"/>
      <c r="C505" s="222"/>
      <c r="D505" s="268"/>
      <c r="E505" s="223"/>
      <c r="F505" s="270" t="str">
        <f>IF(OR(D505="",E505=""),"",ROUND(D505/LOOKUP(E505,SMMLV!$A$2:$A$36,SMMLV!$D$2:$D$103),3))</f>
        <v/>
      </c>
      <c r="K505" s="645"/>
      <c r="L505" s="265">
        <v>10</v>
      </c>
      <c r="M505" s="646" t="str">
        <f t="shared" si="47"/>
        <v>NO APLICA</v>
      </c>
      <c r="N505" s="646"/>
    </row>
    <row r="506" spans="2:14">
      <c r="B506" s="222"/>
      <c r="C506" s="222"/>
      <c r="D506" s="268"/>
      <c r="E506" s="223"/>
      <c r="F506" s="270" t="str">
        <f>IF(OR(D506="",E506=""),"",ROUND(D506/LOOKUP(E506,SMMLV!$A$2:$A$36,SMMLV!$D$2:$D$103),3))</f>
        <v/>
      </c>
      <c r="K506" s="645">
        <v>51</v>
      </c>
      <c r="L506" s="265">
        <v>1</v>
      </c>
      <c r="M506" s="646" t="str">
        <f t="shared" ref="M506:M515" si="48">IF(SUMIFS($F$5:$F$1200,$B$5:$B$1200,$K$506,$C$5:$C$1200,$L506)=0,"NO APLICA",ROUND(SUMIFS($F$5:$F$1200,$B$5:$B$1200,$K$506,$C$5:$C$1200,$L506),3))</f>
        <v>NO APLICA</v>
      </c>
      <c r="N506" s="646"/>
    </row>
    <row r="507" spans="2:14">
      <c r="B507" s="222"/>
      <c r="C507" s="222"/>
      <c r="D507" s="268"/>
      <c r="E507" s="223"/>
      <c r="F507" s="270" t="str">
        <f>IF(OR(D507="",E507=""),"",ROUND(D507/LOOKUP(E507,SMMLV!$A$2:$A$36,SMMLV!$D$2:$D$103),3))</f>
        <v/>
      </c>
      <c r="K507" s="645"/>
      <c r="L507" s="265">
        <v>2</v>
      </c>
      <c r="M507" s="646" t="str">
        <f t="shared" si="48"/>
        <v>NO APLICA</v>
      </c>
      <c r="N507" s="646"/>
    </row>
    <row r="508" spans="2:14">
      <c r="B508" s="222"/>
      <c r="C508" s="222"/>
      <c r="D508" s="268"/>
      <c r="E508" s="223"/>
      <c r="F508" s="270" t="str">
        <f>IF(OR(D508="",E508=""),"",ROUND(D508/LOOKUP(E508,SMMLV!$A$2:$A$36,SMMLV!$D$2:$D$103),3))</f>
        <v/>
      </c>
      <c r="K508" s="645"/>
      <c r="L508" s="265">
        <v>3</v>
      </c>
      <c r="M508" s="646" t="str">
        <f t="shared" si="48"/>
        <v>NO APLICA</v>
      </c>
      <c r="N508" s="646"/>
    </row>
    <row r="509" spans="2:14">
      <c r="B509" s="222"/>
      <c r="C509" s="222"/>
      <c r="D509" s="268"/>
      <c r="E509" s="223"/>
      <c r="F509" s="270" t="str">
        <f>IF(OR(D509="",E509=""),"",ROUND(D509/LOOKUP(E509,SMMLV!$A$2:$A$36,SMMLV!$D$2:$D$103),3))</f>
        <v/>
      </c>
      <c r="K509" s="645"/>
      <c r="L509" s="265">
        <v>4</v>
      </c>
      <c r="M509" s="646" t="str">
        <f t="shared" si="48"/>
        <v>NO APLICA</v>
      </c>
      <c r="N509" s="646"/>
    </row>
    <row r="510" spans="2:14">
      <c r="B510" s="222"/>
      <c r="C510" s="222"/>
      <c r="D510" s="268"/>
      <c r="E510" s="223"/>
      <c r="F510" s="270" t="str">
        <f>IF(OR(D510="",E510=""),"",ROUND(D510/LOOKUP(E510,SMMLV!$A$2:$A$36,SMMLV!$D$2:$D$103),3))</f>
        <v/>
      </c>
      <c r="K510" s="645"/>
      <c r="L510" s="265">
        <v>5</v>
      </c>
      <c r="M510" s="646" t="str">
        <f t="shared" si="48"/>
        <v>NO APLICA</v>
      </c>
      <c r="N510" s="646"/>
    </row>
    <row r="511" spans="2:14">
      <c r="B511" s="222"/>
      <c r="C511" s="222"/>
      <c r="D511" s="268"/>
      <c r="E511" s="223"/>
      <c r="F511" s="270" t="str">
        <f>IF(OR(D511="",E511=""),"",ROUND(D511/LOOKUP(E511,SMMLV!$A$2:$A$36,SMMLV!$D$2:$D$103),3))</f>
        <v/>
      </c>
      <c r="K511" s="645"/>
      <c r="L511" s="265">
        <v>6</v>
      </c>
      <c r="M511" s="646" t="str">
        <f t="shared" si="48"/>
        <v>NO APLICA</v>
      </c>
      <c r="N511" s="646"/>
    </row>
    <row r="512" spans="2:14">
      <c r="B512" s="222"/>
      <c r="C512" s="222"/>
      <c r="D512" s="268"/>
      <c r="E512" s="223"/>
      <c r="F512" s="270" t="str">
        <f>IF(OR(D512="",E512=""),"",ROUND(D512/LOOKUP(E512,SMMLV!$A$2:$A$36,SMMLV!$D$2:$D$103),3))</f>
        <v/>
      </c>
      <c r="K512" s="645"/>
      <c r="L512" s="265">
        <v>7</v>
      </c>
      <c r="M512" s="646" t="str">
        <f t="shared" si="48"/>
        <v>NO APLICA</v>
      </c>
      <c r="N512" s="646"/>
    </row>
    <row r="513" spans="2:14">
      <c r="B513" s="222"/>
      <c r="C513" s="222"/>
      <c r="D513" s="268"/>
      <c r="E513" s="223"/>
      <c r="F513" s="270" t="str">
        <f>IF(OR(D513="",E513=""),"",ROUND(D513/LOOKUP(E513,SMMLV!$A$2:$A$36,SMMLV!$D$2:$D$103),3))</f>
        <v/>
      </c>
      <c r="K513" s="645"/>
      <c r="L513" s="265">
        <v>8</v>
      </c>
      <c r="M513" s="646" t="str">
        <f t="shared" si="48"/>
        <v>NO APLICA</v>
      </c>
      <c r="N513" s="646"/>
    </row>
    <row r="514" spans="2:14">
      <c r="B514" s="222"/>
      <c r="C514" s="222"/>
      <c r="D514" s="268"/>
      <c r="E514" s="223"/>
      <c r="F514" s="270" t="str">
        <f>IF(OR(D514="",E514=""),"",ROUND(D514/LOOKUP(E514,SMMLV!$A$2:$A$36,SMMLV!$D$2:$D$103),3))</f>
        <v/>
      </c>
      <c r="K514" s="645"/>
      <c r="L514" s="265">
        <v>9</v>
      </c>
      <c r="M514" s="646" t="str">
        <f t="shared" si="48"/>
        <v>NO APLICA</v>
      </c>
      <c r="N514" s="646"/>
    </row>
    <row r="515" spans="2:14">
      <c r="B515" s="222"/>
      <c r="C515" s="222"/>
      <c r="D515" s="268"/>
      <c r="E515" s="223"/>
      <c r="F515" s="270" t="str">
        <f>IF(OR(D515="",E515=""),"",ROUND(D515/LOOKUP(E515,SMMLV!$A$2:$A$36,SMMLV!$D$2:$D$103),3))</f>
        <v/>
      </c>
      <c r="K515" s="645"/>
      <c r="L515" s="265">
        <v>10</v>
      </c>
      <c r="M515" s="646" t="str">
        <f t="shared" si="48"/>
        <v>NO APLICA</v>
      </c>
      <c r="N515" s="646"/>
    </row>
    <row r="516" spans="2:14">
      <c r="B516" s="222"/>
      <c r="C516" s="222"/>
      <c r="D516" s="268"/>
      <c r="E516" s="223"/>
      <c r="F516" s="270" t="str">
        <f>IF(OR(D516="",E516=""),"",ROUND(D516/LOOKUP(E516,SMMLV!$A$2:$A$36,SMMLV!$D$2:$D$103),3))</f>
        <v/>
      </c>
      <c r="K516" s="645">
        <v>52</v>
      </c>
      <c r="L516" s="265">
        <v>1</v>
      </c>
      <c r="M516" s="646" t="str">
        <f t="shared" ref="M516:M525" si="49">IF(SUMIFS($F$5:$F$1200,$B$5:$B$1200,$K$516,$C$5:$C$1200,$L516)=0,"NO APLICA",ROUND(SUMIFS($F$5:$F$1200,$B$5:$B$1200,$K$516,$C$5:$C$1200,$L516),3))</f>
        <v>NO APLICA</v>
      </c>
      <c r="N516" s="646"/>
    </row>
    <row r="517" spans="2:14">
      <c r="B517" s="222"/>
      <c r="C517" s="222"/>
      <c r="D517" s="268"/>
      <c r="E517" s="223"/>
      <c r="F517" s="270" t="str">
        <f>IF(OR(D517="",E517=""),"",ROUND(D517/LOOKUP(E517,SMMLV!$A$2:$A$36,SMMLV!$D$2:$D$103),3))</f>
        <v/>
      </c>
      <c r="K517" s="645"/>
      <c r="L517" s="265">
        <v>2</v>
      </c>
      <c r="M517" s="646" t="str">
        <f t="shared" si="49"/>
        <v>NO APLICA</v>
      </c>
      <c r="N517" s="646"/>
    </row>
    <row r="518" spans="2:14">
      <c r="B518" s="222"/>
      <c r="C518" s="222"/>
      <c r="D518" s="268"/>
      <c r="E518" s="223"/>
      <c r="F518" s="270" t="str">
        <f>IF(OR(D518="",E518=""),"",ROUND(D518/LOOKUP(E518,SMMLV!$A$2:$A$36,SMMLV!$D$2:$D$103),3))</f>
        <v/>
      </c>
      <c r="K518" s="645"/>
      <c r="L518" s="265">
        <v>3</v>
      </c>
      <c r="M518" s="646" t="str">
        <f t="shared" si="49"/>
        <v>NO APLICA</v>
      </c>
      <c r="N518" s="646"/>
    </row>
    <row r="519" spans="2:14">
      <c r="B519" s="222"/>
      <c r="C519" s="222"/>
      <c r="D519" s="268"/>
      <c r="E519" s="223"/>
      <c r="F519" s="270" t="str">
        <f>IF(OR(D519="",E519=""),"",ROUND(D519/LOOKUP(E519,SMMLV!$A$2:$A$36,SMMLV!$D$2:$D$103),3))</f>
        <v/>
      </c>
      <c r="K519" s="645"/>
      <c r="L519" s="265">
        <v>4</v>
      </c>
      <c r="M519" s="646" t="str">
        <f t="shared" si="49"/>
        <v>NO APLICA</v>
      </c>
      <c r="N519" s="646"/>
    </row>
    <row r="520" spans="2:14">
      <c r="B520" s="222"/>
      <c r="C520" s="222"/>
      <c r="D520" s="268"/>
      <c r="E520" s="223"/>
      <c r="F520" s="270" t="str">
        <f>IF(OR(D520="",E520=""),"",ROUND(D520/LOOKUP(E520,SMMLV!$A$2:$A$36,SMMLV!$D$2:$D$103),3))</f>
        <v/>
      </c>
      <c r="K520" s="645"/>
      <c r="L520" s="265">
        <v>5</v>
      </c>
      <c r="M520" s="646" t="str">
        <f t="shared" si="49"/>
        <v>NO APLICA</v>
      </c>
      <c r="N520" s="646"/>
    </row>
    <row r="521" spans="2:14">
      <c r="B521" s="222"/>
      <c r="C521" s="222"/>
      <c r="D521" s="268"/>
      <c r="E521" s="223"/>
      <c r="F521" s="270" t="str">
        <f>IF(OR(D521="",E521=""),"",ROUND(D521/LOOKUP(E521,SMMLV!$A$2:$A$36,SMMLV!$D$2:$D$103),3))</f>
        <v/>
      </c>
      <c r="K521" s="645"/>
      <c r="L521" s="265">
        <v>6</v>
      </c>
      <c r="M521" s="646" t="str">
        <f t="shared" si="49"/>
        <v>NO APLICA</v>
      </c>
      <c r="N521" s="646"/>
    </row>
    <row r="522" spans="2:14">
      <c r="B522" s="222"/>
      <c r="C522" s="222"/>
      <c r="D522" s="268"/>
      <c r="E522" s="223"/>
      <c r="F522" s="270" t="str">
        <f>IF(OR(D522="",E522=""),"",ROUND(D522/LOOKUP(E522,SMMLV!$A$2:$A$36,SMMLV!$D$2:$D$103),3))</f>
        <v/>
      </c>
      <c r="K522" s="645"/>
      <c r="L522" s="265">
        <v>7</v>
      </c>
      <c r="M522" s="646" t="str">
        <f t="shared" si="49"/>
        <v>NO APLICA</v>
      </c>
      <c r="N522" s="646"/>
    </row>
    <row r="523" spans="2:14">
      <c r="B523" s="222"/>
      <c r="C523" s="222"/>
      <c r="D523" s="268"/>
      <c r="E523" s="223"/>
      <c r="F523" s="270" t="str">
        <f>IF(OR(D523="",E523=""),"",ROUND(D523/LOOKUP(E523,SMMLV!$A$2:$A$36,SMMLV!$D$2:$D$103),3))</f>
        <v/>
      </c>
      <c r="K523" s="645"/>
      <c r="L523" s="265">
        <v>8</v>
      </c>
      <c r="M523" s="646" t="str">
        <f t="shared" si="49"/>
        <v>NO APLICA</v>
      </c>
      <c r="N523" s="646"/>
    </row>
    <row r="524" spans="2:14">
      <c r="B524" s="222"/>
      <c r="C524" s="222"/>
      <c r="D524" s="268"/>
      <c r="E524" s="223"/>
      <c r="F524" s="270" t="str">
        <f>IF(OR(D524="",E524=""),"",ROUND(D524/LOOKUP(E524,SMMLV!$A$2:$A$36,SMMLV!$D$2:$D$103),3))</f>
        <v/>
      </c>
      <c r="K524" s="645"/>
      <c r="L524" s="265">
        <v>9</v>
      </c>
      <c r="M524" s="646" t="str">
        <f t="shared" si="49"/>
        <v>NO APLICA</v>
      </c>
      <c r="N524" s="646"/>
    </row>
    <row r="525" spans="2:14">
      <c r="B525" s="222"/>
      <c r="C525" s="222"/>
      <c r="D525" s="268"/>
      <c r="E525" s="223"/>
      <c r="F525" s="270" t="str">
        <f>IF(OR(D525="",E525=""),"",ROUND(D525/LOOKUP(E525,SMMLV!$A$2:$A$36,SMMLV!$D$2:$D$103),3))</f>
        <v/>
      </c>
      <c r="K525" s="645"/>
      <c r="L525" s="265">
        <v>10</v>
      </c>
      <c r="M525" s="646" t="str">
        <f t="shared" si="49"/>
        <v>NO APLICA</v>
      </c>
      <c r="N525" s="646"/>
    </row>
    <row r="526" spans="2:14">
      <c r="B526" s="222"/>
      <c r="C526" s="222"/>
      <c r="D526" s="268"/>
      <c r="E526" s="223"/>
      <c r="F526" s="270" t="str">
        <f>IF(OR(D526="",E526=""),"",ROUND(D526/LOOKUP(E526,SMMLV!$A$2:$A$36,SMMLV!$D$2:$D$103),3))</f>
        <v/>
      </c>
      <c r="K526" s="645">
        <v>53</v>
      </c>
      <c r="L526" s="265">
        <v>1</v>
      </c>
      <c r="M526" s="646" t="str">
        <f t="shared" ref="M526:M535" si="50">IF(SUMIFS($F$5:$F$1200,$B$5:$B$1200,$K$526,$C$5:$C$1200,$L526)=0,"NO APLICA",ROUND(SUMIFS($F$5:$F$1200,$B$5:$B$1200,$K$526,$C$5:$C$1200,$L526),3))</f>
        <v>NO APLICA</v>
      </c>
      <c r="N526" s="646"/>
    </row>
    <row r="527" spans="2:14">
      <c r="B527" s="222"/>
      <c r="C527" s="222"/>
      <c r="D527" s="268"/>
      <c r="E527" s="223"/>
      <c r="F527" s="270" t="str">
        <f>IF(OR(D527="",E527=""),"",ROUND(D527/LOOKUP(E527,SMMLV!$A$2:$A$36,SMMLV!$D$2:$D$103),3))</f>
        <v/>
      </c>
      <c r="K527" s="645"/>
      <c r="L527" s="265">
        <v>2</v>
      </c>
      <c r="M527" s="646" t="str">
        <f t="shared" si="50"/>
        <v>NO APLICA</v>
      </c>
      <c r="N527" s="646"/>
    </row>
    <row r="528" spans="2:14">
      <c r="B528" s="222"/>
      <c r="C528" s="222"/>
      <c r="D528" s="268"/>
      <c r="E528" s="223"/>
      <c r="F528" s="270" t="str">
        <f>IF(OR(D528="",E528=""),"",ROUND(D528/LOOKUP(E528,SMMLV!$A$2:$A$36,SMMLV!$D$2:$D$103),3))</f>
        <v/>
      </c>
      <c r="K528" s="645"/>
      <c r="L528" s="265">
        <v>3</v>
      </c>
      <c r="M528" s="646" t="str">
        <f t="shared" si="50"/>
        <v>NO APLICA</v>
      </c>
      <c r="N528" s="646"/>
    </row>
    <row r="529" spans="2:14">
      <c r="B529" s="222"/>
      <c r="C529" s="222"/>
      <c r="D529" s="268"/>
      <c r="E529" s="223"/>
      <c r="F529" s="270" t="str">
        <f>IF(OR(D529="",E529=""),"",ROUND(D529/LOOKUP(E529,SMMLV!$A$2:$A$36,SMMLV!$D$2:$D$103),3))</f>
        <v/>
      </c>
      <c r="K529" s="645"/>
      <c r="L529" s="265">
        <v>4</v>
      </c>
      <c r="M529" s="646" t="str">
        <f t="shared" si="50"/>
        <v>NO APLICA</v>
      </c>
      <c r="N529" s="646"/>
    </row>
    <row r="530" spans="2:14">
      <c r="B530" s="222"/>
      <c r="C530" s="222"/>
      <c r="D530" s="268"/>
      <c r="E530" s="223"/>
      <c r="F530" s="270" t="str">
        <f>IF(OR(D530="",E530=""),"",ROUND(D530/LOOKUP(E530,SMMLV!$A$2:$A$36,SMMLV!$D$2:$D$103),3))</f>
        <v/>
      </c>
      <c r="K530" s="645"/>
      <c r="L530" s="265">
        <v>5</v>
      </c>
      <c r="M530" s="646" t="str">
        <f t="shared" si="50"/>
        <v>NO APLICA</v>
      </c>
      <c r="N530" s="646"/>
    </row>
    <row r="531" spans="2:14">
      <c r="B531" s="222"/>
      <c r="C531" s="222"/>
      <c r="D531" s="268"/>
      <c r="E531" s="223"/>
      <c r="F531" s="270" t="str">
        <f>IF(OR(D531="",E531=""),"",ROUND(D531/LOOKUP(E531,SMMLV!$A$2:$A$36,SMMLV!$D$2:$D$103),3))</f>
        <v/>
      </c>
      <c r="K531" s="645"/>
      <c r="L531" s="265">
        <v>6</v>
      </c>
      <c r="M531" s="646" t="str">
        <f t="shared" si="50"/>
        <v>NO APLICA</v>
      </c>
      <c r="N531" s="646"/>
    </row>
    <row r="532" spans="2:14">
      <c r="B532" s="222"/>
      <c r="C532" s="222"/>
      <c r="D532" s="268"/>
      <c r="E532" s="223"/>
      <c r="F532" s="270" t="str">
        <f>IF(OR(D532="",E532=""),"",ROUND(D532/LOOKUP(E532,SMMLV!$A$2:$A$36,SMMLV!$D$2:$D$103),3))</f>
        <v/>
      </c>
      <c r="K532" s="645"/>
      <c r="L532" s="265">
        <v>7</v>
      </c>
      <c r="M532" s="646" t="str">
        <f t="shared" si="50"/>
        <v>NO APLICA</v>
      </c>
      <c r="N532" s="646"/>
    </row>
    <row r="533" spans="2:14">
      <c r="B533" s="222"/>
      <c r="C533" s="222"/>
      <c r="D533" s="268"/>
      <c r="E533" s="223"/>
      <c r="F533" s="270" t="str">
        <f>IF(OR(D533="",E533=""),"",ROUND(D533/LOOKUP(E533,SMMLV!$A$2:$A$36,SMMLV!$D$2:$D$103),3))</f>
        <v/>
      </c>
      <c r="K533" s="645"/>
      <c r="L533" s="265">
        <v>8</v>
      </c>
      <c r="M533" s="646" t="str">
        <f t="shared" si="50"/>
        <v>NO APLICA</v>
      </c>
      <c r="N533" s="646"/>
    </row>
    <row r="534" spans="2:14">
      <c r="B534" s="222"/>
      <c r="C534" s="222"/>
      <c r="D534" s="268"/>
      <c r="E534" s="223"/>
      <c r="F534" s="270" t="str">
        <f>IF(OR(D534="",E534=""),"",ROUND(D534/LOOKUP(E534,SMMLV!$A$2:$A$36,SMMLV!$D$2:$D$103),3))</f>
        <v/>
      </c>
      <c r="K534" s="645"/>
      <c r="L534" s="265">
        <v>9</v>
      </c>
      <c r="M534" s="646" t="str">
        <f t="shared" si="50"/>
        <v>NO APLICA</v>
      </c>
      <c r="N534" s="646"/>
    </row>
    <row r="535" spans="2:14">
      <c r="B535" s="222"/>
      <c r="C535" s="222"/>
      <c r="D535" s="268"/>
      <c r="E535" s="223"/>
      <c r="F535" s="270" t="str">
        <f>IF(OR(D535="",E535=""),"",ROUND(D535/LOOKUP(E535,SMMLV!$A$2:$A$36,SMMLV!$D$2:$D$103),3))</f>
        <v/>
      </c>
      <c r="K535" s="645"/>
      <c r="L535" s="265">
        <v>10</v>
      </c>
      <c r="M535" s="646" t="str">
        <f t="shared" si="50"/>
        <v>NO APLICA</v>
      </c>
      <c r="N535" s="646"/>
    </row>
    <row r="536" spans="2:14">
      <c r="B536" s="222"/>
      <c r="C536" s="222"/>
      <c r="D536" s="268"/>
      <c r="E536" s="223"/>
      <c r="F536" s="270" t="str">
        <f>IF(OR(D536="",E536=""),"",ROUND(D536/LOOKUP(E536,SMMLV!$A$2:$A$36,SMMLV!$D$2:$D$103),3))</f>
        <v/>
      </c>
      <c r="K536" s="645">
        <v>54</v>
      </c>
      <c r="L536" s="265">
        <v>1</v>
      </c>
      <c r="M536" s="646" t="str">
        <f t="shared" ref="M536:M545" si="51">IF(SUMIFS($F$5:$F$1200,$B$5:$B$1200,$K$536,$C$5:$C$1200,$L536)=0,"NO APLICA",ROUND(SUMIFS($F$5:$F$1200,$B$5:$B$1200,$K$536,$C$5:$C$1200,$L536),3))</f>
        <v>NO APLICA</v>
      </c>
      <c r="N536" s="646"/>
    </row>
    <row r="537" spans="2:14">
      <c r="B537" s="222"/>
      <c r="C537" s="222"/>
      <c r="D537" s="268"/>
      <c r="E537" s="223"/>
      <c r="F537" s="270" t="str">
        <f>IF(OR(D537="",E537=""),"",ROUND(D537/LOOKUP(E537,SMMLV!$A$2:$A$36,SMMLV!$D$2:$D$103),3))</f>
        <v/>
      </c>
      <c r="K537" s="645"/>
      <c r="L537" s="265">
        <v>2</v>
      </c>
      <c r="M537" s="646" t="str">
        <f t="shared" si="51"/>
        <v>NO APLICA</v>
      </c>
      <c r="N537" s="646"/>
    </row>
    <row r="538" spans="2:14">
      <c r="B538" s="222"/>
      <c r="C538" s="222"/>
      <c r="D538" s="268"/>
      <c r="E538" s="223"/>
      <c r="F538" s="270" t="str">
        <f>IF(OR(D538="",E538=""),"",ROUND(D538/LOOKUP(E538,SMMLV!$A$2:$A$36,SMMLV!$D$2:$D$103),3))</f>
        <v/>
      </c>
      <c r="K538" s="645"/>
      <c r="L538" s="265">
        <v>3</v>
      </c>
      <c r="M538" s="646" t="str">
        <f t="shared" si="51"/>
        <v>NO APLICA</v>
      </c>
      <c r="N538" s="646"/>
    </row>
    <row r="539" spans="2:14">
      <c r="B539" s="222"/>
      <c r="C539" s="222"/>
      <c r="D539" s="268"/>
      <c r="E539" s="223"/>
      <c r="F539" s="270" t="str">
        <f>IF(OR(D539="",E539=""),"",ROUND(D539/LOOKUP(E539,SMMLV!$A$2:$A$36,SMMLV!$D$2:$D$103),3))</f>
        <v/>
      </c>
      <c r="K539" s="645"/>
      <c r="L539" s="265">
        <v>4</v>
      </c>
      <c r="M539" s="646" t="str">
        <f t="shared" si="51"/>
        <v>NO APLICA</v>
      </c>
      <c r="N539" s="646"/>
    </row>
    <row r="540" spans="2:14">
      <c r="B540" s="222"/>
      <c r="C540" s="222"/>
      <c r="D540" s="268"/>
      <c r="E540" s="223"/>
      <c r="F540" s="270" t="str">
        <f>IF(OR(D540="",E540=""),"",ROUND(D540/LOOKUP(E540,SMMLV!$A$2:$A$36,SMMLV!$D$2:$D$103),3))</f>
        <v/>
      </c>
      <c r="K540" s="645"/>
      <c r="L540" s="265">
        <v>5</v>
      </c>
      <c r="M540" s="646" t="str">
        <f t="shared" si="51"/>
        <v>NO APLICA</v>
      </c>
      <c r="N540" s="646"/>
    </row>
    <row r="541" spans="2:14">
      <c r="B541" s="222"/>
      <c r="C541" s="222"/>
      <c r="D541" s="268"/>
      <c r="E541" s="223"/>
      <c r="F541" s="270" t="str">
        <f>IF(OR(D541="",E541=""),"",ROUND(D541/LOOKUP(E541,SMMLV!$A$2:$A$36,SMMLV!$D$2:$D$103),3))</f>
        <v/>
      </c>
      <c r="K541" s="645"/>
      <c r="L541" s="265">
        <v>6</v>
      </c>
      <c r="M541" s="646" t="str">
        <f t="shared" si="51"/>
        <v>NO APLICA</v>
      </c>
      <c r="N541" s="646"/>
    </row>
    <row r="542" spans="2:14">
      <c r="B542" s="222"/>
      <c r="C542" s="222"/>
      <c r="D542" s="268"/>
      <c r="E542" s="223"/>
      <c r="F542" s="270" t="str">
        <f>IF(OR(D542="",E542=""),"",ROUND(D542/LOOKUP(E542,SMMLV!$A$2:$A$36,SMMLV!$D$2:$D$103),3))</f>
        <v/>
      </c>
      <c r="K542" s="645"/>
      <c r="L542" s="265">
        <v>7</v>
      </c>
      <c r="M542" s="646" t="str">
        <f t="shared" si="51"/>
        <v>NO APLICA</v>
      </c>
      <c r="N542" s="646"/>
    </row>
    <row r="543" spans="2:14">
      <c r="B543" s="222"/>
      <c r="C543" s="222"/>
      <c r="D543" s="268"/>
      <c r="E543" s="223"/>
      <c r="F543" s="270" t="str">
        <f>IF(OR(D543="",E543=""),"",ROUND(D543/LOOKUP(E543,SMMLV!$A$2:$A$36,SMMLV!$D$2:$D$103),3))</f>
        <v/>
      </c>
      <c r="K543" s="645"/>
      <c r="L543" s="265">
        <v>8</v>
      </c>
      <c r="M543" s="646" t="str">
        <f t="shared" si="51"/>
        <v>NO APLICA</v>
      </c>
      <c r="N543" s="646"/>
    </row>
    <row r="544" spans="2:14">
      <c r="B544" s="222"/>
      <c r="C544" s="222"/>
      <c r="D544" s="268"/>
      <c r="E544" s="223"/>
      <c r="F544" s="270" t="str">
        <f>IF(OR(D544="",E544=""),"",ROUND(D544/LOOKUP(E544,SMMLV!$A$2:$A$36,SMMLV!$D$2:$D$103),3))</f>
        <v/>
      </c>
      <c r="K544" s="645"/>
      <c r="L544" s="265">
        <v>9</v>
      </c>
      <c r="M544" s="646" t="str">
        <f t="shared" si="51"/>
        <v>NO APLICA</v>
      </c>
      <c r="N544" s="646"/>
    </row>
    <row r="545" spans="2:14">
      <c r="B545" s="222"/>
      <c r="C545" s="222"/>
      <c r="D545" s="268"/>
      <c r="E545" s="223"/>
      <c r="F545" s="270" t="str">
        <f>IF(OR(D545="",E545=""),"",ROUND(D545/LOOKUP(E545,SMMLV!$A$2:$A$36,SMMLV!$D$2:$D$103),3))</f>
        <v/>
      </c>
      <c r="K545" s="645"/>
      <c r="L545" s="265">
        <v>10</v>
      </c>
      <c r="M545" s="646" t="str">
        <f t="shared" si="51"/>
        <v>NO APLICA</v>
      </c>
      <c r="N545" s="646"/>
    </row>
    <row r="546" spans="2:14">
      <c r="B546" s="222"/>
      <c r="C546" s="222"/>
      <c r="D546" s="268"/>
      <c r="E546" s="223"/>
      <c r="F546" s="270" t="str">
        <f>IF(OR(D546="",E546=""),"",ROUND(D546/LOOKUP(E546,SMMLV!$A$2:$A$36,SMMLV!$D$2:$D$103),3))</f>
        <v/>
      </c>
      <c r="K546" s="645">
        <v>55</v>
      </c>
      <c r="L546" s="265">
        <v>1</v>
      </c>
      <c r="M546" s="646" t="str">
        <f t="shared" ref="M546:M555" si="52">IF(SUMIFS($F$5:$F$1200,$B$5:$B$1200,$K$546,$C$5:$C$1200,$L546)=0,"NO APLICA",ROUND(SUMIFS($F$5:$F$1200,$B$5:$B$1200,$K$546,$C$5:$C$1200,$L546),3))</f>
        <v>NO APLICA</v>
      </c>
      <c r="N546" s="646"/>
    </row>
    <row r="547" spans="2:14">
      <c r="B547" s="222"/>
      <c r="C547" s="222"/>
      <c r="D547" s="268"/>
      <c r="E547" s="223"/>
      <c r="F547" s="270" t="str">
        <f>IF(OR(D547="",E547=""),"",ROUND(D547/LOOKUP(E547,SMMLV!$A$2:$A$36,SMMLV!$D$2:$D$103),3))</f>
        <v/>
      </c>
      <c r="K547" s="645"/>
      <c r="L547" s="265">
        <v>2</v>
      </c>
      <c r="M547" s="646" t="str">
        <f t="shared" si="52"/>
        <v>NO APLICA</v>
      </c>
      <c r="N547" s="646"/>
    </row>
    <row r="548" spans="2:14">
      <c r="B548" s="222"/>
      <c r="C548" s="222"/>
      <c r="D548" s="268"/>
      <c r="E548" s="223"/>
      <c r="F548" s="270" t="str">
        <f>IF(OR(D548="",E548=""),"",ROUND(D548/LOOKUP(E548,SMMLV!$A$2:$A$36,SMMLV!$D$2:$D$103),3))</f>
        <v/>
      </c>
      <c r="K548" s="645"/>
      <c r="L548" s="265">
        <v>3</v>
      </c>
      <c r="M548" s="646" t="str">
        <f t="shared" si="52"/>
        <v>NO APLICA</v>
      </c>
      <c r="N548" s="646"/>
    </row>
    <row r="549" spans="2:14">
      <c r="B549" s="222"/>
      <c r="C549" s="222"/>
      <c r="D549" s="268"/>
      <c r="E549" s="223"/>
      <c r="F549" s="270" t="str">
        <f>IF(OR(D549="",E549=""),"",ROUND(D549/LOOKUP(E549,SMMLV!$A$2:$A$36,SMMLV!$D$2:$D$103),3))</f>
        <v/>
      </c>
      <c r="K549" s="645"/>
      <c r="L549" s="265">
        <v>4</v>
      </c>
      <c r="M549" s="646" t="str">
        <f t="shared" si="52"/>
        <v>NO APLICA</v>
      </c>
      <c r="N549" s="646"/>
    </row>
    <row r="550" spans="2:14">
      <c r="B550" s="222"/>
      <c r="C550" s="222"/>
      <c r="D550" s="268"/>
      <c r="E550" s="223"/>
      <c r="F550" s="270" t="str">
        <f>IF(OR(D550="",E550=""),"",ROUND(D550/LOOKUP(E550,SMMLV!$A$2:$A$36,SMMLV!$D$2:$D$103),3))</f>
        <v/>
      </c>
      <c r="K550" s="645"/>
      <c r="L550" s="265">
        <v>5</v>
      </c>
      <c r="M550" s="646" t="str">
        <f t="shared" si="52"/>
        <v>NO APLICA</v>
      </c>
      <c r="N550" s="646"/>
    </row>
    <row r="551" spans="2:14">
      <c r="B551" s="222"/>
      <c r="C551" s="222"/>
      <c r="D551" s="268"/>
      <c r="E551" s="223"/>
      <c r="F551" s="270" t="str">
        <f>IF(OR(D551="",E551=""),"",ROUND(D551/LOOKUP(E551,SMMLV!$A$2:$A$36,SMMLV!$D$2:$D$103),3))</f>
        <v/>
      </c>
      <c r="K551" s="645"/>
      <c r="L551" s="265">
        <v>6</v>
      </c>
      <c r="M551" s="646" t="str">
        <f t="shared" si="52"/>
        <v>NO APLICA</v>
      </c>
      <c r="N551" s="646"/>
    </row>
    <row r="552" spans="2:14">
      <c r="B552" s="222"/>
      <c r="C552" s="222"/>
      <c r="D552" s="268"/>
      <c r="E552" s="223"/>
      <c r="F552" s="270" t="str">
        <f>IF(OR(D552="",E552=""),"",ROUND(D552/LOOKUP(E552,SMMLV!$A$2:$A$36,SMMLV!$D$2:$D$103),3))</f>
        <v/>
      </c>
      <c r="K552" s="645"/>
      <c r="L552" s="265">
        <v>7</v>
      </c>
      <c r="M552" s="646" t="str">
        <f t="shared" si="52"/>
        <v>NO APLICA</v>
      </c>
      <c r="N552" s="646"/>
    </row>
    <row r="553" spans="2:14">
      <c r="B553" s="222"/>
      <c r="C553" s="222"/>
      <c r="D553" s="268"/>
      <c r="E553" s="223"/>
      <c r="F553" s="270" t="str">
        <f>IF(OR(D553="",E553=""),"",ROUND(D553/LOOKUP(E553,SMMLV!$A$2:$A$36,SMMLV!$D$2:$D$103),3))</f>
        <v/>
      </c>
      <c r="K553" s="645"/>
      <c r="L553" s="265">
        <v>8</v>
      </c>
      <c r="M553" s="646" t="str">
        <f t="shared" si="52"/>
        <v>NO APLICA</v>
      </c>
      <c r="N553" s="646"/>
    </row>
    <row r="554" spans="2:14">
      <c r="B554" s="222"/>
      <c r="C554" s="222"/>
      <c r="D554" s="268"/>
      <c r="E554" s="223"/>
      <c r="F554" s="270" t="str">
        <f>IF(OR(D554="",E554=""),"",ROUND(D554/LOOKUP(E554,SMMLV!$A$2:$A$36,SMMLV!$D$2:$D$103),3))</f>
        <v/>
      </c>
      <c r="K554" s="645"/>
      <c r="L554" s="265">
        <v>9</v>
      </c>
      <c r="M554" s="646" t="str">
        <f t="shared" si="52"/>
        <v>NO APLICA</v>
      </c>
      <c r="N554" s="646"/>
    </row>
    <row r="555" spans="2:14">
      <c r="B555" s="222"/>
      <c r="C555" s="222"/>
      <c r="D555" s="268"/>
      <c r="E555" s="223"/>
      <c r="F555" s="270" t="str">
        <f>IF(OR(D555="",E555=""),"",ROUND(D555/LOOKUP(E555,SMMLV!$A$2:$A$36,SMMLV!$D$2:$D$103),3))</f>
        <v/>
      </c>
      <c r="K555" s="645"/>
      <c r="L555" s="265">
        <v>10</v>
      </c>
      <c r="M555" s="646" t="str">
        <f t="shared" si="52"/>
        <v>NO APLICA</v>
      </c>
      <c r="N555" s="646"/>
    </row>
    <row r="556" spans="2:14">
      <c r="B556" s="222"/>
      <c r="C556" s="222"/>
      <c r="D556" s="268"/>
      <c r="E556" s="223"/>
      <c r="F556" s="270" t="str">
        <f>IF(OR(D556="",E556=""),"",ROUND(D556/LOOKUP(E556,SMMLV!$A$2:$A$36,SMMLV!$D$2:$D$103),3))</f>
        <v/>
      </c>
      <c r="K556" s="645">
        <v>56</v>
      </c>
      <c r="L556" s="265">
        <v>1</v>
      </c>
      <c r="M556" s="646" t="str">
        <f t="shared" ref="M556:M565" si="53">IF(SUMIFS($F$5:$F$1200,$B$5:$B$1200,$K$556,$C$5:$C$1200,$L556)=0,"NO APLICA",ROUND(SUMIFS($F$5:$F$1200,$B$5:$B$1200,$K$556,$C$5:$C$1200,$L556),3))</f>
        <v>NO APLICA</v>
      </c>
      <c r="N556" s="646"/>
    </row>
    <row r="557" spans="2:14">
      <c r="B557" s="222"/>
      <c r="C557" s="222"/>
      <c r="D557" s="268"/>
      <c r="E557" s="223"/>
      <c r="F557" s="270" t="str">
        <f>IF(OR(D557="",E557=""),"",ROUND(D557/LOOKUP(E557,SMMLV!$A$2:$A$36,SMMLV!$D$2:$D$103),3))</f>
        <v/>
      </c>
      <c r="K557" s="645"/>
      <c r="L557" s="265">
        <v>2</v>
      </c>
      <c r="M557" s="646" t="str">
        <f t="shared" si="53"/>
        <v>NO APLICA</v>
      </c>
      <c r="N557" s="646"/>
    </row>
    <row r="558" spans="2:14">
      <c r="B558" s="222"/>
      <c r="C558" s="222"/>
      <c r="D558" s="268"/>
      <c r="E558" s="223"/>
      <c r="F558" s="270" t="str">
        <f>IF(OR(D558="",E558=""),"",ROUND(D558/LOOKUP(E558,SMMLV!$A$2:$A$36,SMMLV!$D$2:$D$103),3))</f>
        <v/>
      </c>
      <c r="K558" s="645"/>
      <c r="L558" s="265">
        <v>3</v>
      </c>
      <c r="M558" s="646" t="str">
        <f t="shared" si="53"/>
        <v>NO APLICA</v>
      </c>
      <c r="N558" s="646"/>
    </row>
    <row r="559" spans="2:14">
      <c r="B559" s="222"/>
      <c r="C559" s="222"/>
      <c r="D559" s="268"/>
      <c r="E559" s="223"/>
      <c r="F559" s="270" t="str">
        <f>IF(OR(D559="",E559=""),"",ROUND(D559/LOOKUP(E559,SMMLV!$A$2:$A$36,SMMLV!$D$2:$D$103),3))</f>
        <v/>
      </c>
      <c r="K559" s="645"/>
      <c r="L559" s="265">
        <v>4</v>
      </c>
      <c r="M559" s="646" t="str">
        <f t="shared" si="53"/>
        <v>NO APLICA</v>
      </c>
      <c r="N559" s="646"/>
    </row>
    <row r="560" spans="2:14">
      <c r="B560" s="222"/>
      <c r="C560" s="222"/>
      <c r="D560" s="268"/>
      <c r="E560" s="223"/>
      <c r="F560" s="270" t="str">
        <f>IF(OR(D560="",E560=""),"",ROUND(D560/LOOKUP(E560,SMMLV!$A$2:$A$36,SMMLV!$D$2:$D$103),3))</f>
        <v/>
      </c>
      <c r="K560" s="645"/>
      <c r="L560" s="265">
        <v>5</v>
      </c>
      <c r="M560" s="646" t="str">
        <f t="shared" si="53"/>
        <v>NO APLICA</v>
      </c>
      <c r="N560" s="646"/>
    </row>
    <row r="561" spans="2:14">
      <c r="B561" s="222"/>
      <c r="C561" s="222"/>
      <c r="D561" s="268"/>
      <c r="E561" s="223"/>
      <c r="F561" s="270" t="str">
        <f>IF(OR(D561="",E561=""),"",ROUND(D561/LOOKUP(E561,SMMLV!$A$2:$A$36,SMMLV!$D$2:$D$103),3))</f>
        <v/>
      </c>
      <c r="K561" s="645"/>
      <c r="L561" s="265">
        <v>6</v>
      </c>
      <c r="M561" s="646" t="str">
        <f t="shared" si="53"/>
        <v>NO APLICA</v>
      </c>
      <c r="N561" s="646"/>
    </row>
    <row r="562" spans="2:14">
      <c r="B562" s="222"/>
      <c r="C562" s="222"/>
      <c r="D562" s="268"/>
      <c r="E562" s="223"/>
      <c r="F562" s="270" t="str">
        <f>IF(OR(D562="",E562=""),"",ROUND(D562/LOOKUP(E562,SMMLV!$A$2:$A$36,SMMLV!$D$2:$D$103),3))</f>
        <v/>
      </c>
      <c r="K562" s="645"/>
      <c r="L562" s="265">
        <v>7</v>
      </c>
      <c r="M562" s="646" t="str">
        <f t="shared" si="53"/>
        <v>NO APLICA</v>
      </c>
      <c r="N562" s="646"/>
    </row>
    <row r="563" spans="2:14">
      <c r="B563" s="222"/>
      <c r="C563" s="222"/>
      <c r="D563" s="268"/>
      <c r="E563" s="223"/>
      <c r="F563" s="270" t="str">
        <f>IF(OR(D563="",E563=""),"",ROUND(D563/LOOKUP(E563,SMMLV!$A$2:$A$36,SMMLV!$D$2:$D$103),3))</f>
        <v/>
      </c>
      <c r="K563" s="645"/>
      <c r="L563" s="265">
        <v>8</v>
      </c>
      <c r="M563" s="646" t="str">
        <f t="shared" si="53"/>
        <v>NO APLICA</v>
      </c>
      <c r="N563" s="646"/>
    </row>
    <row r="564" spans="2:14">
      <c r="B564" s="222"/>
      <c r="C564" s="222"/>
      <c r="D564" s="268"/>
      <c r="E564" s="223"/>
      <c r="F564" s="270" t="str">
        <f>IF(OR(D564="",E564=""),"",ROUND(D564/LOOKUP(E564,SMMLV!$A$2:$A$36,SMMLV!$D$2:$D$103),3))</f>
        <v/>
      </c>
      <c r="K564" s="645"/>
      <c r="L564" s="265">
        <v>9</v>
      </c>
      <c r="M564" s="646" t="str">
        <f t="shared" si="53"/>
        <v>NO APLICA</v>
      </c>
      <c r="N564" s="646"/>
    </row>
    <row r="565" spans="2:14">
      <c r="B565" s="222"/>
      <c r="C565" s="222"/>
      <c r="D565" s="268"/>
      <c r="E565" s="223"/>
      <c r="F565" s="270" t="str">
        <f>IF(OR(D565="",E565=""),"",ROUND(D565/LOOKUP(E565,SMMLV!$A$2:$A$36,SMMLV!$D$2:$D$103),3))</f>
        <v/>
      </c>
      <c r="K565" s="645"/>
      <c r="L565" s="265">
        <v>10</v>
      </c>
      <c r="M565" s="646" t="str">
        <f t="shared" si="53"/>
        <v>NO APLICA</v>
      </c>
      <c r="N565" s="646"/>
    </row>
    <row r="566" spans="2:14">
      <c r="B566" s="222"/>
      <c r="C566" s="222"/>
      <c r="D566" s="268"/>
      <c r="E566" s="223"/>
      <c r="F566" s="270" t="str">
        <f>IF(OR(D566="",E566=""),"",ROUND(D566/LOOKUP(E566,SMMLV!$A$2:$A$36,SMMLV!$D$2:$D$103),3))</f>
        <v/>
      </c>
      <c r="K566" s="645">
        <v>57</v>
      </c>
      <c r="L566" s="265">
        <v>1</v>
      </c>
      <c r="M566" s="646" t="str">
        <f t="shared" ref="M566:M575" si="54">IF(SUMIFS($F$5:$F$1200,$B$5:$B$1200,$K$566,$C$5:$C$1200,$L566)=0,"NO APLICA",ROUND(SUMIFS($F$5:$F$1200,$B$5:$B$1200,$K$566,$C$5:$C$1200,$L566),3))</f>
        <v>NO APLICA</v>
      </c>
      <c r="N566" s="646"/>
    </row>
    <row r="567" spans="2:14">
      <c r="B567" s="222"/>
      <c r="C567" s="222"/>
      <c r="D567" s="268"/>
      <c r="E567" s="223"/>
      <c r="F567" s="270" t="str">
        <f>IF(OR(D567="",E567=""),"",ROUND(D567/LOOKUP(E567,SMMLV!$A$2:$A$36,SMMLV!$D$2:$D$103),3))</f>
        <v/>
      </c>
      <c r="K567" s="645"/>
      <c r="L567" s="265">
        <v>2</v>
      </c>
      <c r="M567" s="646" t="str">
        <f t="shared" si="54"/>
        <v>NO APLICA</v>
      </c>
      <c r="N567" s="646"/>
    </row>
    <row r="568" spans="2:14">
      <c r="B568" s="222"/>
      <c r="C568" s="222"/>
      <c r="D568" s="268"/>
      <c r="E568" s="223"/>
      <c r="F568" s="270" t="str">
        <f>IF(OR(D568="",E568=""),"",ROUND(D568/LOOKUP(E568,SMMLV!$A$2:$A$36,SMMLV!$D$2:$D$103),3))</f>
        <v/>
      </c>
      <c r="K568" s="645"/>
      <c r="L568" s="265">
        <v>3</v>
      </c>
      <c r="M568" s="646" t="str">
        <f t="shared" si="54"/>
        <v>NO APLICA</v>
      </c>
      <c r="N568" s="646"/>
    </row>
    <row r="569" spans="2:14">
      <c r="B569" s="222"/>
      <c r="C569" s="222"/>
      <c r="D569" s="268"/>
      <c r="E569" s="223"/>
      <c r="F569" s="270" t="str">
        <f>IF(OR(D569="",E569=""),"",ROUND(D569/LOOKUP(E569,SMMLV!$A$2:$A$36,SMMLV!$D$2:$D$103),3))</f>
        <v/>
      </c>
      <c r="K569" s="645"/>
      <c r="L569" s="265">
        <v>4</v>
      </c>
      <c r="M569" s="646" t="str">
        <f t="shared" si="54"/>
        <v>NO APLICA</v>
      </c>
      <c r="N569" s="646"/>
    </row>
    <row r="570" spans="2:14">
      <c r="B570" s="222"/>
      <c r="C570" s="222"/>
      <c r="D570" s="268"/>
      <c r="E570" s="223"/>
      <c r="F570" s="270" t="str">
        <f>IF(OR(D570="",E570=""),"",ROUND(D570/LOOKUP(E570,SMMLV!$A$2:$A$36,SMMLV!$D$2:$D$103),3))</f>
        <v/>
      </c>
      <c r="K570" s="645"/>
      <c r="L570" s="265">
        <v>5</v>
      </c>
      <c r="M570" s="646" t="str">
        <f t="shared" si="54"/>
        <v>NO APLICA</v>
      </c>
      <c r="N570" s="646"/>
    </row>
    <row r="571" spans="2:14">
      <c r="B571" s="222"/>
      <c r="C571" s="222"/>
      <c r="D571" s="268"/>
      <c r="E571" s="223"/>
      <c r="F571" s="270" t="str">
        <f>IF(OR(D571="",E571=""),"",ROUND(D571/LOOKUP(E571,SMMLV!$A$2:$A$36,SMMLV!$D$2:$D$103),3))</f>
        <v/>
      </c>
      <c r="K571" s="645"/>
      <c r="L571" s="265">
        <v>6</v>
      </c>
      <c r="M571" s="646" t="str">
        <f t="shared" si="54"/>
        <v>NO APLICA</v>
      </c>
      <c r="N571" s="646"/>
    </row>
    <row r="572" spans="2:14">
      <c r="B572" s="222"/>
      <c r="C572" s="222"/>
      <c r="D572" s="268"/>
      <c r="E572" s="223"/>
      <c r="F572" s="270" t="str">
        <f>IF(OR(D572="",E572=""),"",ROUND(D572/LOOKUP(E572,SMMLV!$A$2:$A$36,SMMLV!$D$2:$D$103),3))</f>
        <v/>
      </c>
      <c r="K572" s="645"/>
      <c r="L572" s="265">
        <v>7</v>
      </c>
      <c r="M572" s="646" t="str">
        <f t="shared" si="54"/>
        <v>NO APLICA</v>
      </c>
      <c r="N572" s="646"/>
    </row>
    <row r="573" spans="2:14">
      <c r="B573" s="222"/>
      <c r="C573" s="222"/>
      <c r="D573" s="268"/>
      <c r="E573" s="223"/>
      <c r="F573" s="270" t="str">
        <f>IF(OR(D573="",E573=""),"",ROUND(D573/LOOKUP(E573,SMMLV!$A$2:$A$36,SMMLV!$D$2:$D$103),3))</f>
        <v/>
      </c>
      <c r="K573" s="645"/>
      <c r="L573" s="265">
        <v>8</v>
      </c>
      <c r="M573" s="646" t="str">
        <f t="shared" si="54"/>
        <v>NO APLICA</v>
      </c>
      <c r="N573" s="646"/>
    </row>
    <row r="574" spans="2:14">
      <c r="B574" s="222"/>
      <c r="C574" s="222"/>
      <c r="D574" s="268"/>
      <c r="E574" s="223"/>
      <c r="F574" s="270" t="str">
        <f>IF(OR(D574="",E574=""),"",ROUND(D574/LOOKUP(E574,SMMLV!$A$2:$A$36,SMMLV!$D$2:$D$103),3))</f>
        <v/>
      </c>
      <c r="K574" s="645"/>
      <c r="L574" s="265">
        <v>9</v>
      </c>
      <c r="M574" s="646" t="str">
        <f t="shared" si="54"/>
        <v>NO APLICA</v>
      </c>
      <c r="N574" s="646"/>
    </row>
    <row r="575" spans="2:14">
      <c r="B575" s="222"/>
      <c r="C575" s="222"/>
      <c r="D575" s="268"/>
      <c r="E575" s="223"/>
      <c r="F575" s="270" t="str">
        <f>IF(OR(D575="",E575=""),"",ROUND(D575/LOOKUP(E575,SMMLV!$A$2:$A$36,SMMLV!$D$2:$D$103),3))</f>
        <v/>
      </c>
      <c r="K575" s="645"/>
      <c r="L575" s="265">
        <v>10</v>
      </c>
      <c r="M575" s="646" t="str">
        <f t="shared" si="54"/>
        <v>NO APLICA</v>
      </c>
      <c r="N575" s="646"/>
    </row>
    <row r="576" spans="2:14">
      <c r="B576" s="222"/>
      <c r="C576" s="222"/>
      <c r="D576" s="268"/>
      <c r="E576" s="223"/>
      <c r="F576" s="270" t="str">
        <f>IF(OR(D576="",E576=""),"",ROUND(D576/LOOKUP(E576,SMMLV!$A$2:$A$36,SMMLV!$D$2:$D$103),3))</f>
        <v/>
      </c>
      <c r="K576" s="645">
        <v>58</v>
      </c>
      <c r="L576" s="265">
        <v>1</v>
      </c>
      <c r="M576" s="646" t="str">
        <f t="shared" ref="M576:M585" si="55">IF(SUMIFS($F$5:$F$1200,$B$5:$B$1200,$K$576,$C$5:$C$1200,$L576)=0,"NO APLICA",ROUND(SUMIFS($F$5:$F$1200,$B$5:$B$1200,$K$576,$C$5:$C$1200,$L576),3))</f>
        <v>NO APLICA</v>
      </c>
      <c r="N576" s="646"/>
    </row>
    <row r="577" spans="2:14">
      <c r="B577" s="222"/>
      <c r="C577" s="222"/>
      <c r="D577" s="268"/>
      <c r="E577" s="223"/>
      <c r="F577" s="270" t="str">
        <f>IF(OR(D577="",E577=""),"",ROUND(D577/LOOKUP(E577,SMMLV!$A$2:$A$36,SMMLV!$D$2:$D$103),3))</f>
        <v/>
      </c>
      <c r="K577" s="645"/>
      <c r="L577" s="265">
        <v>2</v>
      </c>
      <c r="M577" s="646" t="str">
        <f t="shared" si="55"/>
        <v>NO APLICA</v>
      </c>
      <c r="N577" s="646"/>
    </row>
    <row r="578" spans="2:14">
      <c r="B578" s="222"/>
      <c r="C578" s="222"/>
      <c r="D578" s="268"/>
      <c r="E578" s="223"/>
      <c r="F578" s="270" t="str">
        <f>IF(OR(D578="",E578=""),"",ROUND(D578/LOOKUP(E578,SMMLV!$A$2:$A$36,SMMLV!$D$2:$D$103),3))</f>
        <v/>
      </c>
      <c r="K578" s="645"/>
      <c r="L578" s="265">
        <v>3</v>
      </c>
      <c r="M578" s="646" t="str">
        <f t="shared" si="55"/>
        <v>NO APLICA</v>
      </c>
      <c r="N578" s="646"/>
    </row>
    <row r="579" spans="2:14">
      <c r="B579" s="222"/>
      <c r="C579" s="222"/>
      <c r="D579" s="268"/>
      <c r="E579" s="223"/>
      <c r="F579" s="270" t="str">
        <f>IF(OR(D579="",E579=""),"",ROUND(D579/LOOKUP(E579,SMMLV!$A$2:$A$36,SMMLV!$D$2:$D$103),3))</f>
        <v/>
      </c>
      <c r="K579" s="645"/>
      <c r="L579" s="265">
        <v>4</v>
      </c>
      <c r="M579" s="646" t="str">
        <f t="shared" si="55"/>
        <v>NO APLICA</v>
      </c>
      <c r="N579" s="646"/>
    </row>
    <row r="580" spans="2:14">
      <c r="B580" s="222"/>
      <c r="C580" s="222"/>
      <c r="D580" s="268"/>
      <c r="E580" s="223"/>
      <c r="F580" s="270" t="str">
        <f>IF(OR(D580="",E580=""),"",ROUND(D580/LOOKUP(E580,SMMLV!$A$2:$A$36,SMMLV!$D$2:$D$103),3))</f>
        <v/>
      </c>
      <c r="K580" s="645"/>
      <c r="L580" s="265">
        <v>5</v>
      </c>
      <c r="M580" s="646" t="str">
        <f t="shared" si="55"/>
        <v>NO APLICA</v>
      </c>
      <c r="N580" s="646"/>
    </row>
    <row r="581" spans="2:14">
      <c r="B581" s="222"/>
      <c r="C581" s="222"/>
      <c r="D581" s="268"/>
      <c r="E581" s="223"/>
      <c r="F581" s="270" t="str">
        <f>IF(OR(D581="",E581=""),"",ROUND(D581/LOOKUP(E581,SMMLV!$A$2:$A$36,SMMLV!$D$2:$D$103),3))</f>
        <v/>
      </c>
      <c r="K581" s="645"/>
      <c r="L581" s="265">
        <v>6</v>
      </c>
      <c r="M581" s="646" t="str">
        <f t="shared" si="55"/>
        <v>NO APLICA</v>
      </c>
      <c r="N581" s="646"/>
    </row>
    <row r="582" spans="2:14">
      <c r="B582" s="222"/>
      <c r="C582" s="222"/>
      <c r="D582" s="268"/>
      <c r="E582" s="223"/>
      <c r="F582" s="270" t="str">
        <f>IF(OR(D582="",E582=""),"",ROUND(D582/LOOKUP(E582,SMMLV!$A$2:$A$36,SMMLV!$D$2:$D$103),3))</f>
        <v/>
      </c>
      <c r="K582" s="645"/>
      <c r="L582" s="265">
        <v>7</v>
      </c>
      <c r="M582" s="646" t="str">
        <f t="shared" si="55"/>
        <v>NO APLICA</v>
      </c>
      <c r="N582" s="646"/>
    </row>
    <row r="583" spans="2:14">
      <c r="B583" s="222"/>
      <c r="C583" s="222"/>
      <c r="D583" s="268"/>
      <c r="E583" s="223"/>
      <c r="F583" s="270" t="str">
        <f>IF(OR(D583="",E583=""),"",ROUND(D583/LOOKUP(E583,SMMLV!$A$2:$A$36,SMMLV!$D$2:$D$103),3))</f>
        <v/>
      </c>
      <c r="K583" s="645"/>
      <c r="L583" s="265">
        <v>8</v>
      </c>
      <c r="M583" s="646" t="str">
        <f t="shared" si="55"/>
        <v>NO APLICA</v>
      </c>
      <c r="N583" s="646"/>
    </row>
    <row r="584" spans="2:14">
      <c r="B584" s="222"/>
      <c r="C584" s="222"/>
      <c r="D584" s="268"/>
      <c r="E584" s="223"/>
      <c r="F584" s="270" t="str">
        <f>IF(OR(D584="",E584=""),"",ROUND(D584/LOOKUP(E584,SMMLV!$A$2:$A$36,SMMLV!$D$2:$D$103),3))</f>
        <v/>
      </c>
      <c r="K584" s="645"/>
      <c r="L584" s="265">
        <v>9</v>
      </c>
      <c r="M584" s="646" t="str">
        <f t="shared" si="55"/>
        <v>NO APLICA</v>
      </c>
      <c r="N584" s="646"/>
    </row>
    <row r="585" spans="2:14">
      <c r="B585" s="222"/>
      <c r="C585" s="222"/>
      <c r="D585" s="268"/>
      <c r="E585" s="223"/>
      <c r="F585" s="270" t="str">
        <f>IF(OR(D585="",E585=""),"",ROUND(D585/LOOKUP(E585,SMMLV!$A$2:$A$36,SMMLV!$D$2:$D$103),3))</f>
        <v/>
      </c>
      <c r="K585" s="645"/>
      <c r="L585" s="265">
        <v>10</v>
      </c>
      <c r="M585" s="646" t="str">
        <f t="shared" si="55"/>
        <v>NO APLICA</v>
      </c>
      <c r="N585" s="646"/>
    </row>
    <row r="586" spans="2:14">
      <c r="B586" s="222"/>
      <c r="C586" s="222"/>
      <c r="D586" s="268"/>
      <c r="E586" s="223"/>
      <c r="F586" s="270" t="str">
        <f>IF(OR(D586="",E586=""),"",ROUND(D586/LOOKUP(E586,SMMLV!$A$2:$A$36,SMMLV!$D$2:$D$103),3))</f>
        <v/>
      </c>
      <c r="K586" s="645">
        <v>59</v>
      </c>
      <c r="L586" s="265">
        <v>1</v>
      </c>
      <c r="M586" s="646" t="str">
        <f t="shared" ref="M586:M595" si="56">IF(SUMIFS($F$5:$F$1200,$B$5:$B$1200,$K$586,$C$5:$C$1200,$L586)=0,"NO APLICA",ROUND(SUMIFS($F$5:$F$1200,$B$5:$B$1200,$K$586,$C$5:$C$1200,$L586),3))</f>
        <v>NO APLICA</v>
      </c>
      <c r="N586" s="646"/>
    </row>
    <row r="587" spans="2:14">
      <c r="B587" s="222"/>
      <c r="C587" s="222"/>
      <c r="D587" s="268"/>
      <c r="E587" s="223"/>
      <c r="F587" s="270" t="str">
        <f>IF(OR(D587="",E587=""),"",ROUND(D587/LOOKUP(E587,SMMLV!$A$2:$A$36,SMMLV!$D$2:$D$103),3))</f>
        <v/>
      </c>
      <c r="K587" s="645"/>
      <c r="L587" s="265">
        <v>2</v>
      </c>
      <c r="M587" s="646" t="str">
        <f t="shared" si="56"/>
        <v>NO APLICA</v>
      </c>
      <c r="N587" s="646"/>
    </row>
    <row r="588" spans="2:14">
      <c r="B588" s="222"/>
      <c r="C588" s="222"/>
      <c r="D588" s="268"/>
      <c r="E588" s="223"/>
      <c r="F588" s="270" t="str">
        <f>IF(OR(D588="",E588=""),"",ROUND(D588/LOOKUP(E588,SMMLV!$A$2:$A$36,SMMLV!$D$2:$D$103),3))</f>
        <v/>
      </c>
      <c r="K588" s="645"/>
      <c r="L588" s="265">
        <v>3</v>
      </c>
      <c r="M588" s="646" t="str">
        <f t="shared" si="56"/>
        <v>NO APLICA</v>
      </c>
      <c r="N588" s="646"/>
    </row>
    <row r="589" spans="2:14">
      <c r="B589" s="222"/>
      <c r="C589" s="222"/>
      <c r="D589" s="268"/>
      <c r="E589" s="223"/>
      <c r="F589" s="270" t="str">
        <f>IF(OR(D589="",E589=""),"",ROUND(D589/LOOKUP(E589,SMMLV!$A$2:$A$36,SMMLV!$D$2:$D$103),3))</f>
        <v/>
      </c>
      <c r="K589" s="645"/>
      <c r="L589" s="265">
        <v>4</v>
      </c>
      <c r="M589" s="646" t="str">
        <f t="shared" si="56"/>
        <v>NO APLICA</v>
      </c>
      <c r="N589" s="646"/>
    </row>
    <row r="590" spans="2:14">
      <c r="B590" s="222"/>
      <c r="C590" s="222"/>
      <c r="D590" s="268"/>
      <c r="E590" s="223"/>
      <c r="F590" s="270" t="str">
        <f>IF(OR(D590="",E590=""),"",ROUND(D590/LOOKUP(E590,SMMLV!$A$2:$A$36,SMMLV!$D$2:$D$103),3))</f>
        <v/>
      </c>
      <c r="K590" s="645"/>
      <c r="L590" s="265">
        <v>5</v>
      </c>
      <c r="M590" s="646" t="str">
        <f t="shared" si="56"/>
        <v>NO APLICA</v>
      </c>
      <c r="N590" s="646"/>
    </row>
    <row r="591" spans="2:14">
      <c r="B591" s="222"/>
      <c r="C591" s="222"/>
      <c r="D591" s="268"/>
      <c r="E591" s="223"/>
      <c r="F591" s="270" t="str">
        <f>IF(OR(D591="",E591=""),"",ROUND(D591/LOOKUP(E591,SMMLV!$A$2:$A$36,SMMLV!$D$2:$D$103),3))</f>
        <v/>
      </c>
      <c r="K591" s="645"/>
      <c r="L591" s="265">
        <v>6</v>
      </c>
      <c r="M591" s="646" t="str">
        <f t="shared" si="56"/>
        <v>NO APLICA</v>
      </c>
      <c r="N591" s="646"/>
    </row>
    <row r="592" spans="2:14">
      <c r="B592" s="222"/>
      <c r="C592" s="222"/>
      <c r="D592" s="268"/>
      <c r="E592" s="223"/>
      <c r="F592" s="270" t="str">
        <f>IF(OR(D592="",E592=""),"",ROUND(D592/LOOKUP(E592,SMMLV!$A$2:$A$36,SMMLV!$D$2:$D$103),3))</f>
        <v/>
      </c>
      <c r="K592" s="645"/>
      <c r="L592" s="265">
        <v>7</v>
      </c>
      <c r="M592" s="646" t="str">
        <f t="shared" si="56"/>
        <v>NO APLICA</v>
      </c>
      <c r="N592" s="646"/>
    </row>
    <row r="593" spans="2:14">
      <c r="B593" s="222"/>
      <c r="C593" s="222"/>
      <c r="D593" s="268"/>
      <c r="E593" s="223"/>
      <c r="F593" s="270" t="str">
        <f>IF(OR(D593="",E593=""),"",ROUND(D593/LOOKUP(E593,SMMLV!$A$2:$A$36,SMMLV!$D$2:$D$103),3))</f>
        <v/>
      </c>
      <c r="K593" s="645"/>
      <c r="L593" s="265">
        <v>8</v>
      </c>
      <c r="M593" s="646" t="str">
        <f t="shared" si="56"/>
        <v>NO APLICA</v>
      </c>
      <c r="N593" s="646"/>
    </row>
    <row r="594" spans="2:14">
      <c r="B594" s="222"/>
      <c r="C594" s="222"/>
      <c r="D594" s="268"/>
      <c r="E594" s="223"/>
      <c r="F594" s="270" t="str">
        <f>IF(OR(D594="",E594=""),"",ROUND(D594/LOOKUP(E594,SMMLV!$A$2:$A$36,SMMLV!$D$2:$D$103),3))</f>
        <v/>
      </c>
      <c r="K594" s="645"/>
      <c r="L594" s="265">
        <v>9</v>
      </c>
      <c r="M594" s="646" t="str">
        <f t="shared" si="56"/>
        <v>NO APLICA</v>
      </c>
      <c r="N594" s="646"/>
    </row>
    <row r="595" spans="2:14">
      <c r="B595" s="222"/>
      <c r="C595" s="222"/>
      <c r="D595" s="268"/>
      <c r="E595" s="223"/>
      <c r="F595" s="270" t="str">
        <f>IF(OR(D595="",E595=""),"",ROUND(D595/LOOKUP(E595,SMMLV!$A$2:$A$36,SMMLV!$D$2:$D$103),3))</f>
        <v/>
      </c>
      <c r="K595" s="645"/>
      <c r="L595" s="265">
        <v>10</v>
      </c>
      <c r="M595" s="646" t="str">
        <f t="shared" si="56"/>
        <v>NO APLICA</v>
      </c>
      <c r="N595" s="646"/>
    </row>
    <row r="596" spans="2:14">
      <c r="B596" s="222"/>
      <c r="C596" s="222"/>
      <c r="D596" s="268"/>
      <c r="E596" s="223"/>
      <c r="F596" s="270" t="str">
        <f>IF(OR(D596="",E596=""),"",ROUND(D596/LOOKUP(E596,SMMLV!$A$2:$A$36,SMMLV!$D$2:$D$103),3))</f>
        <v/>
      </c>
      <c r="K596" s="645">
        <v>60</v>
      </c>
      <c r="L596" s="265">
        <v>1</v>
      </c>
      <c r="M596" s="646" t="str">
        <f t="shared" ref="M596:M605" si="57">IF(SUMIFS($F$5:$F$1200,$B$5:$B$1200,$K$596,$C$5:$C$1200,$L596)=0,"NO APLICA",ROUND(SUMIFS($F$5:$F$1200,$B$5:$B$1200,$K$596,$C$5:$C$1200,$L596),3))</f>
        <v>NO APLICA</v>
      </c>
      <c r="N596" s="646"/>
    </row>
    <row r="597" spans="2:14">
      <c r="B597" s="222"/>
      <c r="C597" s="222"/>
      <c r="D597" s="268"/>
      <c r="E597" s="223"/>
      <c r="F597" s="270" t="str">
        <f>IF(OR(D597="",E597=""),"",ROUND(D597/LOOKUP(E597,SMMLV!$A$2:$A$36,SMMLV!$D$2:$D$103),3))</f>
        <v/>
      </c>
      <c r="K597" s="645"/>
      <c r="L597" s="265">
        <v>2</v>
      </c>
      <c r="M597" s="646" t="str">
        <f t="shared" si="57"/>
        <v>NO APLICA</v>
      </c>
      <c r="N597" s="646"/>
    </row>
    <row r="598" spans="2:14">
      <c r="B598" s="222"/>
      <c r="C598" s="222"/>
      <c r="D598" s="268"/>
      <c r="E598" s="223"/>
      <c r="F598" s="270" t="str">
        <f>IF(OR(D598="",E598=""),"",ROUND(D598/LOOKUP(E598,SMMLV!$A$2:$A$36,SMMLV!$D$2:$D$103),3))</f>
        <v/>
      </c>
      <c r="K598" s="645"/>
      <c r="L598" s="265">
        <v>3</v>
      </c>
      <c r="M598" s="646" t="str">
        <f t="shared" si="57"/>
        <v>NO APLICA</v>
      </c>
      <c r="N598" s="646"/>
    </row>
    <row r="599" spans="2:14">
      <c r="B599" s="222"/>
      <c r="C599" s="222"/>
      <c r="D599" s="268"/>
      <c r="E599" s="223"/>
      <c r="F599" s="270" t="str">
        <f>IF(OR(D599="",E599=""),"",ROUND(D599/LOOKUP(E599,SMMLV!$A$2:$A$36,SMMLV!$D$2:$D$103),3))</f>
        <v/>
      </c>
      <c r="K599" s="645"/>
      <c r="L599" s="265">
        <v>4</v>
      </c>
      <c r="M599" s="646" t="str">
        <f t="shared" si="57"/>
        <v>NO APLICA</v>
      </c>
      <c r="N599" s="646"/>
    </row>
    <row r="600" spans="2:14">
      <c r="B600" s="222"/>
      <c r="C600" s="222"/>
      <c r="D600" s="268"/>
      <c r="E600" s="223"/>
      <c r="F600" s="270" t="str">
        <f>IF(OR(D600="",E600=""),"",ROUND(D600/LOOKUP(E600,SMMLV!$A$2:$A$36,SMMLV!$D$2:$D$103),3))</f>
        <v/>
      </c>
      <c r="K600" s="645"/>
      <c r="L600" s="265">
        <v>5</v>
      </c>
      <c r="M600" s="646" t="str">
        <f t="shared" si="57"/>
        <v>NO APLICA</v>
      </c>
      <c r="N600" s="646"/>
    </row>
    <row r="601" spans="2:14">
      <c r="B601" s="222"/>
      <c r="C601" s="222"/>
      <c r="D601" s="268"/>
      <c r="E601" s="223"/>
      <c r="F601" s="270" t="str">
        <f>IF(OR(D601="",E601=""),"",ROUND(D601/LOOKUP(E601,SMMLV!$A$2:$A$36,SMMLV!$D$2:$D$103),3))</f>
        <v/>
      </c>
      <c r="K601" s="645"/>
      <c r="L601" s="265">
        <v>6</v>
      </c>
      <c r="M601" s="646" t="str">
        <f t="shared" si="57"/>
        <v>NO APLICA</v>
      </c>
      <c r="N601" s="646"/>
    </row>
    <row r="602" spans="2:14">
      <c r="B602" s="222"/>
      <c r="C602" s="222"/>
      <c r="D602" s="268"/>
      <c r="E602" s="223"/>
      <c r="F602" s="270" t="str">
        <f>IF(OR(D602="",E602=""),"",ROUND(D602/LOOKUP(E602,SMMLV!$A$2:$A$36,SMMLV!$D$2:$D$103),3))</f>
        <v/>
      </c>
      <c r="K602" s="645"/>
      <c r="L602" s="265">
        <v>7</v>
      </c>
      <c r="M602" s="646" t="str">
        <f t="shared" si="57"/>
        <v>NO APLICA</v>
      </c>
      <c r="N602" s="646"/>
    </row>
    <row r="603" spans="2:14">
      <c r="B603" s="222"/>
      <c r="C603" s="222"/>
      <c r="D603" s="268"/>
      <c r="E603" s="223"/>
      <c r="F603" s="270" t="str">
        <f>IF(OR(D603="",E603=""),"",ROUND(D603/LOOKUP(E603,SMMLV!$A$2:$A$36,SMMLV!$D$2:$D$103),3))</f>
        <v/>
      </c>
      <c r="K603" s="645"/>
      <c r="L603" s="265">
        <v>8</v>
      </c>
      <c r="M603" s="646" t="str">
        <f t="shared" si="57"/>
        <v>NO APLICA</v>
      </c>
      <c r="N603" s="646"/>
    </row>
    <row r="604" spans="2:14">
      <c r="B604" s="222"/>
      <c r="C604" s="222"/>
      <c r="D604" s="268"/>
      <c r="E604" s="223"/>
      <c r="F604" s="270" t="str">
        <f>IF(OR(D604="",E604=""),"",ROUND(D604/LOOKUP(E604,SMMLV!$A$2:$A$36,SMMLV!$D$2:$D$103),3))</f>
        <v/>
      </c>
      <c r="K604" s="645"/>
      <c r="L604" s="265">
        <v>9</v>
      </c>
      <c r="M604" s="646" t="str">
        <f t="shared" si="57"/>
        <v>NO APLICA</v>
      </c>
      <c r="N604" s="646"/>
    </row>
    <row r="605" spans="2:14">
      <c r="B605" s="222"/>
      <c r="C605" s="222"/>
      <c r="D605" s="268"/>
      <c r="E605" s="223"/>
      <c r="F605" s="270" t="str">
        <f>IF(OR(D605="",E605=""),"",ROUND(D605/LOOKUP(E605,SMMLV!$A$2:$A$36,SMMLV!$D$2:$D$103),3))</f>
        <v/>
      </c>
      <c r="K605" s="645"/>
      <c r="L605" s="265">
        <v>10</v>
      </c>
      <c r="M605" s="646" t="str">
        <f t="shared" si="57"/>
        <v>NO APLICA</v>
      </c>
      <c r="N605" s="646"/>
    </row>
    <row r="606" spans="2:14">
      <c r="B606" s="222"/>
      <c r="C606" s="222"/>
      <c r="D606" s="268"/>
      <c r="E606" s="223"/>
      <c r="F606" s="270" t="str">
        <f>IF(OR(D606="",E606=""),"",ROUND(D606/LOOKUP(E606,SMMLV!$A$2:$A$36,SMMLV!$D$2:$D$103),3))</f>
        <v/>
      </c>
      <c r="K606" s="645">
        <v>61</v>
      </c>
      <c r="L606" s="265">
        <v>1</v>
      </c>
      <c r="M606" s="646" t="str">
        <f t="shared" ref="M606:M615" si="58">IF(SUMIFS($F$5:$F$1200,$B$5:$B$1200,$K$606,$C$5:$C$1200,$L606)=0,"NO APLICA",ROUND(SUMIFS($F$5:$F$1200,$B$5:$B$1200,$K$606,$C$5:$C$1200,$L606),3))</f>
        <v>NO APLICA</v>
      </c>
      <c r="N606" s="646"/>
    </row>
    <row r="607" spans="2:14">
      <c r="B607" s="222"/>
      <c r="C607" s="222"/>
      <c r="D607" s="268"/>
      <c r="E607" s="223"/>
      <c r="F607" s="270" t="str">
        <f>IF(OR(D607="",E607=""),"",ROUND(D607/LOOKUP(E607,SMMLV!$A$2:$A$36,SMMLV!$D$2:$D$103),3))</f>
        <v/>
      </c>
      <c r="K607" s="645"/>
      <c r="L607" s="265">
        <v>2</v>
      </c>
      <c r="M607" s="646" t="str">
        <f t="shared" si="58"/>
        <v>NO APLICA</v>
      </c>
      <c r="N607" s="646"/>
    </row>
    <row r="608" spans="2:14">
      <c r="B608" s="222"/>
      <c r="C608" s="222"/>
      <c r="D608" s="268"/>
      <c r="E608" s="223"/>
      <c r="F608" s="270" t="str">
        <f>IF(OR(D608="",E608=""),"",ROUND(D608/LOOKUP(E608,SMMLV!$A$2:$A$36,SMMLV!$D$2:$D$103),3))</f>
        <v/>
      </c>
      <c r="K608" s="645"/>
      <c r="L608" s="265">
        <v>3</v>
      </c>
      <c r="M608" s="646" t="str">
        <f t="shared" si="58"/>
        <v>NO APLICA</v>
      </c>
      <c r="N608" s="646"/>
    </row>
    <row r="609" spans="2:14">
      <c r="B609" s="222"/>
      <c r="C609" s="222"/>
      <c r="D609" s="268"/>
      <c r="E609" s="223"/>
      <c r="F609" s="270" t="str">
        <f>IF(OR(D609="",E609=""),"",ROUND(D609/LOOKUP(E609,SMMLV!$A$2:$A$36,SMMLV!$D$2:$D$103),3))</f>
        <v/>
      </c>
      <c r="K609" s="645"/>
      <c r="L609" s="265">
        <v>4</v>
      </c>
      <c r="M609" s="646" t="str">
        <f t="shared" si="58"/>
        <v>NO APLICA</v>
      </c>
      <c r="N609" s="646"/>
    </row>
    <row r="610" spans="2:14">
      <c r="B610" s="222"/>
      <c r="C610" s="222"/>
      <c r="D610" s="268"/>
      <c r="E610" s="223"/>
      <c r="F610" s="270" t="str">
        <f>IF(OR(D610="",E610=""),"",ROUND(D610/LOOKUP(E610,SMMLV!$A$2:$A$36,SMMLV!$D$2:$D$103),3))</f>
        <v/>
      </c>
      <c r="K610" s="645"/>
      <c r="L610" s="265">
        <v>5</v>
      </c>
      <c r="M610" s="646" t="str">
        <f t="shared" si="58"/>
        <v>NO APLICA</v>
      </c>
      <c r="N610" s="646"/>
    </row>
    <row r="611" spans="2:14">
      <c r="B611" s="222"/>
      <c r="C611" s="222"/>
      <c r="D611" s="268"/>
      <c r="E611" s="223"/>
      <c r="F611" s="270" t="str">
        <f>IF(OR(D611="",E611=""),"",ROUND(D611/LOOKUP(E611,SMMLV!$A$2:$A$36,SMMLV!$D$2:$D$103),3))</f>
        <v/>
      </c>
      <c r="K611" s="645"/>
      <c r="L611" s="265">
        <v>6</v>
      </c>
      <c r="M611" s="646" t="str">
        <f t="shared" si="58"/>
        <v>NO APLICA</v>
      </c>
      <c r="N611" s="646"/>
    </row>
    <row r="612" spans="2:14">
      <c r="B612" s="222"/>
      <c r="C612" s="222"/>
      <c r="D612" s="268"/>
      <c r="E612" s="223"/>
      <c r="F612" s="270" t="str">
        <f>IF(OR(D612="",E612=""),"",ROUND(D612/LOOKUP(E612,SMMLV!$A$2:$A$36,SMMLV!$D$2:$D$103),3))</f>
        <v/>
      </c>
      <c r="K612" s="645"/>
      <c r="L612" s="265">
        <v>7</v>
      </c>
      <c r="M612" s="646" t="str">
        <f t="shared" si="58"/>
        <v>NO APLICA</v>
      </c>
      <c r="N612" s="646"/>
    </row>
    <row r="613" spans="2:14">
      <c r="B613" s="222"/>
      <c r="C613" s="222"/>
      <c r="D613" s="268"/>
      <c r="E613" s="223"/>
      <c r="F613" s="270" t="str">
        <f>IF(OR(D613="",E613=""),"",ROUND(D613/LOOKUP(E613,SMMLV!$A$2:$A$36,SMMLV!$D$2:$D$103),3))</f>
        <v/>
      </c>
      <c r="K613" s="645"/>
      <c r="L613" s="265">
        <v>8</v>
      </c>
      <c r="M613" s="646" t="str">
        <f t="shared" si="58"/>
        <v>NO APLICA</v>
      </c>
      <c r="N613" s="646"/>
    </row>
    <row r="614" spans="2:14">
      <c r="B614" s="222"/>
      <c r="C614" s="222"/>
      <c r="D614" s="268"/>
      <c r="E614" s="223"/>
      <c r="F614" s="270" t="str">
        <f>IF(OR(D614="",E614=""),"",ROUND(D614/LOOKUP(E614,SMMLV!$A$2:$A$36,SMMLV!$D$2:$D$103),3))</f>
        <v/>
      </c>
      <c r="K614" s="645"/>
      <c r="L614" s="265">
        <v>9</v>
      </c>
      <c r="M614" s="646" t="str">
        <f t="shared" si="58"/>
        <v>NO APLICA</v>
      </c>
      <c r="N614" s="646"/>
    </row>
    <row r="615" spans="2:14">
      <c r="B615" s="222"/>
      <c r="C615" s="222"/>
      <c r="D615" s="268"/>
      <c r="E615" s="223"/>
      <c r="F615" s="270" t="str">
        <f>IF(OR(D615="",E615=""),"",ROUND(D615/LOOKUP(E615,SMMLV!$A$2:$A$36,SMMLV!$D$2:$D$103),3))</f>
        <v/>
      </c>
      <c r="K615" s="645"/>
      <c r="L615" s="265">
        <v>10</v>
      </c>
      <c r="M615" s="646" t="str">
        <f t="shared" si="58"/>
        <v>NO APLICA</v>
      </c>
      <c r="N615" s="646"/>
    </row>
    <row r="616" spans="2:14">
      <c r="B616" s="222"/>
      <c r="C616" s="222"/>
      <c r="D616" s="268"/>
      <c r="E616" s="223"/>
      <c r="F616" s="270" t="str">
        <f>IF(OR(D616="",E616=""),"",ROUND(D616/LOOKUP(E616,SMMLV!$A$2:$A$36,SMMLV!$D$2:$D$103),3))</f>
        <v/>
      </c>
      <c r="K616" s="645">
        <v>62</v>
      </c>
      <c r="L616" s="265">
        <v>1</v>
      </c>
      <c r="M616" s="646" t="str">
        <f t="shared" ref="M616:M625" si="59">IF(SUMIFS($F$5:$F$1200,$B$5:$B$1200,$K$616,$C$5:$C$1200,$L616)=0,"NO APLICA",ROUND(SUMIFS($F$5:$F$1200,$B$5:$B$1200,$K$616,$C$5:$C$1200,$L616),3))</f>
        <v>NO APLICA</v>
      </c>
      <c r="N616" s="646"/>
    </row>
    <row r="617" spans="2:14">
      <c r="B617" s="222"/>
      <c r="C617" s="222"/>
      <c r="D617" s="268"/>
      <c r="E617" s="223"/>
      <c r="F617" s="270" t="str">
        <f>IF(OR(D617="",E617=""),"",ROUND(D617/LOOKUP(E617,SMMLV!$A$2:$A$36,SMMLV!$D$2:$D$103),3))</f>
        <v/>
      </c>
      <c r="K617" s="645"/>
      <c r="L617" s="265">
        <v>2</v>
      </c>
      <c r="M617" s="646" t="str">
        <f t="shared" si="59"/>
        <v>NO APLICA</v>
      </c>
      <c r="N617" s="646"/>
    </row>
    <row r="618" spans="2:14">
      <c r="B618" s="222"/>
      <c r="C618" s="222"/>
      <c r="D618" s="268"/>
      <c r="E618" s="223"/>
      <c r="F618" s="270" t="str">
        <f>IF(OR(D618="",E618=""),"",ROUND(D618/LOOKUP(E618,SMMLV!$A$2:$A$36,SMMLV!$D$2:$D$103),3))</f>
        <v/>
      </c>
      <c r="K618" s="645"/>
      <c r="L618" s="265">
        <v>3</v>
      </c>
      <c r="M618" s="646" t="str">
        <f t="shared" si="59"/>
        <v>NO APLICA</v>
      </c>
      <c r="N618" s="646"/>
    </row>
    <row r="619" spans="2:14">
      <c r="B619" s="222"/>
      <c r="C619" s="222"/>
      <c r="D619" s="268"/>
      <c r="E619" s="223"/>
      <c r="F619" s="270" t="str">
        <f>IF(OR(D619="",E619=""),"",ROUND(D619/LOOKUP(E619,SMMLV!$A$2:$A$36,SMMLV!$D$2:$D$103),3))</f>
        <v/>
      </c>
      <c r="K619" s="645"/>
      <c r="L619" s="265">
        <v>4</v>
      </c>
      <c r="M619" s="646" t="str">
        <f t="shared" si="59"/>
        <v>NO APLICA</v>
      </c>
      <c r="N619" s="646"/>
    </row>
    <row r="620" spans="2:14">
      <c r="B620" s="222"/>
      <c r="C620" s="222"/>
      <c r="D620" s="268"/>
      <c r="E620" s="223"/>
      <c r="F620" s="270" t="str">
        <f>IF(OR(D620="",E620=""),"",ROUND(D620/LOOKUP(E620,SMMLV!$A$2:$A$36,SMMLV!$D$2:$D$103),3))</f>
        <v/>
      </c>
      <c r="K620" s="645"/>
      <c r="L620" s="265">
        <v>5</v>
      </c>
      <c r="M620" s="646" t="str">
        <f t="shared" si="59"/>
        <v>NO APLICA</v>
      </c>
      <c r="N620" s="646"/>
    </row>
    <row r="621" spans="2:14">
      <c r="B621" s="222"/>
      <c r="C621" s="222"/>
      <c r="D621" s="268"/>
      <c r="E621" s="223"/>
      <c r="F621" s="270" t="str">
        <f>IF(OR(D621="",E621=""),"",ROUND(D621/LOOKUP(E621,SMMLV!$A$2:$A$36,SMMLV!$D$2:$D$103),3))</f>
        <v/>
      </c>
      <c r="K621" s="645"/>
      <c r="L621" s="265">
        <v>6</v>
      </c>
      <c r="M621" s="646" t="str">
        <f t="shared" si="59"/>
        <v>NO APLICA</v>
      </c>
      <c r="N621" s="646"/>
    </row>
    <row r="622" spans="2:14">
      <c r="B622" s="222"/>
      <c r="C622" s="222"/>
      <c r="D622" s="268"/>
      <c r="E622" s="223"/>
      <c r="F622" s="270" t="str">
        <f>IF(OR(D622="",E622=""),"",ROUND(D622/LOOKUP(E622,SMMLV!$A$2:$A$36,SMMLV!$D$2:$D$103),3))</f>
        <v/>
      </c>
      <c r="K622" s="645"/>
      <c r="L622" s="265">
        <v>7</v>
      </c>
      <c r="M622" s="646" t="str">
        <f t="shared" si="59"/>
        <v>NO APLICA</v>
      </c>
      <c r="N622" s="646"/>
    </row>
    <row r="623" spans="2:14">
      <c r="B623" s="222"/>
      <c r="C623" s="222"/>
      <c r="D623" s="268"/>
      <c r="E623" s="223"/>
      <c r="F623" s="270" t="str">
        <f>IF(OR(D623="",E623=""),"",ROUND(D623/LOOKUP(E623,SMMLV!$A$2:$A$36,SMMLV!$D$2:$D$103),3))</f>
        <v/>
      </c>
      <c r="K623" s="645"/>
      <c r="L623" s="265">
        <v>8</v>
      </c>
      <c r="M623" s="646" t="str">
        <f t="shared" si="59"/>
        <v>NO APLICA</v>
      </c>
      <c r="N623" s="646"/>
    </row>
    <row r="624" spans="2:14">
      <c r="B624" s="222"/>
      <c r="C624" s="222"/>
      <c r="D624" s="268"/>
      <c r="E624" s="223"/>
      <c r="F624" s="270" t="str">
        <f>IF(OR(D624="",E624=""),"",ROUND(D624/LOOKUP(E624,SMMLV!$A$2:$A$36,SMMLV!$D$2:$D$103),3))</f>
        <v/>
      </c>
      <c r="K624" s="645"/>
      <c r="L624" s="265">
        <v>9</v>
      </c>
      <c r="M624" s="646" t="str">
        <f t="shared" si="59"/>
        <v>NO APLICA</v>
      </c>
      <c r="N624" s="646"/>
    </row>
    <row r="625" spans="2:14">
      <c r="B625" s="222"/>
      <c r="C625" s="222"/>
      <c r="D625" s="268"/>
      <c r="E625" s="223"/>
      <c r="F625" s="270" t="str">
        <f>IF(OR(D625="",E625=""),"",ROUND(D625/LOOKUP(E625,SMMLV!$A$2:$A$36,SMMLV!$D$2:$D$103),3))</f>
        <v/>
      </c>
      <c r="K625" s="645"/>
      <c r="L625" s="265">
        <v>10</v>
      </c>
      <c r="M625" s="646" t="str">
        <f t="shared" si="59"/>
        <v>NO APLICA</v>
      </c>
      <c r="N625" s="646"/>
    </row>
    <row r="626" spans="2:14">
      <c r="B626" s="222"/>
      <c r="C626" s="222"/>
      <c r="D626" s="268"/>
      <c r="E626" s="223"/>
      <c r="F626" s="270" t="str">
        <f>IF(OR(D626="",E626=""),"",ROUND(D626/LOOKUP(E626,SMMLV!$A$2:$A$36,SMMLV!$D$2:$D$103),3))</f>
        <v/>
      </c>
      <c r="K626" s="645">
        <v>63</v>
      </c>
      <c r="L626" s="265">
        <v>1</v>
      </c>
      <c r="M626" s="646" t="str">
        <f t="shared" ref="M626:M635" si="60">IF(SUMIFS($F$5:$F$1200,$B$5:$B$1200,$K$626,$C$5:$C$1200,$L626)=0,"NO APLICA",ROUND(SUMIFS($F$5:$F$1200,$B$5:$B$1200,$K$626,$C$5:$C$1200,$L626),3))</f>
        <v>NO APLICA</v>
      </c>
      <c r="N626" s="646"/>
    </row>
    <row r="627" spans="2:14">
      <c r="B627" s="222"/>
      <c r="C627" s="222"/>
      <c r="D627" s="268"/>
      <c r="E627" s="223"/>
      <c r="F627" s="270" t="str">
        <f>IF(OR(D627="",E627=""),"",ROUND(D627/LOOKUP(E627,SMMLV!$A$2:$A$36,SMMLV!$D$2:$D$103),3))</f>
        <v/>
      </c>
      <c r="K627" s="645"/>
      <c r="L627" s="265">
        <v>2</v>
      </c>
      <c r="M627" s="646" t="str">
        <f t="shared" si="60"/>
        <v>NO APLICA</v>
      </c>
      <c r="N627" s="646"/>
    </row>
    <row r="628" spans="2:14">
      <c r="B628" s="222"/>
      <c r="C628" s="222"/>
      <c r="D628" s="268"/>
      <c r="E628" s="223"/>
      <c r="F628" s="270" t="str">
        <f>IF(OR(D628="",E628=""),"",ROUND(D628/LOOKUP(E628,SMMLV!$A$2:$A$36,SMMLV!$D$2:$D$103),3))</f>
        <v/>
      </c>
      <c r="K628" s="645"/>
      <c r="L628" s="265">
        <v>3</v>
      </c>
      <c r="M628" s="646" t="str">
        <f t="shared" si="60"/>
        <v>NO APLICA</v>
      </c>
      <c r="N628" s="646"/>
    </row>
    <row r="629" spans="2:14">
      <c r="B629" s="222"/>
      <c r="C629" s="222"/>
      <c r="D629" s="268"/>
      <c r="E629" s="223"/>
      <c r="F629" s="270" t="str">
        <f>IF(OR(D629="",E629=""),"",ROUND(D629/LOOKUP(E629,SMMLV!$A$2:$A$36,SMMLV!$D$2:$D$103),3))</f>
        <v/>
      </c>
      <c r="K629" s="645"/>
      <c r="L629" s="265">
        <v>4</v>
      </c>
      <c r="M629" s="646" t="str">
        <f t="shared" si="60"/>
        <v>NO APLICA</v>
      </c>
      <c r="N629" s="646"/>
    </row>
    <row r="630" spans="2:14">
      <c r="B630" s="222"/>
      <c r="C630" s="222"/>
      <c r="D630" s="268"/>
      <c r="E630" s="223"/>
      <c r="F630" s="270" t="str">
        <f>IF(OR(D630="",E630=""),"",ROUND(D630/LOOKUP(E630,SMMLV!$A$2:$A$36,SMMLV!$D$2:$D$103),3))</f>
        <v/>
      </c>
      <c r="K630" s="645"/>
      <c r="L630" s="265">
        <v>5</v>
      </c>
      <c r="M630" s="646" t="str">
        <f t="shared" si="60"/>
        <v>NO APLICA</v>
      </c>
      <c r="N630" s="646"/>
    </row>
    <row r="631" spans="2:14">
      <c r="B631" s="222"/>
      <c r="C631" s="222"/>
      <c r="D631" s="268"/>
      <c r="E631" s="223"/>
      <c r="F631" s="270" t="str">
        <f>IF(OR(D631="",E631=""),"",ROUND(D631/LOOKUP(E631,SMMLV!$A$2:$A$36,SMMLV!$D$2:$D$103),3))</f>
        <v/>
      </c>
      <c r="K631" s="645"/>
      <c r="L631" s="265">
        <v>6</v>
      </c>
      <c r="M631" s="646" t="str">
        <f t="shared" si="60"/>
        <v>NO APLICA</v>
      </c>
      <c r="N631" s="646"/>
    </row>
    <row r="632" spans="2:14">
      <c r="B632" s="222"/>
      <c r="C632" s="222"/>
      <c r="D632" s="268"/>
      <c r="E632" s="223"/>
      <c r="F632" s="270" t="str">
        <f>IF(OR(D632="",E632=""),"",ROUND(D632/LOOKUP(E632,SMMLV!$A$2:$A$36,SMMLV!$D$2:$D$103),3))</f>
        <v/>
      </c>
      <c r="K632" s="645"/>
      <c r="L632" s="265">
        <v>7</v>
      </c>
      <c r="M632" s="646" t="str">
        <f t="shared" si="60"/>
        <v>NO APLICA</v>
      </c>
      <c r="N632" s="646"/>
    </row>
    <row r="633" spans="2:14">
      <c r="B633" s="222"/>
      <c r="C633" s="222"/>
      <c r="D633" s="268"/>
      <c r="E633" s="223"/>
      <c r="F633" s="270" t="str">
        <f>IF(OR(D633="",E633=""),"",ROUND(D633/LOOKUP(E633,SMMLV!$A$2:$A$36,SMMLV!$D$2:$D$103),3))</f>
        <v/>
      </c>
      <c r="K633" s="645"/>
      <c r="L633" s="265">
        <v>8</v>
      </c>
      <c r="M633" s="646" t="str">
        <f t="shared" si="60"/>
        <v>NO APLICA</v>
      </c>
      <c r="N633" s="646"/>
    </row>
    <row r="634" spans="2:14">
      <c r="B634" s="222"/>
      <c r="C634" s="222"/>
      <c r="D634" s="268"/>
      <c r="E634" s="223"/>
      <c r="F634" s="270" t="str">
        <f>IF(OR(D634="",E634=""),"",ROUND(D634/LOOKUP(E634,SMMLV!$A$2:$A$36,SMMLV!$D$2:$D$103),3))</f>
        <v/>
      </c>
      <c r="K634" s="645"/>
      <c r="L634" s="265">
        <v>9</v>
      </c>
      <c r="M634" s="646" t="str">
        <f t="shared" si="60"/>
        <v>NO APLICA</v>
      </c>
      <c r="N634" s="646"/>
    </row>
    <row r="635" spans="2:14">
      <c r="B635" s="222"/>
      <c r="C635" s="222"/>
      <c r="D635" s="268"/>
      <c r="E635" s="223"/>
      <c r="F635" s="270" t="str">
        <f>IF(OR(D635="",E635=""),"",ROUND(D635/LOOKUP(E635,SMMLV!$A$2:$A$36,SMMLV!$D$2:$D$103),3))</f>
        <v/>
      </c>
      <c r="K635" s="645"/>
      <c r="L635" s="265">
        <v>10</v>
      </c>
      <c r="M635" s="646" t="str">
        <f t="shared" si="60"/>
        <v>NO APLICA</v>
      </c>
      <c r="N635" s="646"/>
    </row>
    <row r="636" spans="2:14">
      <c r="B636" s="222"/>
      <c r="C636" s="222"/>
      <c r="D636" s="268"/>
      <c r="E636" s="223"/>
      <c r="F636" s="270" t="str">
        <f>IF(OR(D636="",E636=""),"",ROUND(D636/LOOKUP(E636,SMMLV!$A$2:$A$36,SMMLV!$D$2:$D$103),3))</f>
        <v/>
      </c>
      <c r="K636" s="645">
        <v>64</v>
      </c>
      <c r="L636" s="265">
        <v>1</v>
      </c>
      <c r="M636" s="646" t="str">
        <f t="shared" ref="M636:M645" si="61">IF(SUMIFS($F$5:$F$1200,$B$5:$B$1200,$K$636,$C$5:$C$1200,$L636)=0,"NO APLICA",ROUND(SUMIFS($F$5:$F$1200,$B$5:$B$1200,$K$636,$C$5:$C$1200,$L636),3))</f>
        <v>NO APLICA</v>
      </c>
      <c r="N636" s="646"/>
    </row>
    <row r="637" spans="2:14">
      <c r="B637" s="222"/>
      <c r="C637" s="222"/>
      <c r="D637" s="268"/>
      <c r="E637" s="223"/>
      <c r="F637" s="270" t="str">
        <f>IF(OR(D637="",E637=""),"",ROUND(D637/LOOKUP(E637,SMMLV!$A$2:$A$36,SMMLV!$D$2:$D$103),3))</f>
        <v/>
      </c>
      <c r="K637" s="645"/>
      <c r="L637" s="265">
        <v>2</v>
      </c>
      <c r="M637" s="646" t="str">
        <f t="shared" si="61"/>
        <v>NO APLICA</v>
      </c>
      <c r="N637" s="646"/>
    </row>
    <row r="638" spans="2:14">
      <c r="B638" s="222"/>
      <c r="C638" s="222"/>
      <c r="D638" s="268"/>
      <c r="E638" s="223"/>
      <c r="F638" s="270" t="str">
        <f>IF(OR(D638="",E638=""),"",ROUND(D638/LOOKUP(E638,SMMLV!$A$2:$A$36,SMMLV!$D$2:$D$103),3))</f>
        <v/>
      </c>
      <c r="K638" s="645"/>
      <c r="L638" s="265">
        <v>3</v>
      </c>
      <c r="M638" s="646" t="str">
        <f t="shared" si="61"/>
        <v>NO APLICA</v>
      </c>
      <c r="N638" s="646"/>
    </row>
    <row r="639" spans="2:14">
      <c r="B639" s="222"/>
      <c r="C639" s="222"/>
      <c r="D639" s="268"/>
      <c r="E639" s="223"/>
      <c r="F639" s="270" t="str">
        <f>IF(OR(D639="",E639=""),"",ROUND(D639/LOOKUP(E639,SMMLV!$A$2:$A$36,SMMLV!$D$2:$D$103),3))</f>
        <v/>
      </c>
      <c r="K639" s="645"/>
      <c r="L639" s="265">
        <v>4</v>
      </c>
      <c r="M639" s="646" t="str">
        <f t="shared" si="61"/>
        <v>NO APLICA</v>
      </c>
      <c r="N639" s="646"/>
    </row>
    <row r="640" spans="2:14">
      <c r="B640" s="222"/>
      <c r="C640" s="222"/>
      <c r="D640" s="268"/>
      <c r="E640" s="223"/>
      <c r="F640" s="270" t="str">
        <f>IF(OR(D640="",E640=""),"",ROUND(D640/LOOKUP(E640,SMMLV!$A$2:$A$36,SMMLV!$D$2:$D$103),3))</f>
        <v/>
      </c>
      <c r="K640" s="645"/>
      <c r="L640" s="265">
        <v>5</v>
      </c>
      <c r="M640" s="646" t="str">
        <f t="shared" si="61"/>
        <v>NO APLICA</v>
      </c>
      <c r="N640" s="646"/>
    </row>
    <row r="641" spans="2:14">
      <c r="B641" s="222"/>
      <c r="C641" s="222"/>
      <c r="D641" s="268"/>
      <c r="E641" s="223"/>
      <c r="F641" s="270" t="str">
        <f>IF(OR(D641="",E641=""),"",ROUND(D641/LOOKUP(E641,SMMLV!$A$2:$A$36,SMMLV!$D$2:$D$103),3))</f>
        <v/>
      </c>
      <c r="K641" s="645"/>
      <c r="L641" s="265">
        <v>6</v>
      </c>
      <c r="M641" s="646" t="str">
        <f t="shared" si="61"/>
        <v>NO APLICA</v>
      </c>
      <c r="N641" s="646"/>
    </row>
    <row r="642" spans="2:14">
      <c r="B642" s="222"/>
      <c r="C642" s="222"/>
      <c r="D642" s="268"/>
      <c r="E642" s="223"/>
      <c r="F642" s="270" t="str">
        <f>IF(OR(D642="",E642=""),"",ROUND(D642/LOOKUP(E642,SMMLV!$A$2:$A$36,SMMLV!$D$2:$D$103),3))</f>
        <v/>
      </c>
      <c r="K642" s="645"/>
      <c r="L642" s="265">
        <v>7</v>
      </c>
      <c r="M642" s="646" t="str">
        <f t="shared" si="61"/>
        <v>NO APLICA</v>
      </c>
      <c r="N642" s="646"/>
    </row>
    <row r="643" spans="2:14">
      <c r="B643" s="222"/>
      <c r="C643" s="222"/>
      <c r="D643" s="268"/>
      <c r="E643" s="223"/>
      <c r="F643" s="270" t="str">
        <f>IF(OR(D643="",E643=""),"",ROUND(D643/LOOKUP(E643,SMMLV!$A$2:$A$36,SMMLV!$D$2:$D$103),3))</f>
        <v/>
      </c>
      <c r="K643" s="645"/>
      <c r="L643" s="265">
        <v>8</v>
      </c>
      <c r="M643" s="646" t="str">
        <f t="shared" si="61"/>
        <v>NO APLICA</v>
      </c>
      <c r="N643" s="646"/>
    </row>
    <row r="644" spans="2:14">
      <c r="B644" s="222"/>
      <c r="C644" s="222"/>
      <c r="D644" s="268"/>
      <c r="E644" s="223"/>
      <c r="F644" s="270" t="str">
        <f>IF(OR(D644="",E644=""),"",ROUND(D644/LOOKUP(E644,SMMLV!$A$2:$A$36,SMMLV!$D$2:$D$103),3))</f>
        <v/>
      </c>
      <c r="K644" s="645"/>
      <c r="L644" s="265">
        <v>9</v>
      </c>
      <c r="M644" s="646" t="str">
        <f t="shared" si="61"/>
        <v>NO APLICA</v>
      </c>
      <c r="N644" s="646"/>
    </row>
    <row r="645" spans="2:14">
      <c r="B645" s="222"/>
      <c r="C645" s="222"/>
      <c r="D645" s="268"/>
      <c r="E645" s="223"/>
      <c r="F645" s="270" t="str">
        <f>IF(OR(D645="",E645=""),"",ROUND(D645/LOOKUP(E645,SMMLV!$A$2:$A$36,SMMLV!$D$2:$D$103),3))</f>
        <v/>
      </c>
      <c r="K645" s="645"/>
      <c r="L645" s="265">
        <v>10</v>
      </c>
      <c r="M645" s="646" t="str">
        <f t="shared" si="61"/>
        <v>NO APLICA</v>
      </c>
      <c r="N645" s="646"/>
    </row>
    <row r="646" spans="2:14">
      <c r="B646" s="222"/>
      <c r="C646" s="222"/>
      <c r="D646" s="268"/>
      <c r="E646" s="223"/>
      <c r="F646" s="270" t="str">
        <f>IF(OR(D646="",E646=""),"",ROUND(D646/LOOKUP(E646,SMMLV!$A$2:$A$36,SMMLV!$D$2:$D$103),3))</f>
        <v/>
      </c>
      <c r="K646" s="645">
        <v>65</v>
      </c>
      <c r="L646" s="265">
        <v>1</v>
      </c>
      <c r="M646" s="646" t="str">
        <f t="shared" ref="M646:M655" si="62">IF(SUMIFS($F$5:$F$1200,$B$5:$B$1200,$K$646,$C$5:$C$1200,$L646)=0,"NO APLICA",ROUND(SUMIFS($F$5:$F$1200,$B$5:$B$1200,$K$646,$C$5:$C$1200,$L646),3))</f>
        <v>NO APLICA</v>
      </c>
      <c r="N646" s="646"/>
    </row>
    <row r="647" spans="2:14">
      <c r="B647" s="222"/>
      <c r="C647" s="222"/>
      <c r="D647" s="268"/>
      <c r="E647" s="223"/>
      <c r="F647" s="270" t="str">
        <f>IF(OR(D647="",E647=""),"",ROUND(D647/LOOKUP(E647,SMMLV!$A$2:$A$36,SMMLV!$D$2:$D$103),3))</f>
        <v/>
      </c>
      <c r="K647" s="645"/>
      <c r="L647" s="265">
        <v>2</v>
      </c>
      <c r="M647" s="646" t="str">
        <f t="shared" si="62"/>
        <v>NO APLICA</v>
      </c>
      <c r="N647" s="646"/>
    </row>
    <row r="648" spans="2:14">
      <c r="B648" s="222"/>
      <c r="C648" s="222"/>
      <c r="D648" s="268"/>
      <c r="E648" s="223"/>
      <c r="F648" s="270" t="str">
        <f>IF(OR(D648="",E648=""),"",ROUND(D648/LOOKUP(E648,SMMLV!$A$2:$A$36,SMMLV!$D$2:$D$103),3))</f>
        <v/>
      </c>
      <c r="K648" s="645"/>
      <c r="L648" s="265">
        <v>3</v>
      </c>
      <c r="M648" s="646" t="str">
        <f t="shared" si="62"/>
        <v>NO APLICA</v>
      </c>
      <c r="N648" s="646"/>
    </row>
    <row r="649" spans="2:14">
      <c r="B649" s="222"/>
      <c r="C649" s="222"/>
      <c r="D649" s="268"/>
      <c r="E649" s="223"/>
      <c r="F649" s="270" t="str">
        <f>IF(OR(D649="",E649=""),"",ROUND(D649/LOOKUP(E649,SMMLV!$A$2:$A$36,SMMLV!$D$2:$D$103),3))</f>
        <v/>
      </c>
      <c r="K649" s="645"/>
      <c r="L649" s="265">
        <v>4</v>
      </c>
      <c r="M649" s="646" t="str">
        <f t="shared" si="62"/>
        <v>NO APLICA</v>
      </c>
      <c r="N649" s="646"/>
    </row>
    <row r="650" spans="2:14">
      <c r="B650" s="222"/>
      <c r="C650" s="222"/>
      <c r="D650" s="268"/>
      <c r="E650" s="223"/>
      <c r="F650" s="270" t="str">
        <f>IF(OR(D650="",E650=""),"",ROUND(D650/LOOKUP(E650,SMMLV!$A$2:$A$36,SMMLV!$D$2:$D$103),3))</f>
        <v/>
      </c>
      <c r="K650" s="645"/>
      <c r="L650" s="265">
        <v>5</v>
      </c>
      <c r="M650" s="646" t="str">
        <f t="shared" si="62"/>
        <v>NO APLICA</v>
      </c>
      <c r="N650" s="646"/>
    </row>
    <row r="651" spans="2:14">
      <c r="B651" s="222"/>
      <c r="C651" s="222"/>
      <c r="D651" s="268"/>
      <c r="E651" s="223"/>
      <c r="F651" s="270" t="str">
        <f>IF(OR(D651="",E651=""),"",ROUND(D651/LOOKUP(E651,SMMLV!$A$2:$A$36,SMMLV!$D$2:$D$103),3))</f>
        <v/>
      </c>
      <c r="K651" s="645"/>
      <c r="L651" s="265">
        <v>6</v>
      </c>
      <c r="M651" s="646" t="str">
        <f t="shared" si="62"/>
        <v>NO APLICA</v>
      </c>
      <c r="N651" s="646"/>
    </row>
    <row r="652" spans="2:14">
      <c r="B652" s="222"/>
      <c r="C652" s="222"/>
      <c r="D652" s="268"/>
      <c r="E652" s="223"/>
      <c r="F652" s="270" t="str">
        <f>IF(OR(D652="",E652=""),"",ROUND(D652/LOOKUP(E652,SMMLV!$A$2:$A$36,SMMLV!$D$2:$D$103),3))</f>
        <v/>
      </c>
      <c r="K652" s="645"/>
      <c r="L652" s="265">
        <v>7</v>
      </c>
      <c r="M652" s="646" t="str">
        <f t="shared" si="62"/>
        <v>NO APLICA</v>
      </c>
      <c r="N652" s="646"/>
    </row>
    <row r="653" spans="2:14">
      <c r="B653" s="222"/>
      <c r="C653" s="222"/>
      <c r="D653" s="268"/>
      <c r="E653" s="223"/>
      <c r="F653" s="270" t="str">
        <f>IF(OR(D653="",E653=""),"",ROUND(D653/LOOKUP(E653,SMMLV!$A$2:$A$36,SMMLV!$D$2:$D$103),3))</f>
        <v/>
      </c>
      <c r="K653" s="645"/>
      <c r="L653" s="265">
        <v>8</v>
      </c>
      <c r="M653" s="646" t="str">
        <f t="shared" si="62"/>
        <v>NO APLICA</v>
      </c>
      <c r="N653" s="646"/>
    </row>
    <row r="654" spans="2:14">
      <c r="B654" s="222"/>
      <c r="C654" s="222"/>
      <c r="D654" s="268"/>
      <c r="E654" s="223"/>
      <c r="F654" s="270" t="str">
        <f>IF(OR(D654="",E654=""),"",ROUND(D654/LOOKUP(E654,SMMLV!$A$2:$A$36,SMMLV!$D$2:$D$103),3))</f>
        <v/>
      </c>
      <c r="K654" s="645"/>
      <c r="L654" s="265">
        <v>9</v>
      </c>
      <c r="M654" s="646" t="str">
        <f t="shared" si="62"/>
        <v>NO APLICA</v>
      </c>
      <c r="N654" s="646"/>
    </row>
    <row r="655" spans="2:14">
      <c r="B655" s="222"/>
      <c r="C655" s="222"/>
      <c r="D655" s="268"/>
      <c r="E655" s="223"/>
      <c r="F655" s="270" t="str">
        <f>IF(OR(D655="",E655=""),"",ROUND(D655/LOOKUP(E655,SMMLV!$A$2:$A$36,SMMLV!$D$2:$D$103),3))</f>
        <v/>
      </c>
      <c r="K655" s="645"/>
      <c r="L655" s="265">
        <v>10</v>
      </c>
      <c r="M655" s="646" t="str">
        <f t="shared" si="62"/>
        <v>NO APLICA</v>
      </c>
      <c r="N655" s="646"/>
    </row>
    <row r="656" spans="2:14">
      <c r="B656" s="222"/>
      <c r="C656" s="222"/>
      <c r="D656" s="268"/>
      <c r="E656" s="223"/>
      <c r="F656" s="270" t="str">
        <f>IF(OR(D656="",E656=""),"",ROUND(D656/LOOKUP(E656,SMMLV!$A$2:$A$36,SMMLV!$D$2:$D$103),3))</f>
        <v/>
      </c>
      <c r="K656" s="645">
        <v>66</v>
      </c>
      <c r="L656" s="265">
        <v>1</v>
      </c>
      <c r="M656" s="646" t="str">
        <f t="shared" ref="M656:M665" si="63">IF(SUMIFS($F$5:$F$1200,$B$5:$B$1200,$K$656,$C$5:$C$1200,$L656)=0,"NO APLICA",ROUND(SUMIFS($F$5:$F$1200,$B$5:$B$1200,$K$656,$C$5:$C$1200,$L656),3))</f>
        <v>NO APLICA</v>
      </c>
      <c r="N656" s="646"/>
    </row>
    <row r="657" spans="2:14">
      <c r="B657" s="222"/>
      <c r="C657" s="222"/>
      <c r="D657" s="268"/>
      <c r="E657" s="223"/>
      <c r="F657" s="270" t="str">
        <f>IF(OR(D657="",E657=""),"",ROUND(D657/LOOKUP(E657,SMMLV!$A$2:$A$36,SMMLV!$D$2:$D$103),3))</f>
        <v/>
      </c>
      <c r="K657" s="645"/>
      <c r="L657" s="265">
        <v>2</v>
      </c>
      <c r="M657" s="646" t="str">
        <f t="shared" si="63"/>
        <v>NO APLICA</v>
      </c>
      <c r="N657" s="646"/>
    </row>
    <row r="658" spans="2:14">
      <c r="B658" s="222"/>
      <c r="C658" s="222"/>
      <c r="D658" s="268"/>
      <c r="E658" s="223"/>
      <c r="F658" s="270" t="str">
        <f>IF(OR(D658="",E658=""),"",ROUND(D658/LOOKUP(E658,SMMLV!$A$2:$A$36,SMMLV!$D$2:$D$103),3))</f>
        <v/>
      </c>
      <c r="K658" s="645"/>
      <c r="L658" s="265">
        <v>3</v>
      </c>
      <c r="M658" s="646" t="str">
        <f t="shared" si="63"/>
        <v>NO APLICA</v>
      </c>
      <c r="N658" s="646"/>
    </row>
    <row r="659" spans="2:14">
      <c r="B659" s="222"/>
      <c r="C659" s="222"/>
      <c r="D659" s="268"/>
      <c r="E659" s="223"/>
      <c r="F659" s="270" t="str">
        <f>IF(OR(D659="",E659=""),"",ROUND(D659/LOOKUP(E659,SMMLV!$A$2:$A$36,SMMLV!$D$2:$D$103),3))</f>
        <v/>
      </c>
      <c r="K659" s="645"/>
      <c r="L659" s="265">
        <v>4</v>
      </c>
      <c r="M659" s="646" t="str">
        <f t="shared" si="63"/>
        <v>NO APLICA</v>
      </c>
      <c r="N659" s="646"/>
    </row>
    <row r="660" spans="2:14">
      <c r="B660" s="222"/>
      <c r="C660" s="222"/>
      <c r="D660" s="268"/>
      <c r="E660" s="223"/>
      <c r="F660" s="270" t="str">
        <f>IF(OR(D660="",E660=""),"",ROUND(D660/LOOKUP(E660,SMMLV!$A$2:$A$36,SMMLV!$D$2:$D$103),3))</f>
        <v/>
      </c>
      <c r="K660" s="645"/>
      <c r="L660" s="265">
        <v>5</v>
      </c>
      <c r="M660" s="646" t="str">
        <f t="shared" si="63"/>
        <v>NO APLICA</v>
      </c>
      <c r="N660" s="646"/>
    </row>
    <row r="661" spans="2:14">
      <c r="B661" s="222"/>
      <c r="C661" s="222"/>
      <c r="D661" s="268"/>
      <c r="E661" s="223"/>
      <c r="F661" s="270" t="str">
        <f>IF(OR(D661="",E661=""),"",ROUND(D661/LOOKUP(E661,SMMLV!$A$2:$A$36,SMMLV!$D$2:$D$103),3))</f>
        <v/>
      </c>
      <c r="K661" s="645"/>
      <c r="L661" s="265">
        <v>6</v>
      </c>
      <c r="M661" s="646" t="str">
        <f t="shared" si="63"/>
        <v>NO APLICA</v>
      </c>
      <c r="N661" s="646"/>
    </row>
    <row r="662" spans="2:14">
      <c r="B662" s="222"/>
      <c r="C662" s="222"/>
      <c r="D662" s="268"/>
      <c r="E662" s="223"/>
      <c r="F662" s="270" t="str">
        <f>IF(OR(D662="",E662=""),"",ROUND(D662/LOOKUP(E662,SMMLV!$A$2:$A$36,SMMLV!$D$2:$D$103),3))</f>
        <v/>
      </c>
      <c r="K662" s="645"/>
      <c r="L662" s="265">
        <v>7</v>
      </c>
      <c r="M662" s="646" t="str">
        <f t="shared" si="63"/>
        <v>NO APLICA</v>
      </c>
      <c r="N662" s="646"/>
    </row>
    <row r="663" spans="2:14">
      <c r="B663" s="222"/>
      <c r="C663" s="222"/>
      <c r="D663" s="268"/>
      <c r="E663" s="223"/>
      <c r="F663" s="270" t="str">
        <f>IF(OR(D663="",E663=""),"",ROUND(D663/LOOKUP(E663,SMMLV!$A$2:$A$36,SMMLV!$D$2:$D$103),3))</f>
        <v/>
      </c>
      <c r="K663" s="645"/>
      <c r="L663" s="265">
        <v>8</v>
      </c>
      <c r="M663" s="646" t="str">
        <f t="shared" si="63"/>
        <v>NO APLICA</v>
      </c>
      <c r="N663" s="646"/>
    </row>
    <row r="664" spans="2:14">
      <c r="B664" s="222"/>
      <c r="C664" s="222"/>
      <c r="D664" s="268"/>
      <c r="E664" s="223"/>
      <c r="F664" s="270" t="str">
        <f>IF(OR(D664="",E664=""),"",ROUND(D664/LOOKUP(E664,SMMLV!$A$2:$A$36,SMMLV!$D$2:$D$103),3))</f>
        <v/>
      </c>
      <c r="K664" s="645"/>
      <c r="L664" s="265">
        <v>9</v>
      </c>
      <c r="M664" s="646" t="str">
        <f t="shared" si="63"/>
        <v>NO APLICA</v>
      </c>
      <c r="N664" s="646"/>
    </row>
    <row r="665" spans="2:14">
      <c r="B665" s="222"/>
      <c r="C665" s="222"/>
      <c r="D665" s="268"/>
      <c r="E665" s="223"/>
      <c r="F665" s="270" t="str">
        <f>IF(OR(D665="",E665=""),"",ROUND(D665/LOOKUP(E665,SMMLV!$A$2:$A$36,SMMLV!$D$2:$D$103),3))</f>
        <v/>
      </c>
      <c r="K665" s="645"/>
      <c r="L665" s="265">
        <v>10</v>
      </c>
      <c r="M665" s="646" t="str">
        <f t="shared" si="63"/>
        <v>NO APLICA</v>
      </c>
      <c r="N665" s="646"/>
    </row>
    <row r="666" spans="2:14">
      <c r="B666" s="222"/>
      <c r="C666" s="222"/>
      <c r="D666" s="268"/>
      <c r="E666" s="223"/>
      <c r="F666" s="270" t="str">
        <f>IF(OR(D666="",E666=""),"",ROUND(D666/LOOKUP(E666,SMMLV!$A$2:$A$36,SMMLV!$D$2:$D$103),3))</f>
        <v/>
      </c>
      <c r="K666" s="645">
        <v>67</v>
      </c>
      <c r="L666" s="265">
        <v>1</v>
      </c>
      <c r="M666" s="646" t="str">
        <f t="shared" ref="M666:M675" si="64">IF(SUMIFS($F$5:$F$1200,$B$5:$B$1200,$K$666,$C$5:$C$1200,$L666)=0,"NO APLICA",ROUND(SUMIFS($F$5:$F$1200,$B$5:$B$1200,$K$666,$C$5:$C$1200,$L666),3))</f>
        <v>NO APLICA</v>
      </c>
      <c r="N666" s="646"/>
    </row>
    <row r="667" spans="2:14">
      <c r="B667" s="222"/>
      <c r="C667" s="222"/>
      <c r="D667" s="268"/>
      <c r="E667" s="223"/>
      <c r="F667" s="270" t="str">
        <f>IF(OR(D667="",E667=""),"",ROUND(D667/LOOKUP(E667,SMMLV!$A$2:$A$36,SMMLV!$D$2:$D$103),3))</f>
        <v/>
      </c>
      <c r="K667" s="645"/>
      <c r="L667" s="265">
        <v>2</v>
      </c>
      <c r="M667" s="646" t="str">
        <f t="shared" si="64"/>
        <v>NO APLICA</v>
      </c>
      <c r="N667" s="646"/>
    </row>
    <row r="668" spans="2:14">
      <c r="B668" s="222"/>
      <c r="C668" s="222"/>
      <c r="D668" s="268"/>
      <c r="E668" s="223"/>
      <c r="F668" s="270" t="str">
        <f>IF(OR(D668="",E668=""),"",ROUND(D668/LOOKUP(E668,SMMLV!$A$2:$A$36,SMMLV!$D$2:$D$103),3))</f>
        <v/>
      </c>
      <c r="K668" s="645"/>
      <c r="L668" s="265">
        <v>3</v>
      </c>
      <c r="M668" s="646" t="str">
        <f t="shared" si="64"/>
        <v>NO APLICA</v>
      </c>
      <c r="N668" s="646"/>
    </row>
    <row r="669" spans="2:14">
      <c r="B669" s="222"/>
      <c r="C669" s="222"/>
      <c r="D669" s="268"/>
      <c r="E669" s="223"/>
      <c r="F669" s="270" t="str">
        <f>IF(OR(D669="",E669=""),"",ROUND(D669/LOOKUP(E669,SMMLV!$A$2:$A$36,SMMLV!$D$2:$D$103),3))</f>
        <v/>
      </c>
      <c r="K669" s="645"/>
      <c r="L669" s="265">
        <v>4</v>
      </c>
      <c r="M669" s="646" t="str">
        <f t="shared" si="64"/>
        <v>NO APLICA</v>
      </c>
      <c r="N669" s="646"/>
    </row>
    <row r="670" spans="2:14">
      <c r="B670" s="222"/>
      <c r="C670" s="222"/>
      <c r="D670" s="268"/>
      <c r="E670" s="223"/>
      <c r="F670" s="270" t="str">
        <f>IF(OR(D670="",E670=""),"",ROUND(D670/LOOKUP(E670,SMMLV!$A$2:$A$36,SMMLV!$D$2:$D$103),3))</f>
        <v/>
      </c>
      <c r="K670" s="645"/>
      <c r="L670" s="265">
        <v>5</v>
      </c>
      <c r="M670" s="646" t="str">
        <f t="shared" si="64"/>
        <v>NO APLICA</v>
      </c>
      <c r="N670" s="646"/>
    </row>
    <row r="671" spans="2:14">
      <c r="B671" s="222"/>
      <c r="C671" s="222"/>
      <c r="D671" s="268"/>
      <c r="E671" s="223"/>
      <c r="F671" s="270" t="str">
        <f>IF(OR(D671="",E671=""),"",ROUND(D671/LOOKUP(E671,SMMLV!$A$2:$A$36,SMMLV!$D$2:$D$103),3))</f>
        <v/>
      </c>
      <c r="K671" s="645"/>
      <c r="L671" s="265">
        <v>6</v>
      </c>
      <c r="M671" s="646" t="str">
        <f t="shared" si="64"/>
        <v>NO APLICA</v>
      </c>
      <c r="N671" s="646"/>
    </row>
    <row r="672" spans="2:14">
      <c r="B672" s="222"/>
      <c r="C672" s="222"/>
      <c r="D672" s="268"/>
      <c r="E672" s="223"/>
      <c r="F672" s="270" t="str">
        <f>IF(OR(D672="",E672=""),"",ROUND(D672/LOOKUP(E672,SMMLV!$A$2:$A$36,SMMLV!$D$2:$D$103),3))</f>
        <v/>
      </c>
      <c r="K672" s="645"/>
      <c r="L672" s="265">
        <v>7</v>
      </c>
      <c r="M672" s="646" t="str">
        <f t="shared" si="64"/>
        <v>NO APLICA</v>
      </c>
      <c r="N672" s="646"/>
    </row>
    <row r="673" spans="2:14">
      <c r="B673" s="222"/>
      <c r="C673" s="222"/>
      <c r="D673" s="268"/>
      <c r="E673" s="223"/>
      <c r="F673" s="270" t="str">
        <f>IF(OR(D673="",E673=""),"",ROUND(D673/LOOKUP(E673,SMMLV!$A$2:$A$36,SMMLV!$D$2:$D$103),3))</f>
        <v/>
      </c>
      <c r="K673" s="645"/>
      <c r="L673" s="265">
        <v>8</v>
      </c>
      <c r="M673" s="646" t="str">
        <f t="shared" si="64"/>
        <v>NO APLICA</v>
      </c>
      <c r="N673" s="646"/>
    </row>
    <row r="674" spans="2:14">
      <c r="B674" s="222"/>
      <c r="C674" s="222"/>
      <c r="D674" s="268"/>
      <c r="E674" s="223"/>
      <c r="F674" s="270" t="str">
        <f>IF(OR(D674="",E674=""),"",ROUND(D674/LOOKUP(E674,SMMLV!$A$2:$A$36,SMMLV!$D$2:$D$103),3))</f>
        <v/>
      </c>
      <c r="K674" s="645"/>
      <c r="L674" s="265">
        <v>9</v>
      </c>
      <c r="M674" s="646" t="str">
        <f t="shared" si="64"/>
        <v>NO APLICA</v>
      </c>
      <c r="N674" s="646"/>
    </row>
    <row r="675" spans="2:14">
      <c r="B675" s="222"/>
      <c r="C675" s="222"/>
      <c r="D675" s="268"/>
      <c r="E675" s="223"/>
      <c r="F675" s="270" t="str">
        <f>IF(OR(D675="",E675=""),"",ROUND(D675/LOOKUP(E675,SMMLV!$A$2:$A$36,SMMLV!$D$2:$D$103),3))</f>
        <v/>
      </c>
      <c r="K675" s="645"/>
      <c r="L675" s="265">
        <v>10</v>
      </c>
      <c r="M675" s="646" t="str">
        <f t="shared" si="64"/>
        <v>NO APLICA</v>
      </c>
      <c r="N675" s="646"/>
    </row>
    <row r="676" spans="2:14">
      <c r="B676" s="222"/>
      <c r="C676" s="222"/>
      <c r="D676" s="268"/>
      <c r="E676" s="223"/>
      <c r="F676" s="270" t="str">
        <f>IF(OR(D676="",E676=""),"",ROUND(D676/LOOKUP(E676,SMMLV!$A$2:$A$36,SMMLV!$D$2:$D$103),3))</f>
        <v/>
      </c>
      <c r="K676" s="645">
        <v>68</v>
      </c>
      <c r="L676" s="265">
        <v>1</v>
      </c>
      <c r="M676" s="646" t="str">
        <f t="shared" ref="M676:M685" si="65">IF(SUMIFS($F$5:$F$1200,$B$5:$B$1200,$K$676,$C$5:$C$1200,$L676)=0,"NO APLICA",ROUND(SUMIFS($F$5:$F$1200,$B$5:$B$1200,$K$676,$C$5:$C$1200,$L676),3))</f>
        <v>NO APLICA</v>
      </c>
      <c r="N676" s="646"/>
    </row>
    <row r="677" spans="2:14">
      <c r="B677" s="222"/>
      <c r="C677" s="222"/>
      <c r="D677" s="268"/>
      <c r="E677" s="223"/>
      <c r="F677" s="270" t="str">
        <f>IF(OR(D677="",E677=""),"",ROUND(D677/LOOKUP(E677,SMMLV!$A$2:$A$36,SMMLV!$D$2:$D$103),3))</f>
        <v/>
      </c>
      <c r="K677" s="645"/>
      <c r="L677" s="265">
        <v>2</v>
      </c>
      <c r="M677" s="646" t="str">
        <f t="shared" si="65"/>
        <v>NO APLICA</v>
      </c>
      <c r="N677" s="646"/>
    </row>
    <row r="678" spans="2:14">
      <c r="B678" s="222"/>
      <c r="C678" s="222"/>
      <c r="D678" s="268"/>
      <c r="E678" s="223"/>
      <c r="F678" s="270" t="str">
        <f>IF(OR(D678="",E678=""),"",ROUND(D678/LOOKUP(E678,SMMLV!$A$2:$A$36,SMMLV!$D$2:$D$103),3))</f>
        <v/>
      </c>
      <c r="K678" s="645"/>
      <c r="L678" s="265">
        <v>3</v>
      </c>
      <c r="M678" s="646" t="str">
        <f t="shared" si="65"/>
        <v>NO APLICA</v>
      </c>
      <c r="N678" s="646"/>
    </row>
    <row r="679" spans="2:14">
      <c r="B679" s="222"/>
      <c r="C679" s="222"/>
      <c r="D679" s="268"/>
      <c r="E679" s="223"/>
      <c r="F679" s="270" t="str">
        <f>IF(OR(D679="",E679=""),"",ROUND(D679/LOOKUP(E679,SMMLV!$A$2:$A$36,SMMLV!$D$2:$D$103),3))</f>
        <v/>
      </c>
      <c r="K679" s="645"/>
      <c r="L679" s="265">
        <v>4</v>
      </c>
      <c r="M679" s="646" t="str">
        <f t="shared" si="65"/>
        <v>NO APLICA</v>
      </c>
      <c r="N679" s="646"/>
    </row>
    <row r="680" spans="2:14">
      <c r="B680" s="222"/>
      <c r="C680" s="222"/>
      <c r="D680" s="268"/>
      <c r="E680" s="223"/>
      <c r="F680" s="270" t="str">
        <f>IF(OR(D680="",E680=""),"",ROUND(D680/LOOKUP(E680,SMMLV!$A$2:$A$36,SMMLV!$D$2:$D$103),3))</f>
        <v/>
      </c>
      <c r="K680" s="645"/>
      <c r="L680" s="265">
        <v>5</v>
      </c>
      <c r="M680" s="646" t="str">
        <f t="shared" si="65"/>
        <v>NO APLICA</v>
      </c>
      <c r="N680" s="646"/>
    </row>
    <row r="681" spans="2:14">
      <c r="B681" s="222"/>
      <c r="C681" s="222"/>
      <c r="D681" s="268"/>
      <c r="E681" s="223"/>
      <c r="F681" s="270" t="str">
        <f>IF(OR(D681="",E681=""),"",ROUND(D681/LOOKUP(E681,SMMLV!$A$2:$A$36,SMMLV!$D$2:$D$103),3))</f>
        <v/>
      </c>
      <c r="K681" s="645"/>
      <c r="L681" s="265">
        <v>6</v>
      </c>
      <c r="M681" s="646" t="str">
        <f t="shared" si="65"/>
        <v>NO APLICA</v>
      </c>
      <c r="N681" s="646"/>
    </row>
    <row r="682" spans="2:14">
      <c r="B682" s="222"/>
      <c r="C682" s="222"/>
      <c r="D682" s="268"/>
      <c r="E682" s="223"/>
      <c r="F682" s="270" t="str">
        <f>IF(OR(D682="",E682=""),"",ROUND(D682/LOOKUP(E682,SMMLV!$A$2:$A$36,SMMLV!$D$2:$D$103),3))</f>
        <v/>
      </c>
      <c r="K682" s="645"/>
      <c r="L682" s="265">
        <v>7</v>
      </c>
      <c r="M682" s="646" t="str">
        <f t="shared" si="65"/>
        <v>NO APLICA</v>
      </c>
      <c r="N682" s="646"/>
    </row>
    <row r="683" spans="2:14">
      <c r="B683" s="222"/>
      <c r="C683" s="222"/>
      <c r="D683" s="268"/>
      <c r="E683" s="223"/>
      <c r="F683" s="270" t="str">
        <f>IF(OR(D683="",E683=""),"",ROUND(D683/LOOKUP(E683,SMMLV!$A$2:$A$36,SMMLV!$D$2:$D$103),3))</f>
        <v/>
      </c>
      <c r="K683" s="645"/>
      <c r="L683" s="265">
        <v>8</v>
      </c>
      <c r="M683" s="646" t="str">
        <f t="shared" si="65"/>
        <v>NO APLICA</v>
      </c>
      <c r="N683" s="646"/>
    </row>
    <row r="684" spans="2:14">
      <c r="B684" s="222"/>
      <c r="C684" s="222"/>
      <c r="D684" s="268"/>
      <c r="E684" s="223"/>
      <c r="F684" s="270" t="str">
        <f>IF(OR(D684="",E684=""),"",ROUND(D684/LOOKUP(E684,SMMLV!$A$2:$A$36,SMMLV!$D$2:$D$103),3))</f>
        <v/>
      </c>
      <c r="K684" s="645"/>
      <c r="L684" s="265">
        <v>9</v>
      </c>
      <c r="M684" s="646" t="str">
        <f t="shared" si="65"/>
        <v>NO APLICA</v>
      </c>
      <c r="N684" s="646"/>
    </row>
    <row r="685" spans="2:14">
      <c r="B685" s="222"/>
      <c r="C685" s="222"/>
      <c r="D685" s="268"/>
      <c r="E685" s="223"/>
      <c r="F685" s="270" t="str">
        <f>IF(OR(D685="",E685=""),"",ROUND(D685/LOOKUP(E685,SMMLV!$A$2:$A$36,SMMLV!$D$2:$D$103),3))</f>
        <v/>
      </c>
      <c r="K685" s="645"/>
      <c r="L685" s="265">
        <v>10</v>
      </c>
      <c r="M685" s="646" t="str">
        <f t="shared" si="65"/>
        <v>NO APLICA</v>
      </c>
      <c r="N685" s="646"/>
    </row>
    <row r="686" spans="2:14">
      <c r="B686" s="222"/>
      <c r="C686" s="222"/>
      <c r="D686" s="268"/>
      <c r="E686" s="223"/>
      <c r="F686" s="270" t="str">
        <f>IF(OR(D686="",E686=""),"",ROUND(D686/LOOKUP(E686,SMMLV!$A$2:$A$36,SMMLV!$D$2:$D$103),3))</f>
        <v/>
      </c>
      <c r="K686" s="645">
        <v>69</v>
      </c>
      <c r="L686" s="265">
        <v>1</v>
      </c>
      <c r="M686" s="646" t="str">
        <f t="shared" ref="M686:M695" si="66">IF(SUMIFS($F$5:$F$1200,$B$5:$B$1200,$K$686,$C$5:$C$1200,$L686)=0,"NO APLICA",ROUND(SUMIFS($F$5:$F$1200,$B$5:$B$1200,$K$686,$C$5:$C$1200,$L686),3))</f>
        <v>NO APLICA</v>
      </c>
      <c r="N686" s="646"/>
    </row>
    <row r="687" spans="2:14">
      <c r="B687" s="222"/>
      <c r="C687" s="222"/>
      <c r="D687" s="268"/>
      <c r="E687" s="223"/>
      <c r="F687" s="270" t="str">
        <f>IF(OR(D687="",E687=""),"",ROUND(D687/LOOKUP(E687,SMMLV!$A$2:$A$36,SMMLV!$D$2:$D$103),3))</f>
        <v/>
      </c>
      <c r="K687" s="645"/>
      <c r="L687" s="265">
        <v>2</v>
      </c>
      <c r="M687" s="646" t="str">
        <f t="shared" si="66"/>
        <v>NO APLICA</v>
      </c>
      <c r="N687" s="646"/>
    </row>
    <row r="688" spans="2:14">
      <c r="B688" s="222"/>
      <c r="C688" s="222"/>
      <c r="D688" s="268"/>
      <c r="E688" s="223"/>
      <c r="F688" s="270" t="str">
        <f>IF(OR(D688="",E688=""),"",ROUND(D688/LOOKUP(E688,SMMLV!$A$2:$A$36,SMMLV!$D$2:$D$103),3))</f>
        <v/>
      </c>
      <c r="K688" s="645"/>
      <c r="L688" s="265">
        <v>3</v>
      </c>
      <c r="M688" s="646" t="str">
        <f t="shared" si="66"/>
        <v>NO APLICA</v>
      </c>
      <c r="N688" s="646"/>
    </row>
    <row r="689" spans="2:14">
      <c r="B689" s="222"/>
      <c r="C689" s="222"/>
      <c r="D689" s="268"/>
      <c r="E689" s="223"/>
      <c r="F689" s="270" t="str">
        <f>IF(OR(D689="",E689=""),"",ROUND(D689/LOOKUP(E689,SMMLV!$A$2:$A$36,SMMLV!$D$2:$D$103),3))</f>
        <v/>
      </c>
      <c r="K689" s="645"/>
      <c r="L689" s="265">
        <v>4</v>
      </c>
      <c r="M689" s="646" t="str">
        <f t="shared" si="66"/>
        <v>NO APLICA</v>
      </c>
      <c r="N689" s="646"/>
    </row>
    <row r="690" spans="2:14">
      <c r="B690" s="222"/>
      <c r="C690" s="222"/>
      <c r="D690" s="268"/>
      <c r="E690" s="223"/>
      <c r="F690" s="270" t="str">
        <f>IF(OR(D690="",E690=""),"",ROUND(D690/LOOKUP(E690,SMMLV!$A$2:$A$36,SMMLV!$D$2:$D$103),3))</f>
        <v/>
      </c>
      <c r="K690" s="645"/>
      <c r="L690" s="265">
        <v>5</v>
      </c>
      <c r="M690" s="646" t="str">
        <f t="shared" si="66"/>
        <v>NO APLICA</v>
      </c>
      <c r="N690" s="646"/>
    </row>
    <row r="691" spans="2:14">
      <c r="B691" s="222"/>
      <c r="C691" s="222"/>
      <c r="D691" s="268"/>
      <c r="E691" s="223"/>
      <c r="F691" s="270" t="str">
        <f>IF(OR(D691="",E691=""),"",ROUND(D691/LOOKUP(E691,SMMLV!$A$2:$A$36,SMMLV!$D$2:$D$103),3))</f>
        <v/>
      </c>
      <c r="K691" s="645"/>
      <c r="L691" s="265">
        <v>6</v>
      </c>
      <c r="M691" s="646" t="str">
        <f t="shared" si="66"/>
        <v>NO APLICA</v>
      </c>
      <c r="N691" s="646"/>
    </row>
    <row r="692" spans="2:14">
      <c r="B692" s="222"/>
      <c r="C692" s="222"/>
      <c r="D692" s="268"/>
      <c r="E692" s="223"/>
      <c r="F692" s="270" t="str">
        <f>IF(OR(D692="",E692=""),"",ROUND(D692/LOOKUP(E692,SMMLV!$A$2:$A$36,SMMLV!$D$2:$D$103),3))</f>
        <v/>
      </c>
      <c r="K692" s="645"/>
      <c r="L692" s="265">
        <v>7</v>
      </c>
      <c r="M692" s="646" t="str">
        <f t="shared" si="66"/>
        <v>NO APLICA</v>
      </c>
      <c r="N692" s="646"/>
    </row>
    <row r="693" spans="2:14">
      <c r="B693" s="222"/>
      <c r="C693" s="222"/>
      <c r="D693" s="268"/>
      <c r="E693" s="223"/>
      <c r="F693" s="270" t="str">
        <f>IF(OR(D693="",E693=""),"",ROUND(D693/LOOKUP(E693,SMMLV!$A$2:$A$36,SMMLV!$D$2:$D$103),3))</f>
        <v/>
      </c>
      <c r="K693" s="645"/>
      <c r="L693" s="265">
        <v>8</v>
      </c>
      <c r="M693" s="646" t="str">
        <f t="shared" si="66"/>
        <v>NO APLICA</v>
      </c>
      <c r="N693" s="646"/>
    </row>
    <row r="694" spans="2:14">
      <c r="B694" s="222"/>
      <c r="C694" s="222"/>
      <c r="D694" s="268"/>
      <c r="E694" s="223"/>
      <c r="F694" s="270" t="str">
        <f>IF(OR(D694="",E694=""),"",ROUND(D694/LOOKUP(E694,SMMLV!$A$2:$A$36,SMMLV!$D$2:$D$103),3))</f>
        <v/>
      </c>
      <c r="K694" s="645"/>
      <c r="L694" s="265">
        <v>9</v>
      </c>
      <c r="M694" s="646" t="str">
        <f t="shared" si="66"/>
        <v>NO APLICA</v>
      </c>
      <c r="N694" s="646"/>
    </row>
    <row r="695" spans="2:14">
      <c r="B695" s="222"/>
      <c r="C695" s="222"/>
      <c r="D695" s="268"/>
      <c r="E695" s="223"/>
      <c r="F695" s="270" t="str">
        <f>IF(OR(D695="",E695=""),"",ROUND(D695/LOOKUP(E695,SMMLV!$A$2:$A$36,SMMLV!$D$2:$D$103),3))</f>
        <v/>
      </c>
      <c r="K695" s="645"/>
      <c r="L695" s="265">
        <v>10</v>
      </c>
      <c r="M695" s="646" t="str">
        <f t="shared" si="66"/>
        <v>NO APLICA</v>
      </c>
      <c r="N695" s="646"/>
    </row>
    <row r="696" spans="2:14">
      <c r="B696" s="222"/>
      <c r="C696" s="222"/>
      <c r="D696" s="268"/>
      <c r="E696" s="223"/>
      <c r="F696" s="270" t="str">
        <f>IF(OR(D696="",E696=""),"",ROUND(D696/LOOKUP(E696,SMMLV!$A$2:$A$36,SMMLV!$D$2:$D$103),3))</f>
        <v/>
      </c>
      <c r="K696" s="645">
        <v>70</v>
      </c>
      <c r="L696" s="265">
        <v>1</v>
      </c>
      <c r="M696" s="646" t="str">
        <f t="shared" ref="M696:M705" si="67">IF(SUMIFS($F$5:$F$1200,$B$5:$B$1200,$K$696,$C$5:$C$1200,$L696)=0,"NO APLICA",ROUND(SUMIFS($F$5:$F$1200,$B$5:$B$1200,$K$696,$C$5:$C$1200,$L696),3))</f>
        <v>NO APLICA</v>
      </c>
      <c r="N696" s="646"/>
    </row>
    <row r="697" spans="2:14">
      <c r="B697" s="222"/>
      <c r="C697" s="222"/>
      <c r="D697" s="268"/>
      <c r="E697" s="223"/>
      <c r="F697" s="270" t="str">
        <f>IF(OR(D697="",E697=""),"",ROUND(D697/LOOKUP(E697,SMMLV!$A$2:$A$36,SMMLV!$D$2:$D$103),3))</f>
        <v/>
      </c>
      <c r="K697" s="645"/>
      <c r="L697" s="265">
        <v>2</v>
      </c>
      <c r="M697" s="646" t="str">
        <f t="shared" si="67"/>
        <v>NO APLICA</v>
      </c>
      <c r="N697" s="646"/>
    </row>
    <row r="698" spans="2:14">
      <c r="B698" s="222"/>
      <c r="C698" s="222"/>
      <c r="D698" s="268"/>
      <c r="E698" s="223"/>
      <c r="F698" s="270" t="str">
        <f>IF(OR(D698="",E698=""),"",ROUND(D698/LOOKUP(E698,SMMLV!$A$2:$A$36,SMMLV!$D$2:$D$103),3))</f>
        <v/>
      </c>
      <c r="K698" s="645"/>
      <c r="L698" s="265">
        <v>3</v>
      </c>
      <c r="M698" s="646" t="str">
        <f t="shared" si="67"/>
        <v>NO APLICA</v>
      </c>
      <c r="N698" s="646"/>
    </row>
    <row r="699" spans="2:14">
      <c r="B699" s="222"/>
      <c r="C699" s="222"/>
      <c r="D699" s="268"/>
      <c r="E699" s="223"/>
      <c r="F699" s="270" t="str">
        <f>IF(OR(D699="",E699=""),"",ROUND(D699/LOOKUP(E699,SMMLV!$A$2:$A$36,SMMLV!$D$2:$D$103),3))</f>
        <v/>
      </c>
      <c r="K699" s="645"/>
      <c r="L699" s="265">
        <v>4</v>
      </c>
      <c r="M699" s="646" t="str">
        <f t="shared" si="67"/>
        <v>NO APLICA</v>
      </c>
      <c r="N699" s="646"/>
    </row>
    <row r="700" spans="2:14">
      <c r="B700" s="222"/>
      <c r="C700" s="222"/>
      <c r="D700" s="268"/>
      <c r="E700" s="223"/>
      <c r="F700" s="270" t="str">
        <f>IF(OR(D700="",E700=""),"",ROUND(D700/LOOKUP(E700,SMMLV!$A$2:$A$36,SMMLV!$D$2:$D$103),3))</f>
        <v/>
      </c>
      <c r="K700" s="645"/>
      <c r="L700" s="265">
        <v>5</v>
      </c>
      <c r="M700" s="646" t="str">
        <f t="shared" si="67"/>
        <v>NO APLICA</v>
      </c>
      <c r="N700" s="646"/>
    </row>
    <row r="701" spans="2:14">
      <c r="B701" s="222"/>
      <c r="C701" s="222"/>
      <c r="D701" s="268"/>
      <c r="E701" s="223"/>
      <c r="F701" s="270" t="str">
        <f>IF(OR(D701="",E701=""),"",ROUND(D701/LOOKUP(E701,SMMLV!$A$2:$A$36,SMMLV!$D$2:$D$103),3))</f>
        <v/>
      </c>
      <c r="K701" s="645"/>
      <c r="L701" s="265">
        <v>6</v>
      </c>
      <c r="M701" s="646" t="str">
        <f t="shared" si="67"/>
        <v>NO APLICA</v>
      </c>
      <c r="N701" s="646"/>
    </row>
    <row r="702" spans="2:14">
      <c r="B702" s="222"/>
      <c r="C702" s="222"/>
      <c r="D702" s="268"/>
      <c r="E702" s="223"/>
      <c r="F702" s="270" t="str">
        <f>IF(OR(D702="",E702=""),"",ROUND(D702/LOOKUP(E702,SMMLV!$A$2:$A$36,SMMLV!$D$2:$D$103),3))</f>
        <v/>
      </c>
      <c r="K702" s="645"/>
      <c r="L702" s="265">
        <v>7</v>
      </c>
      <c r="M702" s="646" t="str">
        <f t="shared" si="67"/>
        <v>NO APLICA</v>
      </c>
      <c r="N702" s="646"/>
    </row>
    <row r="703" spans="2:14">
      <c r="B703" s="222"/>
      <c r="C703" s="222"/>
      <c r="D703" s="268"/>
      <c r="E703" s="223"/>
      <c r="F703" s="270" t="str">
        <f>IF(OR(D703="",E703=""),"",ROUND(D703/LOOKUP(E703,SMMLV!$A$2:$A$36,SMMLV!$D$2:$D$103),3))</f>
        <v/>
      </c>
      <c r="K703" s="645"/>
      <c r="L703" s="265">
        <v>8</v>
      </c>
      <c r="M703" s="646" t="str">
        <f t="shared" si="67"/>
        <v>NO APLICA</v>
      </c>
      <c r="N703" s="646"/>
    </row>
    <row r="704" spans="2:14">
      <c r="B704" s="222"/>
      <c r="C704" s="222"/>
      <c r="D704" s="268"/>
      <c r="E704" s="223"/>
      <c r="F704" s="270" t="str">
        <f>IF(OR(D704="",E704=""),"",ROUND(D704/LOOKUP(E704,SMMLV!$A$2:$A$36,SMMLV!$D$2:$D$103),3))</f>
        <v/>
      </c>
      <c r="K704" s="645"/>
      <c r="L704" s="265">
        <v>9</v>
      </c>
      <c r="M704" s="646" t="str">
        <f t="shared" si="67"/>
        <v>NO APLICA</v>
      </c>
      <c r="N704" s="646"/>
    </row>
    <row r="705" spans="2:14">
      <c r="B705" s="222"/>
      <c r="C705" s="222"/>
      <c r="D705" s="268"/>
      <c r="E705" s="223"/>
      <c r="F705" s="270" t="str">
        <f>IF(OR(D705="",E705=""),"",ROUND(D705/LOOKUP(E705,SMMLV!$A$2:$A$36,SMMLV!$D$2:$D$103),3))</f>
        <v/>
      </c>
      <c r="K705" s="645"/>
      <c r="L705" s="265">
        <v>10</v>
      </c>
      <c r="M705" s="646" t="str">
        <f t="shared" si="67"/>
        <v>NO APLICA</v>
      </c>
      <c r="N705" s="646"/>
    </row>
    <row r="706" spans="2:14">
      <c r="B706" s="222"/>
      <c r="C706" s="222"/>
      <c r="D706" s="268"/>
      <c r="E706" s="223"/>
      <c r="F706" s="270" t="str">
        <f>IF(OR(D706="",E706=""),"",ROUND(D706/LOOKUP(E706,SMMLV!$A$2:$A$36,SMMLV!$D$2:$D$103),3))</f>
        <v/>
      </c>
      <c r="K706" s="645">
        <v>71</v>
      </c>
      <c r="L706" s="265">
        <v>1</v>
      </c>
      <c r="M706" s="646" t="str">
        <f t="shared" ref="M706:M715" si="68">IF(SUMIFS($F$5:$F$1200,$B$5:$B$1200,$K$706,$C$5:$C$1200,$L706)=0,"NO APLICA",ROUND(SUMIFS($F$5:$F$1200,$B$5:$B$1200,$K$706,$C$5:$C$1200,$L706),3))</f>
        <v>NO APLICA</v>
      </c>
      <c r="N706" s="646"/>
    </row>
    <row r="707" spans="2:14">
      <c r="B707" s="222"/>
      <c r="C707" s="222"/>
      <c r="D707" s="268"/>
      <c r="E707" s="223"/>
      <c r="F707" s="270" t="str">
        <f>IF(OR(D707="",E707=""),"",ROUND(D707/LOOKUP(E707,SMMLV!$A$2:$A$36,SMMLV!$D$2:$D$103),3))</f>
        <v/>
      </c>
      <c r="K707" s="645"/>
      <c r="L707" s="265">
        <v>2</v>
      </c>
      <c r="M707" s="646" t="str">
        <f t="shared" si="68"/>
        <v>NO APLICA</v>
      </c>
      <c r="N707" s="646"/>
    </row>
    <row r="708" spans="2:14">
      <c r="B708" s="222"/>
      <c r="C708" s="222"/>
      <c r="D708" s="268"/>
      <c r="E708" s="223"/>
      <c r="F708" s="270" t="str">
        <f>IF(OR(D708="",E708=""),"",ROUND(D708/LOOKUP(E708,SMMLV!$A$2:$A$36,SMMLV!$D$2:$D$103),3))</f>
        <v/>
      </c>
      <c r="K708" s="645"/>
      <c r="L708" s="265">
        <v>3</v>
      </c>
      <c r="M708" s="646" t="str">
        <f t="shared" si="68"/>
        <v>NO APLICA</v>
      </c>
      <c r="N708" s="646"/>
    </row>
    <row r="709" spans="2:14">
      <c r="B709" s="222"/>
      <c r="C709" s="222"/>
      <c r="D709" s="268"/>
      <c r="E709" s="223"/>
      <c r="F709" s="270" t="str">
        <f>IF(OR(D709="",E709=""),"",ROUND(D709/LOOKUP(E709,SMMLV!$A$2:$A$36,SMMLV!$D$2:$D$103),3))</f>
        <v/>
      </c>
      <c r="K709" s="645"/>
      <c r="L709" s="265">
        <v>4</v>
      </c>
      <c r="M709" s="646" t="str">
        <f t="shared" si="68"/>
        <v>NO APLICA</v>
      </c>
      <c r="N709" s="646"/>
    </row>
    <row r="710" spans="2:14">
      <c r="B710" s="222"/>
      <c r="C710" s="222"/>
      <c r="D710" s="268"/>
      <c r="E710" s="223"/>
      <c r="F710" s="270" t="str">
        <f>IF(OR(D710="",E710=""),"",ROUND(D710/LOOKUP(E710,SMMLV!$A$2:$A$36,SMMLV!$D$2:$D$103),3))</f>
        <v/>
      </c>
      <c r="K710" s="645"/>
      <c r="L710" s="265">
        <v>5</v>
      </c>
      <c r="M710" s="646" t="str">
        <f t="shared" si="68"/>
        <v>NO APLICA</v>
      </c>
      <c r="N710" s="646"/>
    </row>
    <row r="711" spans="2:14">
      <c r="B711" s="222"/>
      <c r="C711" s="222"/>
      <c r="D711" s="268"/>
      <c r="E711" s="223"/>
      <c r="F711" s="270" t="str">
        <f>IF(OR(D711="",E711=""),"",ROUND(D711/LOOKUP(E711,SMMLV!$A$2:$A$36,SMMLV!$D$2:$D$103),3))</f>
        <v/>
      </c>
      <c r="K711" s="645"/>
      <c r="L711" s="265">
        <v>6</v>
      </c>
      <c r="M711" s="646" t="str">
        <f t="shared" si="68"/>
        <v>NO APLICA</v>
      </c>
      <c r="N711" s="646"/>
    </row>
    <row r="712" spans="2:14">
      <c r="B712" s="222"/>
      <c r="C712" s="222"/>
      <c r="D712" s="268"/>
      <c r="E712" s="223"/>
      <c r="F712" s="270" t="str">
        <f>IF(OR(D712="",E712=""),"",ROUND(D712/LOOKUP(E712,SMMLV!$A$2:$A$36,SMMLV!$D$2:$D$103),3))</f>
        <v/>
      </c>
      <c r="K712" s="645"/>
      <c r="L712" s="265">
        <v>7</v>
      </c>
      <c r="M712" s="646" t="str">
        <f t="shared" si="68"/>
        <v>NO APLICA</v>
      </c>
      <c r="N712" s="646"/>
    </row>
    <row r="713" spans="2:14">
      <c r="B713" s="222"/>
      <c r="C713" s="222"/>
      <c r="D713" s="268"/>
      <c r="E713" s="223"/>
      <c r="F713" s="270" t="str">
        <f>IF(OR(D713="",E713=""),"",ROUND(D713/LOOKUP(E713,SMMLV!$A$2:$A$36,SMMLV!$D$2:$D$103),3))</f>
        <v/>
      </c>
      <c r="K713" s="645"/>
      <c r="L713" s="265">
        <v>8</v>
      </c>
      <c r="M713" s="646" t="str">
        <f t="shared" si="68"/>
        <v>NO APLICA</v>
      </c>
      <c r="N713" s="646"/>
    </row>
    <row r="714" spans="2:14">
      <c r="B714" s="222"/>
      <c r="C714" s="222"/>
      <c r="D714" s="268"/>
      <c r="E714" s="223"/>
      <c r="F714" s="270" t="str">
        <f>IF(OR(D714="",E714=""),"",ROUND(D714/LOOKUP(E714,SMMLV!$A$2:$A$36,SMMLV!$D$2:$D$103),3))</f>
        <v/>
      </c>
      <c r="K714" s="645"/>
      <c r="L714" s="265">
        <v>9</v>
      </c>
      <c r="M714" s="646" t="str">
        <f t="shared" si="68"/>
        <v>NO APLICA</v>
      </c>
      <c r="N714" s="646"/>
    </row>
    <row r="715" spans="2:14">
      <c r="B715" s="222"/>
      <c r="C715" s="222"/>
      <c r="D715" s="268"/>
      <c r="E715" s="223"/>
      <c r="F715" s="270" t="str">
        <f>IF(OR(D715="",E715=""),"",ROUND(D715/LOOKUP(E715,SMMLV!$A$2:$A$36,SMMLV!$D$2:$D$103),3))</f>
        <v/>
      </c>
      <c r="K715" s="645"/>
      <c r="L715" s="265">
        <v>10</v>
      </c>
      <c r="M715" s="646" t="str">
        <f t="shared" si="68"/>
        <v>NO APLICA</v>
      </c>
      <c r="N715" s="646"/>
    </row>
    <row r="716" spans="2:14">
      <c r="B716" s="222"/>
      <c r="C716" s="222"/>
      <c r="D716" s="268"/>
      <c r="E716" s="223"/>
      <c r="F716" s="270" t="str">
        <f>IF(OR(D716="",E716=""),"",ROUND(D716/LOOKUP(E716,SMMLV!$A$2:$A$36,SMMLV!$D$2:$D$103),3))</f>
        <v/>
      </c>
      <c r="K716" s="645">
        <v>72</v>
      </c>
      <c r="L716" s="265">
        <v>1</v>
      </c>
      <c r="M716" s="646" t="str">
        <f t="shared" ref="M716:M725" si="69">IF(SUMIFS($F$5:$F$1200,$B$5:$B$1200,$K$716,$C$5:$C$1200,$L716)=0,"NO APLICA",ROUND(SUMIFS($F$5:$F$1200,$B$5:$B$1200,$K$716,$C$5:$C$1200,$L716),3))</f>
        <v>NO APLICA</v>
      </c>
      <c r="N716" s="646"/>
    </row>
    <row r="717" spans="2:14">
      <c r="B717" s="222"/>
      <c r="C717" s="222"/>
      <c r="D717" s="268"/>
      <c r="E717" s="223"/>
      <c r="F717" s="270" t="str">
        <f>IF(OR(D717="",E717=""),"",ROUND(D717/LOOKUP(E717,SMMLV!$A$2:$A$36,SMMLV!$D$2:$D$103),3))</f>
        <v/>
      </c>
      <c r="K717" s="645"/>
      <c r="L717" s="265">
        <v>2</v>
      </c>
      <c r="M717" s="646" t="str">
        <f t="shared" si="69"/>
        <v>NO APLICA</v>
      </c>
      <c r="N717" s="646"/>
    </row>
    <row r="718" spans="2:14">
      <c r="B718" s="222"/>
      <c r="C718" s="222"/>
      <c r="D718" s="268"/>
      <c r="E718" s="223"/>
      <c r="F718" s="270" t="str">
        <f>IF(OR(D718="",E718=""),"",ROUND(D718/LOOKUP(E718,SMMLV!$A$2:$A$36,SMMLV!$D$2:$D$103),3))</f>
        <v/>
      </c>
      <c r="K718" s="645"/>
      <c r="L718" s="265">
        <v>3</v>
      </c>
      <c r="M718" s="646" t="str">
        <f t="shared" si="69"/>
        <v>NO APLICA</v>
      </c>
      <c r="N718" s="646"/>
    </row>
    <row r="719" spans="2:14">
      <c r="B719" s="222"/>
      <c r="C719" s="222"/>
      <c r="D719" s="268"/>
      <c r="E719" s="223"/>
      <c r="F719" s="270" t="str">
        <f>IF(OR(D719="",E719=""),"",ROUND(D719/LOOKUP(E719,SMMLV!$A$2:$A$36,SMMLV!$D$2:$D$103),3))</f>
        <v/>
      </c>
      <c r="K719" s="645"/>
      <c r="L719" s="265">
        <v>4</v>
      </c>
      <c r="M719" s="646" t="str">
        <f t="shared" si="69"/>
        <v>NO APLICA</v>
      </c>
      <c r="N719" s="646"/>
    </row>
    <row r="720" spans="2:14">
      <c r="B720" s="222"/>
      <c r="C720" s="222"/>
      <c r="D720" s="268"/>
      <c r="E720" s="223"/>
      <c r="F720" s="270" t="str">
        <f>IF(OR(D720="",E720=""),"",ROUND(D720/LOOKUP(E720,SMMLV!$A$2:$A$36,SMMLV!$D$2:$D$103),3))</f>
        <v/>
      </c>
      <c r="K720" s="645"/>
      <c r="L720" s="265">
        <v>5</v>
      </c>
      <c r="M720" s="646" t="str">
        <f t="shared" si="69"/>
        <v>NO APLICA</v>
      </c>
      <c r="N720" s="646"/>
    </row>
    <row r="721" spans="2:14">
      <c r="B721" s="222"/>
      <c r="C721" s="222"/>
      <c r="D721" s="268"/>
      <c r="E721" s="223"/>
      <c r="F721" s="270" t="str">
        <f>IF(OR(D721="",E721=""),"",ROUND(D721/LOOKUP(E721,SMMLV!$A$2:$A$36,SMMLV!$D$2:$D$103),3))</f>
        <v/>
      </c>
      <c r="K721" s="645"/>
      <c r="L721" s="265">
        <v>6</v>
      </c>
      <c r="M721" s="646" t="str">
        <f t="shared" si="69"/>
        <v>NO APLICA</v>
      </c>
      <c r="N721" s="646"/>
    </row>
    <row r="722" spans="2:14">
      <c r="B722" s="222"/>
      <c r="C722" s="222"/>
      <c r="D722" s="268"/>
      <c r="E722" s="223"/>
      <c r="F722" s="270" t="str">
        <f>IF(OR(D722="",E722=""),"",ROUND(D722/LOOKUP(E722,SMMLV!$A$2:$A$36,SMMLV!$D$2:$D$103),3))</f>
        <v/>
      </c>
      <c r="K722" s="645"/>
      <c r="L722" s="265">
        <v>7</v>
      </c>
      <c r="M722" s="646" t="str">
        <f t="shared" si="69"/>
        <v>NO APLICA</v>
      </c>
      <c r="N722" s="646"/>
    </row>
    <row r="723" spans="2:14">
      <c r="B723" s="222"/>
      <c r="C723" s="222"/>
      <c r="D723" s="268"/>
      <c r="E723" s="223"/>
      <c r="F723" s="270" t="str">
        <f>IF(OR(D723="",E723=""),"",ROUND(D723/LOOKUP(E723,SMMLV!$A$2:$A$36,SMMLV!$D$2:$D$103),3))</f>
        <v/>
      </c>
      <c r="K723" s="645"/>
      <c r="L723" s="265">
        <v>8</v>
      </c>
      <c r="M723" s="646" t="str">
        <f t="shared" si="69"/>
        <v>NO APLICA</v>
      </c>
      <c r="N723" s="646"/>
    </row>
    <row r="724" spans="2:14">
      <c r="B724" s="222"/>
      <c r="C724" s="222"/>
      <c r="D724" s="268"/>
      <c r="E724" s="223"/>
      <c r="F724" s="270" t="str">
        <f>IF(OR(D724="",E724=""),"",ROUND(D724/LOOKUP(E724,SMMLV!$A$2:$A$36,SMMLV!$D$2:$D$103),3))</f>
        <v/>
      </c>
      <c r="K724" s="645"/>
      <c r="L724" s="265">
        <v>9</v>
      </c>
      <c r="M724" s="646" t="str">
        <f t="shared" si="69"/>
        <v>NO APLICA</v>
      </c>
      <c r="N724" s="646"/>
    </row>
    <row r="725" spans="2:14">
      <c r="B725" s="222"/>
      <c r="C725" s="222"/>
      <c r="D725" s="268"/>
      <c r="E725" s="223"/>
      <c r="F725" s="270" t="str">
        <f>IF(OR(D725="",E725=""),"",ROUND(D725/LOOKUP(E725,SMMLV!$A$2:$A$36,SMMLV!$D$2:$D$103),3))</f>
        <v/>
      </c>
      <c r="K725" s="645"/>
      <c r="L725" s="265">
        <v>10</v>
      </c>
      <c r="M725" s="646" t="str">
        <f t="shared" si="69"/>
        <v>NO APLICA</v>
      </c>
      <c r="N725" s="646"/>
    </row>
    <row r="726" spans="2:14">
      <c r="B726" s="222"/>
      <c r="C726" s="222"/>
      <c r="D726" s="268"/>
      <c r="E726" s="223"/>
      <c r="F726" s="270" t="str">
        <f>IF(OR(D726="",E726=""),"",ROUND(D726/LOOKUP(E726,SMMLV!$A$2:$A$36,SMMLV!$D$2:$D$103),3))</f>
        <v/>
      </c>
      <c r="K726" s="645">
        <v>73</v>
      </c>
      <c r="L726" s="265">
        <v>1</v>
      </c>
      <c r="M726" s="646" t="str">
        <f t="shared" ref="M726:M735" si="70">IF(SUMIFS($F$5:$F$1200,$B$5:$B$1200,$K$726,$C$5:$C$1200,$L726)=0,"NO APLICA",ROUND(SUMIFS($F$5:$F$1200,$B$5:$B$1200,$K$726,$C$5:$C$1200,$L726),3))</f>
        <v>NO APLICA</v>
      </c>
      <c r="N726" s="646"/>
    </row>
    <row r="727" spans="2:14">
      <c r="B727" s="222"/>
      <c r="C727" s="222"/>
      <c r="D727" s="268"/>
      <c r="E727" s="223"/>
      <c r="F727" s="270" t="str">
        <f>IF(OR(D727="",E727=""),"",ROUND(D727/LOOKUP(E727,SMMLV!$A$2:$A$36,SMMLV!$D$2:$D$103),3))</f>
        <v/>
      </c>
      <c r="K727" s="645"/>
      <c r="L727" s="265">
        <v>2</v>
      </c>
      <c r="M727" s="646" t="str">
        <f t="shared" si="70"/>
        <v>NO APLICA</v>
      </c>
      <c r="N727" s="646"/>
    </row>
    <row r="728" spans="2:14">
      <c r="B728" s="222"/>
      <c r="C728" s="222"/>
      <c r="D728" s="268"/>
      <c r="E728" s="223"/>
      <c r="F728" s="270" t="str">
        <f>IF(OR(D728="",E728=""),"",ROUND(D728/LOOKUP(E728,SMMLV!$A$2:$A$36,SMMLV!$D$2:$D$103),3))</f>
        <v/>
      </c>
      <c r="K728" s="645"/>
      <c r="L728" s="265">
        <v>3</v>
      </c>
      <c r="M728" s="646" t="str">
        <f t="shared" si="70"/>
        <v>NO APLICA</v>
      </c>
      <c r="N728" s="646"/>
    </row>
    <row r="729" spans="2:14">
      <c r="B729" s="222"/>
      <c r="C729" s="222"/>
      <c r="D729" s="268"/>
      <c r="E729" s="223"/>
      <c r="F729" s="270" t="str">
        <f>IF(OR(D729="",E729=""),"",ROUND(D729/LOOKUP(E729,SMMLV!$A$2:$A$36,SMMLV!$D$2:$D$103),3))</f>
        <v/>
      </c>
      <c r="K729" s="645"/>
      <c r="L729" s="265">
        <v>4</v>
      </c>
      <c r="M729" s="646" t="str">
        <f t="shared" si="70"/>
        <v>NO APLICA</v>
      </c>
      <c r="N729" s="646"/>
    </row>
    <row r="730" spans="2:14">
      <c r="B730" s="222"/>
      <c r="C730" s="222"/>
      <c r="D730" s="268"/>
      <c r="E730" s="223"/>
      <c r="F730" s="270" t="str">
        <f>IF(OR(D730="",E730=""),"",ROUND(D730/LOOKUP(E730,SMMLV!$A$2:$A$36,SMMLV!$D$2:$D$103),3))</f>
        <v/>
      </c>
      <c r="K730" s="645"/>
      <c r="L730" s="265">
        <v>5</v>
      </c>
      <c r="M730" s="646" t="str">
        <f t="shared" si="70"/>
        <v>NO APLICA</v>
      </c>
      <c r="N730" s="646"/>
    </row>
    <row r="731" spans="2:14">
      <c r="B731" s="222"/>
      <c r="C731" s="222"/>
      <c r="D731" s="268"/>
      <c r="E731" s="223"/>
      <c r="F731" s="270" t="str">
        <f>IF(OR(D731="",E731=""),"",ROUND(D731/LOOKUP(E731,SMMLV!$A$2:$A$36,SMMLV!$D$2:$D$103),3))</f>
        <v/>
      </c>
      <c r="K731" s="645"/>
      <c r="L731" s="265">
        <v>6</v>
      </c>
      <c r="M731" s="646" t="str">
        <f t="shared" si="70"/>
        <v>NO APLICA</v>
      </c>
      <c r="N731" s="646"/>
    </row>
    <row r="732" spans="2:14">
      <c r="B732" s="222"/>
      <c r="C732" s="222"/>
      <c r="D732" s="268"/>
      <c r="E732" s="223"/>
      <c r="F732" s="270" t="str">
        <f>IF(OR(D732="",E732=""),"",ROUND(D732/LOOKUP(E732,SMMLV!$A$2:$A$36,SMMLV!$D$2:$D$103),3))</f>
        <v/>
      </c>
      <c r="K732" s="645"/>
      <c r="L732" s="265">
        <v>7</v>
      </c>
      <c r="M732" s="646" t="str">
        <f t="shared" si="70"/>
        <v>NO APLICA</v>
      </c>
      <c r="N732" s="646"/>
    </row>
    <row r="733" spans="2:14">
      <c r="B733" s="222"/>
      <c r="C733" s="222"/>
      <c r="D733" s="268"/>
      <c r="E733" s="223"/>
      <c r="F733" s="270" t="str">
        <f>IF(OR(D733="",E733=""),"",ROUND(D733/LOOKUP(E733,SMMLV!$A$2:$A$36,SMMLV!$D$2:$D$103),3))</f>
        <v/>
      </c>
      <c r="K733" s="645"/>
      <c r="L733" s="265">
        <v>8</v>
      </c>
      <c r="M733" s="646" t="str">
        <f t="shared" si="70"/>
        <v>NO APLICA</v>
      </c>
      <c r="N733" s="646"/>
    </row>
    <row r="734" spans="2:14">
      <c r="B734" s="222"/>
      <c r="C734" s="222"/>
      <c r="D734" s="268"/>
      <c r="E734" s="223"/>
      <c r="F734" s="270" t="str">
        <f>IF(OR(D734="",E734=""),"",ROUND(D734/LOOKUP(E734,SMMLV!$A$2:$A$36,SMMLV!$D$2:$D$103),3))</f>
        <v/>
      </c>
      <c r="K734" s="645"/>
      <c r="L734" s="265">
        <v>9</v>
      </c>
      <c r="M734" s="646" t="str">
        <f t="shared" si="70"/>
        <v>NO APLICA</v>
      </c>
      <c r="N734" s="646"/>
    </row>
    <row r="735" spans="2:14">
      <c r="B735" s="222"/>
      <c r="C735" s="222"/>
      <c r="D735" s="268"/>
      <c r="E735" s="223"/>
      <c r="F735" s="270" t="str">
        <f>IF(OR(D735="",E735=""),"",ROUND(D735/LOOKUP(E735,SMMLV!$A$2:$A$36,SMMLV!$D$2:$D$103),3))</f>
        <v/>
      </c>
      <c r="K735" s="645"/>
      <c r="L735" s="265">
        <v>10</v>
      </c>
      <c r="M735" s="646" t="str">
        <f t="shared" si="70"/>
        <v>NO APLICA</v>
      </c>
      <c r="N735" s="646"/>
    </row>
    <row r="736" spans="2:14">
      <c r="B736" s="222"/>
      <c r="C736" s="222"/>
      <c r="D736" s="268"/>
      <c r="E736" s="223"/>
      <c r="F736" s="270" t="str">
        <f>IF(OR(D736="",E736=""),"",ROUND(D736/LOOKUP(E736,SMMLV!$A$2:$A$36,SMMLV!$D$2:$D$103),3))</f>
        <v/>
      </c>
      <c r="K736" s="645">
        <v>74</v>
      </c>
      <c r="L736" s="265">
        <v>1</v>
      </c>
      <c r="M736" s="646" t="str">
        <f t="shared" ref="M736:M745" si="71">IF(SUMIFS($F$5:$F$1200,$B$5:$B$1200,$K$736,$C$5:$C$1200,$L736)=0,"NO APLICA",ROUND(SUMIFS($F$5:$F$1200,$B$5:$B$1200,$K$736,$C$5:$C$1200,$L736),3))</f>
        <v>NO APLICA</v>
      </c>
      <c r="N736" s="646"/>
    </row>
    <row r="737" spans="2:14">
      <c r="B737" s="222"/>
      <c r="C737" s="222"/>
      <c r="D737" s="268"/>
      <c r="E737" s="223"/>
      <c r="F737" s="270" t="str">
        <f>IF(OR(D737="",E737=""),"",ROUND(D737/LOOKUP(E737,SMMLV!$A$2:$A$36,SMMLV!$D$2:$D$103),3))</f>
        <v/>
      </c>
      <c r="K737" s="645"/>
      <c r="L737" s="265">
        <v>2</v>
      </c>
      <c r="M737" s="646" t="str">
        <f t="shared" si="71"/>
        <v>NO APLICA</v>
      </c>
      <c r="N737" s="646"/>
    </row>
    <row r="738" spans="2:14">
      <c r="B738" s="222"/>
      <c r="C738" s="222"/>
      <c r="D738" s="268"/>
      <c r="E738" s="223"/>
      <c r="F738" s="270" t="str">
        <f>IF(OR(D738="",E738=""),"",ROUND(D738/LOOKUP(E738,SMMLV!$A$2:$A$36,SMMLV!$D$2:$D$103),3))</f>
        <v/>
      </c>
      <c r="K738" s="645"/>
      <c r="L738" s="265">
        <v>3</v>
      </c>
      <c r="M738" s="646" t="str">
        <f t="shared" si="71"/>
        <v>NO APLICA</v>
      </c>
      <c r="N738" s="646"/>
    </row>
    <row r="739" spans="2:14">
      <c r="B739" s="222"/>
      <c r="C739" s="222"/>
      <c r="D739" s="268"/>
      <c r="E739" s="223"/>
      <c r="F739" s="270" t="str">
        <f>IF(OR(D739="",E739=""),"",ROUND(D739/LOOKUP(E739,SMMLV!$A$2:$A$36,SMMLV!$D$2:$D$103),3))</f>
        <v/>
      </c>
      <c r="K739" s="645"/>
      <c r="L739" s="265">
        <v>4</v>
      </c>
      <c r="M739" s="646" t="str">
        <f t="shared" si="71"/>
        <v>NO APLICA</v>
      </c>
      <c r="N739" s="646"/>
    </row>
    <row r="740" spans="2:14">
      <c r="B740" s="222"/>
      <c r="C740" s="222"/>
      <c r="D740" s="268"/>
      <c r="E740" s="223"/>
      <c r="F740" s="270" t="str">
        <f>IF(OR(D740="",E740=""),"",ROUND(D740/LOOKUP(E740,SMMLV!$A$2:$A$36,SMMLV!$D$2:$D$103),3))</f>
        <v/>
      </c>
      <c r="K740" s="645"/>
      <c r="L740" s="265">
        <v>5</v>
      </c>
      <c r="M740" s="646" t="str">
        <f t="shared" si="71"/>
        <v>NO APLICA</v>
      </c>
      <c r="N740" s="646"/>
    </row>
    <row r="741" spans="2:14">
      <c r="B741" s="222"/>
      <c r="C741" s="222"/>
      <c r="D741" s="268"/>
      <c r="E741" s="223"/>
      <c r="F741" s="270" t="str">
        <f>IF(OR(D741="",E741=""),"",ROUND(D741/LOOKUP(E741,SMMLV!$A$2:$A$36,SMMLV!$D$2:$D$103),3))</f>
        <v/>
      </c>
      <c r="K741" s="645"/>
      <c r="L741" s="265">
        <v>6</v>
      </c>
      <c r="M741" s="646" t="str">
        <f t="shared" si="71"/>
        <v>NO APLICA</v>
      </c>
      <c r="N741" s="646"/>
    </row>
    <row r="742" spans="2:14">
      <c r="B742" s="222"/>
      <c r="C742" s="222"/>
      <c r="D742" s="268"/>
      <c r="E742" s="223"/>
      <c r="F742" s="270" t="str">
        <f>IF(OR(D742="",E742=""),"",ROUND(D742/LOOKUP(E742,SMMLV!$A$2:$A$36,SMMLV!$D$2:$D$103),3))</f>
        <v/>
      </c>
      <c r="K742" s="645"/>
      <c r="L742" s="265">
        <v>7</v>
      </c>
      <c r="M742" s="646" t="str">
        <f t="shared" si="71"/>
        <v>NO APLICA</v>
      </c>
      <c r="N742" s="646"/>
    </row>
    <row r="743" spans="2:14">
      <c r="B743" s="222"/>
      <c r="C743" s="222"/>
      <c r="D743" s="268"/>
      <c r="E743" s="223"/>
      <c r="F743" s="270" t="str">
        <f>IF(OR(D743="",E743=""),"",ROUND(D743/LOOKUP(E743,SMMLV!$A$2:$A$36,SMMLV!$D$2:$D$103),3))</f>
        <v/>
      </c>
      <c r="K743" s="645"/>
      <c r="L743" s="265">
        <v>8</v>
      </c>
      <c r="M743" s="646" t="str">
        <f t="shared" si="71"/>
        <v>NO APLICA</v>
      </c>
      <c r="N743" s="646"/>
    </row>
    <row r="744" spans="2:14">
      <c r="B744" s="222"/>
      <c r="C744" s="222"/>
      <c r="D744" s="268"/>
      <c r="E744" s="223"/>
      <c r="F744" s="270" t="str">
        <f>IF(OR(D744="",E744=""),"",ROUND(D744/LOOKUP(E744,SMMLV!$A$2:$A$36,SMMLV!$D$2:$D$103),3))</f>
        <v/>
      </c>
      <c r="K744" s="645"/>
      <c r="L744" s="265">
        <v>9</v>
      </c>
      <c r="M744" s="646" t="str">
        <f t="shared" si="71"/>
        <v>NO APLICA</v>
      </c>
      <c r="N744" s="646"/>
    </row>
    <row r="745" spans="2:14">
      <c r="B745" s="222"/>
      <c r="C745" s="222"/>
      <c r="D745" s="268"/>
      <c r="E745" s="223"/>
      <c r="F745" s="270" t="str">
        <f>IF(OR(D745="",E745=""),"",ROUND(D745/LOOKUP(E745,SMMLV!$A$2:$A$36,SMMLV!$D$2:$D$103),3))</f>
        <v/>
      </c>
      <c r="K745" s="645"/>
      <c r="L745" s="265">
        <v>10</v>
      </c>
      <c r="M745" s="646" t="str">
        <f t="shared" si="71"/>
        <v>NO APLICA</v>
      </c>
      <c r="N745" s="646"/>
    </row>
    <row r="746" spans="2:14">
      <c r="B746" s="222"/>
      <c r="C746" s="222"/>
      <c r="D746" s="268"/>
      <c r="E746" s="223"/>
      <c r="F746" s="270" t="str">
        <f>IF(OR(D746="",E746=""),"",ROUND(D746/LOOKUP(E746,SMMLV!$A$2:$A$36,SMMLV!$D$2:$D$103),3))</f>
        <v/>
      </c>
      <c r="K746" s="645">
        <v>75</v>
      </c>
      <c r="L746" s="265">
        <v>1</v>
      </c>
      <c r="M746" s="646" t="str">
        <f t="shared" ref="M746:M755" si="72">IF(SUMIFS($F$5:$F$1200,$B$5:$B$1200,$K$746,$C$5:$C$1200,$L746)=0,"NO APLICA",ROUND(SUMIFS($F$5:$F$1200,$B$5:$B$1200,$K$746,$C$5:$C$1200,$L746),3))</f>
        <v>NO APLICA</v>
      </c>
      <c r="N746" s="646"/>
    </row>
    <row r="747" spans="2:14">
      <c r="B747" s="222"/>
      <c r="C747" s="222"/>
      <c r="D747" s="268"/>
      <c r="E747" s="223"/>
      <c r="F747" s="270" t="str">
        <f>IF(OR(D747="",E747=""),"",ROUND(D747/LOOKUP(E747,SMMLV!$A$2:$A$36,SMMLV!$D$2:$D$103),3))</f>
        <v/>
      </c>
      <c r="K747" s="645"/>
      <c r="L747" s="265">
        <v>2</v>
      </c>
      <c r="M747" s="646" t="str">
        <f t="shared" si="72"/>
        <v>NO APLICA</v>
      </c>
      <c r="N747" s="646"/>
    </row>
    <row r="748" spans="2:14">
      <c r="B748" s="222"/>
      <c r="C748" s="222"/>
      <c r="D748" s="268"/>
      <c r="E748" s="223"/>
      <c r="F748" s="270" t="str">
        <f>IF(OR(D748="",E748=""),"",ROUND(D748/LOOKUP(E748,SMMLV!$A$2:$A$36,SMMLV!$D$2:$D$103),3))</f>
        <v/>
      </c>
      <c r="K748" s="645"/>
      <c r="L748" s="265">
        <v>3</v>
      </c>
      <c r="M748" s="646" t="str">
        <f t="shared" si="72"/>
        <v>NO APLICA</v>
      </c>
      <c r="N748" s="646"/>
    </row>
    <row r="749" spans="2:14">
      <c r="B749" s="222"/>
      <c r="C749" s="222"/>
      <c r="D749" s="268"/>
      <c r="E749" s="223"/>
      <c r="F749" s="270" t="str">
        <f>IF(OR(D749="",E749=""),"",ROUND(D749/LOOKUP(E749,SMMLV!$A$2:$A$36,SMMLV!$D$2:$D$103),3))</f>
        <v/>
      </c>
      <c r="K749" s="645"/>
      <c r="L749" s="265">
        <v>4</v>
      </c>
      <c r="M749" s="646" t="str">
        <f t="shared" si="72"/>
        <v>NO APLICA</v>
      </c>
      <c r="N749" s="646"/>
    </row>
    <row r="750" spans="2:14">
      <c r="B750" s="222"/>
      <c r="C750" s="222"/>
      <c r="D750" s="268"/>
      <c r="E750" s="223"/>
      <c r="F750" s="270" t="str">
        <f>IF(OR(D750="",E750=""),"",ROUND(D750/LOOKUP(E750,SMMLV!$A$2:$A$36,SMMLV!$D$2:$D$103),3))</f>
        <v/>
      </c>
      <c r="K750" s="645"/>
      <c r="L750" s="265">
        <v>5</v>
      </c>
      <c r="M750" s="646" t="str">
        <f t="shared" si="72"/>
        <v>NO APLICA</v>
      </c>
      <c r="N750" s="646"/>
    </row>
    <row r="751" spans="2:14">
      <c r="B751" s="222"/>
      <c r="C751" s="222"/>
      <c r="D751" s="268"/>
      <c r="E751" s="223"/>
      <c r="F751" s="270" t="str">
        <f>IF(OR(D751="",E751=""),"",ROUND(D751/LOOKUP(E751,SMMLV!$A$2:$A$36,SMMLV!$D$2:$D$103),3))</f>
        <v/>
      </c>
      <c r="K751" s="645"/>
      <c r="L751" s="265">
        <v>6</v>
      </c>
      <c r="M751" s="646" t="str">
        <f t="shared" si="72"/>
        <v>NO APLICA</v>
      </c>
      <c r="N751" s="646"/>
    </row>
    <row r="752" spans="2:14">
      <c r="B752" s="222"/>
      <c r="C752" s="222"/>
      <c r="D752" s="268"/>
      <c r="E752" s="223"/>
      <c r="F752" s="270" t="str">
        <f>IF(OR(D752="",E752=""),"",ROUND(D752/LOOKUP(E752,SMMLV!$A$2:$A$36,SMMLV!$D$2:$D$103),3))</f>
        <v/>
      </c>
      <c r="K752" s="645"/>
      <c r="L752" s="265">
        <v>7</v>
      </c>
      <c r="M752" s="646" t="str">
        <f t="shared" si="72"/>
        <v>NO APLICA</v>
      </c>
      <c r="N752" s="646"/>
    </row>
    <row r="753" spans="2:14">
      <c r="B753" s="222"/>
      <c r="C753" s="222"/>
      <c r="D753" s="268"/>
      <c r="E753" s="223"/>
      <c r="F753" s="270" t="str">
        <f>IF(OR(D753="",E753=""),"",ROUND(D753/LOOKUP(E753,SMMLV!$A$2:$A$36,SMMLV!$D$2:$D$103),3))</f>
        <v/>
      </c>
      <c r="K753" s="645"/>
      <c r="L753" s="265">
        <v>8</v>
      </c>
      <c r="M753" s="646" t="str">
        <f t="shared" si="72"/>
        <v>NO APLICA</v>
      </c>
      <c r="N753" s="646"/>
    </row>
    <row r="754" spans="2:14">
      <c r="B754" s="222"/>
      <c r="C754" s="222"/>
      <c r="D754" s="268"/>
      <c r="E754" s="223"/>
      <c r="F754" s="270" t="str">
        <f>IF(OR(D754="",E754=""),"",ROUND(D754/LOOKUP(E754,SMMLV!$A$2:$A$36,SMMLV!$D$2:$D$103),3))</f>
        <v/>
      </c>
      <c r="K754" s="645"/>
      <c r="L754" s="265">
        <v>9</v>
      </c>
      <c r="M754" s="646" t="str">
        <f t="shared" si="72"/>
        <v>NO APLICA</v>
      </c>
      <c r="N754" s="646"/>
    </row>
    <row r="755" spans="2:14">
      <c r="B755" s="222"/>
      <c r="C755" s="222"/>
      <c r="D755" s="268"/>
      <c r="E755" s="223"/>
      <c r="F755" s="270" t="str">
        <f>IF(OR(D755="",E755=""),"",ROUND(D755/LOOKUP(E755,SMMLV!$A$2:$A$36,SMMLV!$D$2:$D$103),3))</f>
        <v/>
      </c>
      <c r="K755" s="645"/>
      <c r="L755" s="265">
        <v>10</v>
      </c>
      <c r="M755" s="646" t="str">
        <f t="shared" si="72"/>
        <v>NO APLICA</v>
      </c>
      <c r="N755" s="646"/>
    </row>
    <row r="756" spans="2:14">
      <c r="B756" s="222"/>
      <c r="C756" s="222"/>
      <c r="D756" s="268"/>
      <c r="E756" s="223"/>
      <c r="F756" s="270" t="str">
        <f>IF(OR(D756="",E756=""),"",ROUND(D756/LOOKUP(E756,SMMLV!$A$2:$A$36,SMMLV!$D$2:$D$103),3))</f>
        <v/>
      </c>
      <c r="K756" s="645">
        <v>76</v>
      </c>
      <c r="L756" s="265">
        <v>1</v>
      </c>
      <c r="M756" s="646" t="str">
        <f t="shared" ref="M756:M765" si="73">IF(SUMIFS($F$5:$F$1200,$B$5:$B$1200,$K$756,$C$5:$C$1200,$L756)=0,"NO APLICA",ROUND(SUMIFS($F$5:$F$1200,$B$5:$B$1200,$K$756,$C$5:$C$1200,$L756),3))</f>
        <v>NO APLICA</v>
      </c>
      <c r="N756" s="646"/>
    </row>
    <row r="757" spans="2:14">
      <c r="B757" s="222"/>
      <c r="C757" s="222"/>
      <c r="D757" s="268"/>
      <c r="E757" s="223"/>
      <c r="F757" s="270" t="str">
        <f>IF(OR(D757="",E757=""),"",ROUND(D757/LOOKUP(E757,SMMLV!$A$2:$A$36,SMMLV!$D$2:$D$103),3))</f>
        <v/>
      </c>
      <c r="K757" s="645"/>
      <c r="L757" s="265">
        <v>2</v>
      </c>
      <c r="M757" s="646" t="str">
        <f t="shared" si="73"/>
        <v>NO APLICA</v>
      </c>
      <c r="N757" s="646"/>
    </row>
    <row r="758" spans="2:14">
      <c r="B758" s="222"/>
      <c r="C758" s="222"/>
      <c r="D758" s="268"/>
      <c r="E758" s="223"/>
      <c r="F758" s="270" t="str">
        <f>IF(OR(D758="",E758=""),"",ROUND(D758/LOOKUP(E758,SMMLV!$A$2:$A$36,SMMLV!$D$2:$D$103),3))</f>
        <v/>
      </c>
      <c r="K758" s="645"/>
      <c r="L758" s="265">
        <v>3</v>
      </c>
      <c r="M758" s="646" t="str">
        <f t="shared" si="73"/>
        <v>NO APLICA</v>
      </c>
      <c r="N758" s="646"/>
    </row>
    <row r="759" spans="2:14">
      <c r="B759" s="222"/>
      <c r="C759" s="222"/>
      <c r="D759" s="268"/>
      <c r="E759" s="223"/>
      <c r="F759" s="270" t="str">
        <f>IF(OR(D759="",E759=""),"",ROUND(D759/LOOKUP(E759,SMMLV!$A$2:$A$36,SMMLV!$D$2:$D$103),3))</f>
        <v/>
      </c>
      <c r="K759" s="645"/>
      <c r="L759" s="265">
        <v>4</v>
      </c>
      <c r="M759" s="646" t="str">
        <f t="shared" si="73"/>
        <v>NO APLICA</v>
      </c>
      <c r="N759" s="646"/>
    </row>
    <row r="760" spans="2:14">
      <c r="B760" s="222"/>
      <c r="C760" s="222"/>
      <c r="D760" s="268"/>
      <c r="E760" s="223"/>
      <c r="F760" s="270" t="str">
        <f>IF(OR(D760="",E760=""),"",ROUND(D760/LOOKUP(E760,SMMLV!$A$2:$A$36,SMMLV!$D$2:$D$103),3))</f>
        <v/>
      </c>
      <c r="K760" s="645"/>
      <c r="L760" s="265">
        <v>5</v>
      </c>
      <c r="M760" s="646" t="str">
        <f t="shared" si="73"/>
        <v>NO APLICA</v>
      </c>
      <c r="N760" s="646"/>
    </row>
    <row r="761" spans="2:14">
      <c r="B761" s="222"/>
      <c r="C761" s="222"/>
      <c r="D761" s="268"/>
      <c r="E761" s="223"/>
      <c r="F761" s="270" t="str">
        <f>IF(OR(D761="",E761=""),"",ROUND(D761/LOOKUP(E761,SMMLV!$A$2:$A$36,SMMLV!$D$2:$D$103),3))</f>
        <v/>
      </c>
      <c r="K761" s="645"/>
      <c r="L761" s="265">
        <v>6</v>
      </c>
      <c r="M761" s="646" t="str">
        <f t="shared" si="73"/>
        <v>NO APLICA</v>
      </c>
      <c r="N761" s="646"/>
    </row>
    <row r="762" spans="2:14">
      <c r="B762" s="222"/>
      <c r="C762" s="222"/>
      <c r="D762" s="268"/>
      <c r="E762" s="223"/>
      <c r="F762" s="270" t="str">
        <f>IF(OR(D762="",E762=""),"",ROUND(D762/LOOKUP(E762,SMMLV!$A$2:$A$36,SMMLV!$D$2:$D$103),3))</f>
        <v/>
      </c>
      <c r="K762" s="645"/>
      <c r="L762" s="265">
        <v>7</v>
      </c>
      <c r="M762" s="646" t="str">
        <f t="shared" si="73"/>
        <v>NO APLICA</v>
      </c>
      <c r="N762" s="646"/>
    </row>
    <row r="763" spans="2:14">
      <c r="B763" s="222"/>
      <c r="C763" s="222"/>
      <c r="D763" s="268"/>
      <c r="E763" s="223"/>
      <c r="F763" s="270" t="str">
        <f>IF(OR(D763="",E763=""),"",ROUND(D763/LOOKUP(E763,SMMLV!$A$2:$A$36,SMMLV!$D$2:$D$103),3))</f>
        <v/>
      </c>
      <c r="K763" s="645"/>
      <c r="L763" s="265">
        <v>8</v>
      </c>
      <c r="M763" s="646" t="str">
        <f t="shared" si="73"/>
        <v>NO APLICA</v>
      </c>
      <c r="N763" s="646"/>
    </row>
    <row r="764" spans="2:14">
      <c r="B764" s="222"/>
      <c r="C764" s="222"/>
      <c r="D764" s="268"/>
      <c r="E764" s="223"/>
      <c r="F764" s="270" t="str">
        <f>IF(OR(D764="",E764=""),"",ROUND(D764/LOOKUP(E764,SMMLV!$A$2:$A$36,SMMLV!$D$2:$D$103),3))</f>
        <v/>
      </c>
      <c r="K764" s="645"/>
      <c r="L764" s="265">
        <v>9</v>
      </c>
      <c r="M764" s="646" t="str">
        <f t="shared" si="73"/>
        <v>NO APLICA</v>
      </c>
      <c r="N764" s="646"/>
    </row>
    <row r="765" spans="2:14">
      <c r="B765" s="222"/>
      <c r="C765" s="222"/>
      <c r="D765" s="268"/>
      <c r="E765" s="223"/>
      <c r="F765" s="270" t="str">
        <f>IF(OR(D765="",E765=""),"",ROUND(D765/LOOKUP(E765,SMMLV!$A$2:$A$36,SMMLV!$D$2:$D$103),3))</f>
        <v/>
      </c>
      <c r="K765" s="645"/>
      <c r="L765" s="265">
        <v>10</v>
      </c>
      <c r="M765" s="646" t="str">
        <f t="shared" si="73"/>
        <v>NO APLICA</v>
      </c>
      <c r="N765" s="646"/>
    </row>
    <row r="766" spans="2:14">
      <c r="B766" s="222"/>
      <c r="C766" s="222"/>
      <c r="D766" s="268"/>
      <c r="E766" s="223"/>
      <c r="F766" s="270" t="str">
        <f>IF(OR(D766="",E766=""),"",ROUND(D766/LOOKUP(E766,SMMLV!$A$2:$A$36,SMMLV!$D$2:$D$103),3))</f>
        <v/>
      </c>
      <c r="K766" s="645">
        <v>77</v>
      </c>
      <c r="L766" s="265">
        <v>1</v>
      </c>
      <c r="M766" s="646" t="str">
        <f t="shared" ref="M766:M775" si="74">IF(SUMIFS($F$5:$F$1200,$B$5:$B$1200,$K$766,$C$5:$C$1200,$L766)=0,"NO APLICA",ROUND(SUMIFS($F$5:$F$1200,$B$5:$B$1200,$K$766,$C$5:$C$1200,$L766),3))</f>
        <v>NO APLICA</v>
      </c>
      <c r="N766" s="646"/>
    </row>
    <row r="767" spans="2:14">
      <c r="B767" s="222"/>
      <c r="C767" s="222"/>
      <c r="D767" s="268"/>
      <c r="E767" s="223"/>
      <c r="F767" s="270" t="str">
        <f>IF(OR(D767="",E767=""),"",ROUND(D767/LOOKUP(E767,SMMLV!$A$2:$A$36,SMMLV!$D$2:$D$103),3))</f>
        <v/>
      </c>
      <c r="K767" s="645"/>
      <c r="L767" s="265">
        <v>2</v>
      </c>
      <c r="M767" s="646" t="str">
        <f t="shared" si="74"/>
        <v>NO APLICA</v>
      </c>
      <c r="N767" s="646"/>
    </row>
    <row r="768" spans="2:14">
      <c r="B768" s="222"/>
      <c r="C768" s="222"/>
      <c r="D768" s="268"/>
      <c r="E768" s="223"/>
      <c r="F768" s="270" t="str">
        <f>IF(OR(D768="",E768=""),"",ROUND(D768/LOOKUP(E768,SMMLV!$A$2:$A$36,SMMLV!$D$2:$D$103),3))</f>
        <v/>
      </c>
      <c r="K768" s="645"/>
      <c r="L768" s="265">
        <v>3</v>
      </c>
      <c r="M768" s="646" t="str">
        <f t="shared" si="74"/>
        <v>NO APLICA</v>
      </c>
      <c r="N768" s="646"/>
    </row>
    <row r="769" spans="2:14">
      <c r="B769" s="222"/>
      <c r="C769" s="222"/>
      <c r="D769" s="268"/>
      <c r="E769" s="223"/>
      <c r="F769" s="270" t="str">
        <f>IF(OR(D769="",E769=""),"",ROUND(D769/LOOKUP(E769,SMMLV!$A$2:$A$36,SMMLV!$D$2:$D$103),3))</f>
        <v/>
      </c>
      <c r="K769" s="645"/>
      <c r="L769" s="265">
        <v>4</v>
      </c>
      <c r="M769" s="646" t="str">
        <f t="shared" si="74"/>
        <v>NO APLICA</v>
      </c>
      <c r="N769" s="646"/>
    </row>
    <row r="770" spans="2:14">
      <c r="B770" s="222"/>
      <c r="C770" s="222"/>
      <c r="D770" s="268"/>
      <c r="E770" s="223"/>
      <c r="F770" s="270" t="str">
        <f>IF(OR(D770="",E770=""),"",ROUND(D770/LOOKUP(E770,SMMLV!$A$2:$A$36,SMMLV!$D$2:$D$103),3))</f>
        <v/>
      </c>
      <c r="K770" s="645"/>
      <c r="L770" s="265">
        <v>5</v>
      </c>
      <c r="M770" s="646" t="str">
        <f t="shared" si="74"/>
        <v>NO APLICA</v>
      </c>
      <c r="N770" s="646"/>
    </row>
    <row r="771" spans="2:14">
      <c r="B771" s="222"/>
      <c r="C771" s="222"/>
      <c r="D771" s="268"/>
      <c r="E771" s="223"/>
      <c r="F771" s="270" t="str">
        <f>IF(OR(D771="",E771=""),"",ROUND(D771/LOOKUP(E771,SMMLV!$A$2:$A$36,SMMLV!$D$2:$D$103),3))</f>
        <v/>
      </c>
      <c r="K771" s="645"/>
      <c r="L771" s="265">
        <v>6</v>
      </c>
      <c r="M771" s="646" t="str">
        <f t="shared" si="74"/>
        <v>NO APLICA</v>
      </c>
      <c r="N771" s="646"/>
    </row>
    <row r="772" spans="2:14">
      <c r="B772" s="222"/>
      <c r="C772" s="222"/>
      <c r="D772" s="268"/>
      <c r="E772" s="223"/>
      <c r="F772" s="270" t="str">
        <f>IF(OR(D772="",E772=""),"",ROUND(D772/LOOKUP(E772,SMMLV!$A$2:$A$36,SMMLV!$D$2:$D$103),3))</f>
        <v/>
      </c>
      <c r="K772" s="645"/>
      <c r="L772" s="265">
        <v>7</v>
      </c>
      <c r="M772" s="646" t="str">
        <f t="shared" si="74"/>
        <v>NO APLICA</v>
      </c>
      <c r="N772" s="646"/>
    </row>
    <row r="773" spans="2:14">
      <c r="B773" s="222"/>
      <c r="C773" s="222"/>
      <c r="D773" s="268"/>
      <c r="E773" s="223"/>
      <c r="F773" s="270" t="str">
        <f>IF(OR(D773="",E773=""),"",ROUND(D773/LOOKUP(E773,SMMLV!$A$2:$A$36,SMMLV!$D$2:$D$103),3))</f>
        <v/>
      </c>
      <c r="K773" s="645"/>
      <c r="L773" s="265">
        <v>8</v>
      </c>
      <c r="M773" s="646" t="str">
        <f t="shared" si="74"/>
        <v>NO APLICA</v>
      </c>
      <c r="N773" s="646"/>
    </row>
    <row r="774" spans="2:14">
      <c r="B774" s="222"/>
      <c r="C774" s="222"/>
      <c r="D774" s="268"/>
      <c r="E774" s="223"/>
      <c r="F774" s="270" t="str">
        <f>IF(OR(D774="",E774=""),"",ROUND(D774/LOOKUP(E774,SMMLV!$A$2:$A$36,SMMLV!$D$2:$D$103),3))</f>
        <v/>
      </c>
      <c r="K774" s="645"/>
      <c r="L774" s="265">
        <v>9</v>
      </c>
      <c r="M774" s="646" t="str">
        <f t="shared" si="74"/>
        <v>NO APLICA</v>
      </c>
      <c r="N774" s="646"/>
    </row>
    <row r="775" spans="2:14">
      <c r="B775" s="222"/>
      <c r="C775" s="222"/>
      <c r="D775" s="268"/>
      <c r="E775" s="223"/>
      <c r="F775" s="270" t="str">
        <f>IF(OR(D775="",E775=""),"",ROUND(D775/LOOKUP(E775,SMMLV!$A$2:$A$36,SMMLV!$D$2:$D$103),3))</f>
        <v/>
      </c>
      <c r="K775" s="645"/>
      <c r="L775" s="265">
        <v>10</v>
      </c>
      <c r="M775" s="646" t="str">
        <f t="shared" si="74"/>
        <v>NO APLICA</v>
      </c>
      <c r="N775" s="646"/>
    </row>
    <row r="776" spans="2:14">
      <c r="B776" s="222"/>
      <c r="C776" s="222"/>
      <c r="D776" s="268"/>
      <c r="E776" s="223"/>
      <c r="F776" s="270" t="str">
        <f>IF(OR(D776="",E776=""),"",ROUND(D776/LOOKUP(E776,SMMLV!$A$2:$A$36,SMMLV!$D$2:$D$103),3))</f>
        <v/>
      </c>
      <c r="K776" s="645">
        <v>78</v>
      </c>
      <c r="L776" s="265">
        <v>1</v>
      </c>
      <c r="M776" s="646" t="str">
        <f t="shared" ref="M776:M785" si="75">IF(SUMIFS($F$5:$F$1200,$B$5:$B$1200,$K$776,$C$5:$C$1200,$L776)=0,"NO APLICA",ROUND(SUMIFS($F$5:$F$1200,$B$5:$B$1200,$K$776,$C$5:$C$1200,$L776),3))</f>
        <v>NO APLICA</v>
      </c>
      <c r="N776" s="646"/>
    </row>
    <row r="777" spans="2:14">
      <c r="B777" s="222"/>
      <c r="C777" s="222"/>
      <c r="D777" s="268"/>
      <c r="E777" s="223"/>
      <c r="F777" s="270" t="str">
        <f>IF(OR(D777="",E777=""),"",ROUND(D777/LOOKUP(E777,SMMLV!$A$2:$A$36,SMMLV!$D$2:$D$103),3))</f>
        <v/>
      </c>
      <c r="K777" s="645"/>
      <c r="L777" s="265">
        <v>2</v>
      </c>
      <c r="M777" s="646" t="str">
        <f t="shared" si="75"/>
        <v>NO APLICA</v>
      </c>
      <c r="N777" s="646"/>
    </row>
    <row r="778" spans="2:14">
      <c r="B778" s="222"/>
      <c r="C778" s="222"/>
      <c r="D778" s="268"/>
      <c r="E778" s="223"/>
      <c r="F778" s="270" t="str">
        <f>IF(OR(D778="",E778=""),"",ROUND(D778/LOOKUP(E778,SMMLV!$A$2:$A$36,SMMLV!$D$2:$D$103),3))</f>
        <v/>
      </c>
      <c r="K778" s="645"/>
      <c r="L778" s="265">
        <v>3</v>
      </c>
      <c r="M778" s="646" t="str">
        <f t="shared" si="75"/>
        <v>NO APLICA</v>
      </c>
      <c r="N778" s="646"/>
    </row>
    <row r="779" spans="2:14">
      <c r="B779" s="222"/>
      <c r="C779" s="222"/>
      <c r="D779" s="268"/>
      <c r="E779" s="223"/>
      <c r="F779" s="270" t="str">
        <f>IF(OR(D779="",E779=""),"",ROUND(D779/LOOKUP(E779,SMMLV!$A$2:$A$36,SMMLV!$D$2:$D$103),3))</f>
        <v/>
      </c>
      <c r="K779" s="645"/>
      <c r="L779" s="265">
        <v>4</v>
      </c>
      <c r="M779" s="646" t="str">
        <f t="shared" si="75"/>
        <v>NO APLICA</v>
      </c>
      <c r="N779" s="646"/>
    </row>
    <row r="780" spans="2:14">
      <c r="B780" s="222"/>
      <c r="C780" s="222"/>
      <c r="D780" s="268"/>
      <c r="E780" s="223"/>
      <c r="F780" s="270" t="str">
        <f>IF(OR(D780="",E780=""),"",ROUND(D780/LOOKUP(E780,SMMLV!$A$2:$A$36,SMMLV!$D$2:$D$103),3))</f>
        <v/>
      </c>
      <c r="K780" s="645"/>
      <c r="L780" s="265">
        <v>5</v>
      </c>
      <c r="M780" s="646" t="str">
        <f t="shared" si="75"/>
        <v>NO APLICA</v>
      </c>
      <c r="N780" s="646"/>
    </row>
    <row r="781" spans="2:14">
      <c r="B781" s="222"/>
      <c r="C781" s="222"/>
      <c r="D781" s="268"/>
      <c r="E781" s="223"/>
      <c r="F781" s="270" t="str">
        <f>IF(OR(D781="",E781=""),"",ROUND(D781/LOOKUP(E781,SMMLV!$A$2:$A$36,SMMLV!$D$2:$D$103),3))</f>
        <v/>
      </c>
      <c r="K781" s="645"/>
      <c r="L781" s="265">
        <v>6</v>
      </c>
      <c r="M781" s="646" t="str">
        <f t="shared" si="75"/>
        <v>NO APLICA</v>
      </c>
      <c r="N781" s="646"/>
    </row>
    <row r="782" spans="2:14">
      <c r="B782" s="222"/>
      <c r="C782" s="222"/>
      <c r="D782" s="268"/>
      <c r="E782" s="223"/>
      <c r="F782" s="270" t="str">
        <f>IF(OR(D782="",E782=""),"",ROUND(D782/LOOKUP(E782,SMMLV!$A$2:$A$36,SMMLV!$D$2:$D$103),3))</f>
        <v/>
      </c>
      <c r="K782" s="645"/>
      <c r="L782" s="265">
        <v>7</v>
      </c>
      <c r="M782" s="646" t="str">
        <f t="shared" si="75"/>
        <v>NO APLICA</v>
      </c>
      <c r="N782" s="646"/>
    </row>
    <row r="783" spans="2:14">
      <c r="B783" s="222"/>
      <c r="C783" s="222"/>
      <c r="D783" s="268"/>
      <c r="E783" s="223"/>
      <c r="F783" s="270" t="str">
        <f>IF(OR(D783="",E783=""),"",ROUND(D783/LOOKUP(E783,SMMLV!$A$2:$A$36,SMMLV!$D$2:$D$103),3))</f>
        <v/>
      </c>
      <c r="K783" s="645"/>
      <c r="L783" s="265">
        <v>8</v>
      </c>
      <c r="M783" s="646" t="str">
        <f t="shared" si="75"/>
        <v>NO APLICA</v>
      </c>
      <c r="N783" s="646"/>
    </row>
    <row r="784" spans="2:14">
      <c r="B784" s="222"/>
      <c r="C784" s="222"/>
      <c r="D784" s="268"/>
      <c r="E784" s="223"/>
      <c r="F784" s="270" t="str">
        <f>IF(OR(D784="",E784=""),"",ROUND(D784/LOOKUP(E784,SMMLV!$A$2:$A$36,SMMLV!$D$2:$D$103),3))</f>
        <v/>
      </c>
      <c r="K784" s="645"/>
      <c r="L784" s="265">
        <v>9</v>
      </c>
      <c r="M784" s="646" t="str">
        <f t="shared" si="75"/>
        <v>NO APLICA</v>
      </c>
      <c r="N784" s="646"/>
    </row>
    <row r="785" spans="2:14">
      <c r="B785" s="222"/>
      <c r="C785" s="222"/>
      <c r="D785" s="268"/>
      <c r="E785" s="223"/>
      <c r="F785" s="270" t="str">
        <f>IF(OR(D785="",E785=""),"",ROUND(D785/LOOKUP(E785,SMMLV!$A$2:$A$36,SMMLV!$D$2:$D$103),3))</f>
        <v/>
      </c>
      <c r="K785" s="645"/>
      <c r="L785" s="265">
        <v>10</v>
      </c>
      <c r="M785" s="646" t="str">
        <f t="shared" si="75"/>
        <v>NO APLICA</v>
      </c>
      <c r="N785" s="646"/>
    </row>
    <row r="786" spans="2:14">
      <c r="B786" s="222"/>
      <c r="C786" s="222"/>
      <c r="D786" s="268"/>
      <c r="E786" s="223"/>
      <c r="F786" s="270" t="str">
        <f>IF(OR(D786="",E786=""),"",ROUND(D786/LOOKUP(E786,SMMLV!$A$2:$A$36,SMMLV!$D$2:$D$103),3))</f>
        <v/>
      </c>
      <c r="K786" s="645">
        <v>79</v>
      </c>
      <c r="L786" s="265">
        <v>1</v>
      </c>
      <c r="M786" s="646" t="str">
        <f t="shared" ref="M786:M795" si="76">IF(SUMIFS($F$5:$F$1200,$B$5:$B$1200,$K$786,$C$5:$C$1200,$L786)=0,"NO APLICA",ROUND(SUMIFS($F$5:$F$1200,$B$5:$B$1200,$K$786,$C$5:$C$1200,$L786),3))</f>
        <v>NO APLICA</v>
      </c>
      <c r="N786" s="646"/>
    </row>
    <row r="787" spans="2:14">
      <c r="B787" s="222"/>
      <c r="C787" s="222"/>
      <c r="D787" s="268"/>
      <c r="E787" s="223"/>
      <c r="F787" s="270" t="str">
        <f>IF(OR(D787="",E787=""),"",ROUND(D787/LOOKUP(E787,SMMLV!$A$2:$A$36,SMMLV!$D$2:$D$103),3))</f>
        <v/>
      </c>
      <c r="K787" s="645"/>
      <c r="L787" s="265">
        <v>2</v>
      </c>
      <c r="M787" s="646" t="str">
        <f t="shared" si="76"/>
        <v>NO APLICA</v>
      </c>
      <c r="N787" s="646"/>
    </row>
    <row r="788" spans="2:14">
      <c r="B788" s="222"/>
      <c r="C788" s="222"/>
      <c r="D788" s="268"/>
      <c r="E788" s="223"/>
      <c r="F788" s="270" t="str">
        <f>IF(OR(D788="",E788=""),"",ROUND(D788/LOOKUP(E788,SMMLV!$A$2:$A$36,SMMLV!$D$2:$D$103),3))</f>
        <v/>
      </c>
      <c r="K788" s="645"/>
      <c r="L788" s="265">
        <v>3</v>
      </c>
      <c r="M788" s="646" t="str">
        <f t="shared" si="76"/>
        <v>NO APLICA</v>
      </c>
      <c r="N788" s="646"/>
    </row>
    <row r="789" spans="2:14">
      <c r="B789" s="222"/>
      <c r="C789" s="222"/>
      <c r="D789" s="268"/>
      <c r="E789" s="223"/>
      <c r="F789" s="270" t="str">
        <f>IF(OR(D789="",E789=""),"",ROUND(D789/LOOKUP(E789,SMMLV!$A$2:$A$36,SMMLV!$D$2:$D$103),3))</f>
        <v/>
      </c>
      <c r="K789" s="645"/>
      <c r="L789" s="265">
        <v>4</v>
      </c>
      <c r="M789" s="646" t="str">
        <f t="shared" si="76"/>
        <v>NO APLICA</v>
      </c>
      <c r="N789" s="646"/>
    </row>
    <row r="790" spans="2:14">
      <c r="B790" s="222"/>
      <c r="C790" s="222"/>
      <c r="D790" s="268"/>
      <c r="E790" s="223"/>
      <c r="F790" s="270" t="str">
        <f>IF(OR(D790="",E790=""),"",ROUND(D790/LOOKUP(E790,SMMLV!$A$2:$A$36,SMMLV!$D$2:$D$103),3))</f>
        <v/>
      </c>
      <c r="K790" s="645"/>
      <c r="L790" s="265">
        <v>5</v>
      </c>
      <c r="M790" s="646" t="str">
        <f t="shared" si="76"/>
        <v>NO APLICA</v>
      </c>
      <c r="N790" s="646"/>
    </row>
    <row r="791" spans="2:14">
      <c r="B791" s="222"/>
      <c r="C791" s="222"/>
      <c r="D791" s="268"/>
      <c r="E791" s="223"/>
      <c r="F791" s="270" t="str">
        <f>IF(OR(D791="",E791=""),"",ROUND(D791/LOOKUP(E791,SMMLV!$A$2:$A$36,SMMLV!$D$2:$D$103),3))</f>
        <v/>
      </c>
      <c r="K791" s="645"/>
      <c r="L791" s="265">
        <v>6</v>
      </c>
      <c r="M791" s="646" t="str">
        <f t="shared" si="76"/>
        <v>NO APLICA</v>
      </c>
      <c r="N791" s="646"/>
    </row>
    <row r="792" spans="2:14">
      <c r="B792" s="222"/>
      <c r="C792" s="222"/>
      <c r="D792" s="268"/>
      <c r="E792" s="223"/>
      <c r="F792" s="270" t="str">
        <f>IF(OR(D792="",E792=""),"",ROUND(D792/LOOKUP(E792,SMMLV!$A$2:$A$36,SMMLV!$D$2:$D$103),3))</f>
        <v/>
      </c>
      <c r="K792" s="645"/>
      <c r="L792" s="265">
        <v>7</v>
      </c>
      <c r="M792" s="646" t="str">
        <f t="shared" si="76"/>
        <v>NO APLICA</v>
      </c>
      <c r="N792" s="646"/>
    </row>
    <row r="793" spans="2:14">
      <c r="B793" s="222"/>
      <c r="C793" s="222"/>
      <c r="D793" s="268"/>
      <c r="E793" s="223"/>
      <c r="F793" s="270" t="str">
        <f>IF(OR(D793="",E793=""),"",ROUND(D793/LOOKUP(E793,SMMLV!$A$2:$A$36,SMMLV!$D$2:$D$103),3))</f>
        <v/>
      </c>
      <c r="K793" s="645"/>
      <c r="L793" s="265">
        <v>8</v>
      </c>
      <c r="M793" s="646" t="str">
        <f t="shared" si="76"/>
        <v>NO APLICA</v>
      </c>
      <c r="N793" s="646"/>
    </row>
    <row r="794" spans="2:14">
      <c r="B794" s="222"/>
      <c r="C794" s="222"/>
      <c r="D794" s="268"/>
      <c r="E794" s="223"/>
      <c r="F794" s="270" t="str">
        <f>IF(OR(D794="",E794=""),"",ROUND(D794/LOOKUP(E794,SMMLV!$A$2:$A$36,SMMLV!$D$2:$D$103),3))</f>
        <v/>
      </c>
      <c r="K794" s="645"/>
      <c r="L794" s="265">
        <v>9</v>
      </c>
      <c r="M794" s="646" t="str">
        <f t="shared" si="76"/>
        <v>NO APLICA</v>
      </c>
      <c r="N794" s="646"/>
    </row>
    <row r="795" spans="2:14">
      <c r="B795" s="222"/>
      <c r="C795" s="222"/>
      <c r="D795" s="268"/>
      <c r="E795" s="223"/>
      <c r="F795" s="270" t="str">
        <f>IF(OR(D795="",E795=""),"",ROUND(D795/LOOKUP(E795,SMMLV!$A$2:$A$36,SMMLV!$D$2:$D$103),3))</f>
        <v/>
      </c>
      <c r="K795" s="645"/>
      <c r="L795" s="265">
        <v>10</v>
      </c>
      <c r="M795" s="646" t="str">
        <f t="shared" si="76"/>
        <v>NO APLICA</v>
      </c>
      <c r="N795" s="646"/>
    </row>
    <row r="796" spans="2:14">
      <c r="B796" s="222"/>
      <c r="C796" s="222"/>
      <c r="D796" s="268"/>
      <c r="E796" s="223"/>
      <c r="F796" s="270" t="str">
        <f>IF(OR(D796="",E796=""),"",ROUND(D796/LOOKUP(E796,SMMLV!$A$2:$A$36,SMMLV!$D$2:$D$103),3))</f>
        <v/>
      </c>
      <c r="K796" s="645">
        <v>80</v>
      </c>
      <c r="L796" s="265">
        <v>1</v>
      </c>
      <c r="M796" s="646" t="str">
        <f t="shared" ref="M796:M805" si="77">IF(SUMIFS($F$5:$F$1200,$B$5:$B$1200,$K$796,$C$5:$C$1200,$L796)=0,"NO APLICA",ROUND(SUMIFS($F$5:$F$1200,$B$5:$B$1200,$K$796,$C$5:$C$1200,$L796),3))</f>
        <v>NO APLICA</v>
      </c>
      <c r="N796" s="646"/>
    </row>
    <row r="797" spans="2:14">
      <c r="B797" s="222"/>
      <c r="C797" s="222"/>
      <c r="D797" s="268"/>
      <c r="E797" s="223"/>
      <c r="F797" s="270" t="str">
        <f>IF(OR(D797="",E797=""),"",ROUND(D797/LOOKUP(E797,SMMLV!$A$2:$A$36,SMMLV!$D$2:$D$103),3))</f>
        <v/>
      </c>
      <c r="K797" s="645"/>
      <c r="L797" s="265">
        <v>2</v>
      </c>
      <c r="M797" s="646" t="str">
        <f t="shared" si="77"/>
        <v>NO APLICA</v>
      </c>
      <c r="N797" s="646"/>
    </row>
    <row r="798" spans="2:14">
      <c r="B798" s="222"/>
      <c r="C798" s="222"/>
      <c r="D798" s="268"/>
      <c r="E798" s="223"/>
      <c r="F798" s="270" t="str">
        <f>IF(OR(D798="",E798=""),"",ROUND(D798/LOOKUP(E798,SMMLV!$A$2:$A$36,SMMLV!$D$2:$D$103),3))</f>
        <v/>
      </c>
      <c r="K798" s="645"/>
      <c r="L798" s="265">
        <v>3</v>
      </c>
      <c r="M798" s="646" t="str">
        <f t="shared" si="77"/>
        <v>NO APLICA</v>
      </c>
      <c r="N798" s="646"/>
    </row>
    <row r="799" spans="2:14">
      <c r="B799" s="222"/>
      <c r="C799" s="222"/>
      <c r="D799" s="268"/>
      <c r="E799" s="223"/>
      <c r="F799" s="270" t="str">
        <f>IF(OR(D799="",E799=""),"",ROUND(D799/LOOKUP(E799,SMMLV!$A$2:$A$36,SMMLV!$D$2:$D$103),3))</f>
        <v/>
      </c>
      <c r="K799" s="645"/>
      <c r="L799" s="265">
        <v>4</v>
      </c>
      <c r="M799" s="646" t="str">
        <f t="shared" si="77"/>
        <v>NO APLICA</v>
      </c>
      <c r="N799" s="646"/>
    </row>
    <row r="800" spans="2:14">
      <c r="B800" s="222"/>
      <c r="C800" s="222"/>
      <c r="D800" s="268"/>
      <c r="E800" s="223"/>
      <c r="F800" s="270" t="str">
        <f>IF(OR(D800="",E800=""),"",ROUND(D800/LOOKUP(E800,SMMLV!$A$2:$A$36,SMMLV!$D$2:$D$103),3))</f>
        <v/>
      </c>
      <c r="K800" s="645"/>
      <c r="L800" s="265">
        <v>5</v>
      </c>
      <c r="M800" s="646" t="str">
        <f t="shared" si="77"/>
        <v>NO APLICA</v>
      </c>
      <c r="N800" s="646"/>
    </row>
    <row r="801" spans="2:14">
      <c r="B801" s="222"/>
      <c r="C801" s="222"/>
      <c r="D801" s="268"/>
      <c r="E801" s="223"/>
      <c r="F801" s="270" t="str">
        <f>IF(OR(D801="",E801=""),"",ROUND(D801/LOOKUP(E801,SMMLV!$A$2:$A$36,SMMLV!$D$2:$D$103),3))</f>
        <v/>
      </c>
      <c r="K801" s="645"/>
      <c r="L801" s="265">
        <v>6</v>
      </c>
      <c r="M801" s="646" t="str">
        <f t="shared" si="77"/>
        <v>NO APLICA</v>
      </c>
      <c r="N801" s="646"/>
    </row>
    <row r="802" spans="2:14">
      <c r="B802" s="222"/>
      <c r="C802" s="222"/>
      <c r="D802" s="268"/>
      <c r="E802" s="223"/>
      <c r="F802" s="270" t="str">
        <f>IF(OR(D802="",E802=""),"",ROUND(D802/LOOKUP(E802,SMMLV!$A$2:$A$36,SMMLV!$D$2:$D$103),3))</f>
        <v/>
      </c>
      <c r="K802" s="645"/>
      <c r="L802" s="265">
        <v>7</v>
      </c>
      <c r="M802" s="646" t="str">
        <f t="shared" si="77"/>
        <v>NO APLICA</v>
      </c>
      <c r="N802" s="646"/>
    </row>
    <row r="803" spans="2:14">
      <c r="B803" s="222"/>
      <c r="C803" s="222"/>
      <c r="D803" s="268"/>
      <c r="E803" s="223"/>
      <c r="F803" s="270" t="str">
        <f>IF(OR(D803="",E803=""),"",ROUND(D803/LOOKUP(E803,SMMLV!$A$2:$A$36,SMMLV!$D$2:$D$103),3))</f>
        <v/>
      </c>
      <c r="K803" s="645"/>
      <c r="L803" s="265">
        <v>8</v>
      </c>
      <c r="M803" s="646" t="str">
        <f t="shared" si="77"/>
        <v>NO APLICA</v>
      </c>
      <c r="N803" s="646"/>
    </row>
    <row r="804" spans="2:14">
      <c r="B804" s="222"/>
      <c r="C804" s="222"/>
      <c r="D804" s="268"/>
      <c r="E804" s="223"/>
      <c r="F804" s="270" t="str">
        <f>IF(OR(D804="",E804=""),"",ROUND(D804/LOOKUP(E804,SMMLV!$A$2:$A$36,SMMLV!$D$2:$D$103),3))</f>
        <v/>
      </c>
      <c r="K804" s="645"/>
      <c r="L804" s="265">
        <v>9</v>
      </c>
      <c r="M804" s="646" t="str">
        <f t="shared" si="77"/>
        <v>NO APLICA</v>
      </c>
      <c r="N804" s="646"/>
    </row>
    <row r="805" spans="2:14">
      <c r="B805" s="222"/>
      <c r="C805" s="222"/>
      <c r="D805" s="268"/>
      <c r="E805" s="223"/>
      <c r="F805" s="270" t="str">
        <f>IF(OR(D805="",E805=""),"",ROUND(D805/LOOKUP(E805,SMMLV!$A$2:$A$36,SMMLV!$D$2:$D$103),3))</f>
        <v/>
      </c>
      <c r="K805" s="645"/>
      <c r="L805" s="265">
        <v>10</v>
      </c>
      <c r="M805" s="646" t="str">
        <f t="shared" si="77"/>
        <v>NO APLICA</v>
      </c>
      <c r="N805" s="646"/>
    </row>
    <row r="806" spans="2:14">
      <c r="B806" s="222"/>
      <c r="C806" s="222"/>
      <c r="D806" s="268"/>
      <c r="E806" s="223"/>
      <c r="F806" s="270" t="str">
        <f>IF(OR(D806="",E806=""),"",ROUND(D806/LOOKUP(E806,SMMLV!$A$2:$A$36,SMMLV!$D$2:$D$103),3))</f>
        <v/>
      </c>
      <c r="K806" s="645">
        <v>81</v>
      </c>
      <c r="L806" s="265">
        <v>1</v>
      </c>
      <c r="M806" s="646" t="str">
        <f t="shared" ref="M806:M815" si="78">IF(SUMIFS($F$5:$F$1200,$B$5:$B$1200,$K$806,$C$5:$C$1200,$L806)=0,"NO APLICA",ROUND(SUMIFS($F$5:$F$1200,$B$5:$B$1200,$K$806,$C$5:$C$1200,$L806),3))</f>
        <v>NO APLICA</v>
      </c>
      <c r="N806" s="646"/>
    </row>
    <row r="807" spans="2:14">
      <c r="B807" s="222"/>
      <c r="C807" s="222"/>
      <c r="D807" s="268"/>
      <c r="E807" s="223"/>
      <c r="F807" s="270" t="str">
        <f>IF(OR(D807="",E807=""),"",ROUND(D807/LOOKUP(E807,SMMLV!$A$2:$A$36,SMMLV!$D$2:$D$103),3))</f>
        <v/>
      </c>
      <c r="K807" s="645"/>
      <c r="L807" s="265">
        <v>2</v>
      </c>
      <c r="M807" s="646" t="str">
        <f t="shared" si="78"/>
        <v>NO APLICA</v>
      </c>
      <c r="N807" s="646"/>
    </row>
    <row r="808" spans="2:14">
      <c r="B808" s="222"/>
      <c r="C808" s="222"/>
      <c r="D808" s="268"/>
      <c r="E808" s="223"/>
      <c r="F808" s="270" t="str">
        <f>IF(OR(D808="",E808=""),"",ROUND(D808/LOOKUP(E808,SMMLV!$A$2:$A$36,SMMLV!$D$2:$D$103),3))</f>
        <v/>
      </c>
      <c r="K808" s="645"/>
      <c r="L808" s="265">
        <v>3</v>
      </c>
      <c r="M808" s="646" t="str">
        <f t="shared" si="78"/>
        <v>NO APLICA</v>
      </c>
      <c r="N808" s="646"/>
    </row>
    <row r="809" spans="2:14">
      <c r="B809" s="222"/>
      <c r="C809" s="222"/>
      <c r="D809" s="268"/>
      <c r="E809" s="223"/>
      <c r="F809" s="270" t="str">
        <f>IF(OR(D809="",E809=""),"",ROUND(D809/LOOKUP(E809,SMMLV!$A$2:$A$36,SMMLV!$D$2:$D$103),3))</f>
        <v/>
      </c>
      <c r="K809" s="645"/>
      <c r="L809" s="265">
        <v>4</v>
      </c>
      <c r="M809" s="646" t="str">
        <f t="shared" si="78"/>
        <v>NO APLICA</v>
      </c>
      <c r="N809" s="646"/>
    </row>
    <row r="810" spans="2:14">
      <c r="B810" s="222"/>
      <c r="C810" s="222"/>
      <c r="D810" s="268"/>
      <c r="E810" s="223"/>
      <c r="F810" s="270" t="str">
        <f>IF(OR(D810="",E810=""),"",ROUND(D810/LOOKUP(E810,SMMLV!$A$2:$A$36,SMMLV!$D$2:$D$103),3))</f>
        <v/>
      </c>
      <c r="K810" s="645"/>
      <c r="L810" s="265">
        <v>5</v>
      </c>
      <c r="M810" s="646" t="str">
        <f t="shared" si="78"/>
        <v>NO APLICA</v>
      </c>
      <c r="N810" s="646"/>
    </row>
    <row r="811" spans="2:14">
      <c r="B811" s="222"/>
      <c r="C811" s="222"/>
      <c r="D811" s="268"/>
      <c r="E811" s="223"/>
      <c r="F811" s="270" t="str">
        <f>IF(OR(D811="",E811=""),"",ROUND(D811/LOOKUP(E811,SMMLV!$A$2:$A$36,SMMLV!$D$2:$D$103),3))</f>
        <v/>
      </c>
      <c r="K811" s="645"/>
      <c r="L811" s="265">
        <v>6</v>
      </c>
      <c r="M811" s="646" t="str">
        <f t="shared" si="78"/>
        <v>NO APLICA</v>
      </c>
      <c r="N811" s="646"/>
    </row>
    <row r="812" spans="2:14">
      <c r="B812" s="222"/>
      <c r="C812" s="222"/>
      <c r="D812" s="268"/>
      <c r="E812" s="223"/>
      <c r="F812" s="270" t="str">
        <f>IF(OR(D812="",E812=""),"",ROUND(D812/LOOKUP(E812,SMMLV!$A$2:$A$36,SMMLV!$D$2:$D$103),3))</f>
        <v/>
      </c>
      <c r="K812" s="645"/>
      <c r="L812" s="265">
        <v>7</v>
      </c>
      <c r="M812" s="646" t="str">
        <f t="shared" si="78"/>
        <v>NO APLICA</v>
      </c>
      <c r="N812" s="646"/>
    </row>
    <row r="813" spans="2:14">
      <c r="B813" s="222"/>
      <c r="C813" s="222"/>
      <c r="D813" s="268"/>
      <c r="E813" s="223"/>
      <c r="F813" s="270" t="str">
        <f>IF(OR(D813="",E813=""),"",ROUND(D813/LOOKUP(E813,SMMLV!$A$2:$A$36,SMMLV!$D$2:$D$103),3))</f>
        <v/>
      </c>
      <c r="K813" s="645"/>
      <c r="L813" s="265">
        <v>8</v>
      </c>
      <c r="M813" s="646" t="str">
        <f t="shared" si="78"/>
        <v>NO APLICA</v>
      </c>
      <c r="N813" s="646"/>
    </row>
    <row r="814" spans="2:14">
      <c r="B814" s="222"/>
      <c r="C814" s="222"/>
      <c r="D814" s="268"/>
      <c r="E814" s="223"/>
      <c r="F814" s="270" t="str">
        <f>IF(OR(D814="",E814=""),"",ROUND(D814/LOOKUP(E814,SMMLV!$A$2:$A$36,SMMLV!$D$2:$D$103),3))</f>
        <v/>
      </c>
      <c r="K814" s="645"/>
      <c r="L814" s="265">
        <v>9</v>
      </c>
      <c r="M814" s="646" t="str">
        <f t="shared" si="78"/>
        <v>NO APLICA</v>
      </c>
      <c r="N814" s="646"/>
    </row>
    <row r="815" spans="2:14">
      <c r="B815" s="222"/>
      <c r="C815" s="222"/>
      <c r="D815" s="268"/>
      <c r="E815" s="223"/>
      <c r="F815" s="270" t="str">
        <f>IF(OR(D815="",E815=""),"",ROUND(D815/LOOKUP(E815,SMMLV!$A$2:$A$36,SMMLV!$D$2:$D$103),3))</f>
        <v/>
      </c>
      <c r="K815" s="645"/>
      <c r="L815" s="265">
        <v>10</v>
      </c>
      <c r="M815" s="646" t="str">
        <f t="shared" si="78"/>
        <v>NO APLICA</v>
      </c>
      <c r="N815" s="646"/>
    </row>
    <row r="816" spans="2:14">
      <c r="B816" s="222"/>
      <c r="C816" s="222"/>
      <c r="D816" s="268"/>
      <c r="E816" s="223"/>
      <c r="F816" s="270" t="str">
        <f>IF(OR(D816="",E816=""),"",ROUND(D816/LOOKUP(E816,SMMLV!$A$2:$A$36,SMMLV!$D$2:$D$103),3))</f>
        <v/>
      </c>
      <c r="K816" s="645">
        <v>82</v>
      </c>
      <c r="L816" s="265">
        <v>1</v>
      </c>
      <c r="M816" s="646" t="str">
        <f t="shared" ref="M816:M825" si="79">IF(SUMIFS($F$5:$F$1200,$B$5:$B$1200,$K$816,$C$5:$C$1200,$L816)=0,"NO APLICA",ROUND(SUMIFS($F$5:$F$1200,$B$5:$B$1200,$K$816,$C$5:$C$1200,$L816),3))</f>
        <v>NO APLICA</v>
      </c>
      <c r="N816" s="646"/>
    </row>
    <row r="817" spans="2:14">
      <c r="B817" s="222"/>
      <c r="C817" s="222"/>
      <c r="D817" s="268"/>
      <c r="E817" s="223"/>
      <c r="F817" s="270" t="str">
        <f>IF(OR(D817="",E817=""),"",ROUND(D817/LOOKUP(E817,SMMLV!$A$2:$A$36,SMMLV!$D$2:$D$103),3))</f>
        <v/>
      </c>
      <c r="K817" s="645"/>
      <c r="L817" s="265">
        <v>2</v>
      </c>
      <c r="M817" s="646" t="str">
        <f t="shared" si="79"/>
        <v>NO APLICA</v>
      </c>
      <c r="N817" s="646"/>
    </row>
    <row r="818" spans="2:14">
      <c r="B818" s="222"/>
      <c r="C818" s="222"/>
      <c r="D818" s="268"/>
      <c r="E818" s="223"/>
      <c r="F818" s="270" t="str">
        <f>IF(OR(D818="",E818=""),"",ROUND(D818/LOOKUP(E818,SMMLV!$A$2:$A$36,SMMLV!$D$2:$D$103),3))</f>
        <v/>
      </c>
      <c r="K818" s="645"/>
      <c r="L818" s="265">
        <v>3</v>
      </c>
      <c r="M818" s="646" t="str">
        <f t="shared" si="79"/>
        <v>NO APLICA</v>
      </c>
      <c r="N818" s="646"/>
    </row>
    <row r="819" spans="2:14">
      <c r="B819" s="222"/>
      <c r="C819" s="222"/>
      <c r="D819" s="268"/>
      <c r="E819" s="223"/>
      <c r="F819" s="270" t="str">
        <f>IF(OR(D819="",E819=""),"",ROUND(D819/LOOKUP(E819,SMMLV!$A$2:$A$36,SMMLV!$D$2:$D$103),3))</f>
        <v/>
      </c>
      <c r="K819" s="645"/>
      <c r="L819" s="265">
        <v>4</v>
      </c>
      <c r="M819" s="646" t="str">
        <f t="shared" si="79"/>
        <v>NO APLICA</v>
      </c>
      <c r="N819" s="646"/>
    </row>
    <row r="820" spans="2:14">
      <c r="B820" s="222"/>
      <c r="C820" s="222"/>
      <c r="D820" s="268"/>
      <c r="E820" s="223"/>
      <c r="F820" s="270" t="str">
        <f>IF(OR(D820="",E820=""),"",ROUND(D820/LOOKUP(E820,SMMLV!$A$2:$A$36,SMMLV!$D$2:$D$103),3))</f>
        <v/>
      </c>
      <c r="K820" s="645"/>
      <c r="L820" s="265">
        <v>5</v>
      </c>
      <c r="M820" s="646" t="str">
        <f t="shared" si="79"/>
        <v>NO APLICA</v>
      </c>
      <c r="N820" s="646"/>
    </row>
    <row r="821" spans="2:14">
      <c r="B821" s="222"/>
      <c r="C821" s="222"/>
      <c r="D821" s="268"/>
      <c r="E821" s="223"/>
      <c r="F821" s="270" t="str">
        <f>IF(OR(D821="",E821=""),"",ROUND(D821/LOOKUP(E821,SMMLV!$A$2:$A$36,SMMLV!$D$2:$D$103),3))</f>
        <v/>
      </c>
      <c r="K821" s="645"/>
      <c r="L821" s="265">
        <v>6</v>
      </c>
      <c r="M821" s="646" t="str">
        <f t="shared" si="79"/>
        <v>NO APLICA</v>
      </c>
      <c r="N821" s="646"/>
    </row>
    <row r="822" spans="2:14">
      <c r="B822" s="222"/>
      <c r="C822" s="222"/>
      <c r="D822" s="268"/>
      <c r="E822" s="223"/>
      <c r="F822" s="270" t="str">
        <f>IF(OR(D822="",E822=""),"",ROUND(D822/LOOKUP(E822,SMMLV!$A$2:$A$36,SMMLV!$D$2:$D$103),3))</f>
        <v/>
      </c>
      <c r="K822" s="645"/>
      <c r="L822" s="265">
        <v>7</v>
      </c>
      <c r="M822" s="646" t="str">
        <f t="shared" si="79"/>
        <v>NO APLICA</v>
      </c>
      <c r="N822" s="646"/>
    </row>
    <row r="823" spans="2:14">
      <c r="B823" s="222"/>
      <c r="C823" s="222"/>
      <c r="D823" s="268"/>
      <c r="E823" s="223"/>
      <c r="F823" s="270" t="str">
        <f>IF(OR(D823="",E823=""),"",ROUND(D823/LOOKUP(E823,SMMLV!$A$2:$A$36,SMMLV!$D$2:$D$103),3))</f>
        <v/>
      </c>
      <c r="K823" s="645"/>
      <c r="L823" s="265">
        <v>8</v>
      </c>
      <c r="M823" s="646" t="str">
        <f t="shared" si="79"/>
        <v>NO APLICA</v>
      </c>
      <c r="N823" s="646"/>
    </row>
    <row r="824" spans="2:14">
      <c r="B824" s="222"/>
      <c r="C824" s="222"/>
      <c r="D824" s="268"/>
      <c r="E824" s="223"/>
      <c r="F824" s="270" t="str">
        <f>IF(OR(D824="",E824=""),"",ROUND(D824/LOOKUP(E824,SMMLV!$A$2:$A$36,SMMLV!$D$2:$D$103),3))</f>
        <v/>
      </c>
      <c r="K824" s="645"/>
      <c r="L824" s="265">
        <v>9</v>
      </c>
      <c r="M824" s="646" t="str">
        <f t="shared" si="79"/>
        <v>NO APLICA</v>
      </c>
      <c r="N824" s="646"/>
    </row>
    <row r="825" spans="2:14">
      <c r="B825" s="222"/>
      <c r="C825" s="222"/>
      <c r="D825" s="268"/>
      <c r="E825" s="223"/>
      <c r="F825" s="270" t="str">
        <f>IF(OR(D825="",E825=""),"",ROUND(D825/LOOKUP(E825,SMMLV!$A$2:$A$36,SMMLV!$D$2:$D$103),3))</f>
        <v/>
      </c>
      <c r="K825" s="645"/>
      <c r="L825" s="265">
        <v>10</v>
      </c>
      <c r="M825" s="646" t="str">
        <f t="shared" si="79"/>
        <v>NO APLICA</v>
      </c>
      <c r="N825" s="646"/>
    </row>
    <row r="826" spans="2:14">
      <c r="B826" s="222"/>
      <c r="C826" s="222"/>
      <c r="D826" s="268"/>
      <c r="E826" s="223"/>
      <c r="F826" s="270" t="str">
        <f>IF(OR(D826="",E826=""),"",ROUND(D826/LOOKUP(E826,SMMLV!$A$2:$A$36,SMMLV!$D$2:$D$103),3))</f>
        <v/>
      </c>
      <c r="K826" s="645">
        <v>83</v>
      </c>
      <c r="L826" s="265">
        <v>1</v>
      </c>
      <c r="M826" s="646" t="str">
        <f t="shared" ref="M826:M835" si="80">IF(SUMIFS($F$5:$F$1200,$B$5:$B$1200,$K$826,$C$5:$C$1200,$L826)=0,"NO APLICA",ROUND(SUMIFS($F$5:$F$1200,$B$5:$B$1200,$K$826,$C$5:$C$1200,$L826),3))</f>
        <v>NO APLICA</v>
      </c>
      <c r="N826" s="646"/>
    </row>
    <row r="827" spans="2:14">
      <c r="B827" s="222"/>
      <c r="C827" s="222"/>
      <c r="D827" s="268"/>
      <c r="E827" s="223"/>
      <c r="F827" s="270" t="str">
        <f>IF(OR(D827="",E827=""),"",ROUND(D827/LOOKUP(E827,SMMLV!$A$2:$A$36,SMMLV!$D$2:$D$103),3))</f>
        <v/>
      </c>
      <c r="K827" s="645"/>
      <c r="L827" s="265">
        <v>2</v>
      </c>
      <c r="M827" s="646" t="str">
        <f t="shared" si="80"/>
        <v>NO APLICA</v>
      </c>
      <c r="N827" s="646"/>
    </row>
    <row r="828" spans="2:14">
      <c r="B828" s="222"/>
      <c r="C828" s="222"/>
      <c r="D828" s="268"/>
      <c r="E828" s="223"/>
      <c r="F828" s="270" t="str">
        <f>IF(OR(D828="",E828=""),"",ROUND(D828/LOOKUP(E828,SMMLV!$A$2:$A$36,SMMLV!$D$2:$D$103),3))</f>
        <v/>
      </c>
      <c r="K828" s="645"/>
      <c r="L828" s="265">
        <v>3</v>
      </c>
      <c r="M828" s="646" t="str">
        <f t="shared" si="80"/>
        <v>NO APLICA</v>
      </c>
      <c r="N828" s="646"/>
    </row>
    <row r="829" spans="2:14">
      <c r="B829" s="222"/>
      <c r="C829" s="222"/>
      <c r="D829" s="268"/>
      <c r="E829" s="223"/>
      <c r="F829" s="270" t="str">
        <f>IF(OR(D829="",E829=""),"",ROUND(D829/LOOKUP(E829,SMMLV!$A$2:$A$36,SMMLV!$D$2:$D$103),3))</f>
        <v/>
      </c>
      <c r="K829" s="645"/>
      <c r="L829" s="265">
        <v>4</v>
      </c>
      <c r="M829" s="646" t="str">
        <f t="shared" si="80"/>
        <v>NO APLICA</v>
      </c>
      <c r="N829" s="646"/>
    </row>
    <row r="830" spans="2:14">
      <c r="B830" s="222"/>
      <c r="C830" s="222"/>
      <c r="D830" s="268"/>
      <c r="E830" s="223"/>
      <c r="F830" s="270" t="str">
        <f>IF(OR(D830="",E830=""),"",ROUND(D830/LOOKUP(E830,SMMLV!$A$2:$A$36,SMMLV!$D$2:$D$103),3))</f>
        <v/>
      </c>
      <c r="K830" s="645"/>
      <c r="L830" s="265">
        <v>5</v>
      </c>
      <c r="M830" s="646" t="str">
        <f t="shared" si="80"/>
        <v>NO APLICA</v>
      </c>
      <c r="N830" s="646"/>
    </row>
    <row r="831" spans="2:14">
      <c r="B831" s="222"/>
      <c r="C831" s="222"/>
      <c r="D831" s="268"/>
      <c r="E831" s="223"/>
      <c r="F831" s="270" t="str">
        <f>IF(OR(D831="",E831=""),"",ROUND(D831/LOOKUP(E831,SMMLV!$A$2:$A$36,SMMLV!$D$2:$D$103),3))</f>
        <v/>
      </c>
      <c r="K831" s="645"/>
      <c r="L831" s="265">
        <v>6</v>
      </c>
      <c r="M831" s="646" t="str">
        <f t="shared" si="80"/>
        <v>NO APLICA</v>
      </c>
      <c r="N831" s="646"/>
    </row>
    <row r="832" spans="2:14">
      <c r="B832" s="222"/>
      <c r="C832" s="222"/>
      <c r="D832" s="268"/>
      <c r="E832" s="223"/>
      <c r="F832" s="270" t="str">
        <f>IF(OR(D832="",E832=""),"",ROUND(D832/LOOKUP(E832,SMMLV!$A$2:$A$36,SMMLV!$D$2:$D$103),3))</f>
        <v/>
      </c>
      <c r="K832" s="645"/>
      <c r="L832" s="265">
        <v>7</v>
      </c>
      <c r="M832" s="646" t="str">
        <f t="shared" si="80"/>
        <v>NO APLICA</v>
      </c>
      <c r="N832" s="646"/>
    </row>
    <row r="833" spans="2:14">
      <c r="B833" s="222"/>
      <c r="C833" s="222"/>
      <c r="D833" s="268"/>
      <c r="E833" s="223"/>
      <c r="F833" s="270" t="str">
        <f>IF(OR(D833="",E833=""),"",ROUND(D833/LOOKUP(E833,SMMLV!$A$2:$A$36,SMMLV!$D$2:$D$103),3))</f>
        <v/>
      </c>
      <c r="K833" s="645"/>
      <c r="L833" s="265">
        <v>8</v>
      </c>
      <c r="M833" s="646" t="str">
        <f t="shared" si="80"/>
        <v>NO APLICA</v>
      </c>
      <c r="N833" s="646"/>
    </row>
    <row r="834" spans="2:14">
      <c r="B834" s="222"/>
      <c r="C834" s="222"/>
      <c r="D834" s="268"/>
      <c r="E834" s="223"/>
      <c r="F834" s="270" t="str">
        <f>IF(OR(D834="",E834=""),"",ROUND(D834/LOOKUP(E834,SMMLV!$A$2:$A$36,SMMLV!$D$2:$D$103),3))</f>
        <v/>
      </c>
      <c r="K834" s="645"/>
      <c r="L834" s="265">
        <v>9</v>
      </c>
      <c r="M834" s="646" t="str">
        <f t="shared" si="80"/>
        <v>NO APLICA</v>
      </c>
      <c r="N834" s="646"/>
    </row>
    <row r="835" spans="2:14">
      <c r="B835" s="222"/>
      <c r="C835" s="222"/>
      <c r="D835" s="268"/>
      <c r="E835" s="223"/>
      <c r="F835" s="270" t="str">
        <f>IF(OR(D835="",E835=""),"",ROUND(D835/LOOKUP(E835,SMMLV!$A$2:$A$36,SMMLV!$D$2:$D$103),3))</f>
        <v/>
      </c>
      <c r="K835" s="645"/>
      <c r="L835" s="265">
        <v>10</v>
      </c>
      <c r="M835" s="646" t="str">
        <f t="shared" si="80"/>
        <v>NO APLICA</v>
      </c>
      <c r="N835" s="646"/>
    </row>
    <row r="836" spans="2:14">
      <c r="B836" s="222"/>
      <c r="C836" s="222"/>
      <c r="D836" s="268"/>
      <c r="E836" s="223"/>
      <c r="F836" s="270" t="str">
        <f>IF(OR(D836="",E836=""),"",ROUND(D836/LOOKUP(E836,SMMLV!$A$2:$A$36,SMMLV!$D$2:$D$103),3))</f>
        <v/>
      </c>
      <c r="K836" s="645">
        <v>84</v>
      </c>
      <c r="L836" s="265">
        <v>1</v>
      </c>
      <c r="M836" s="646" t="str">
        <f t="shared" ref="M836:M845" si="81">IF(SUMIFS($F$5:$F$1200,$B$5:$B$1200,$K$836,$C$5:$C$1200,$L836)=0,"NO APLICA",ROUND(SUMIFS($F$5:$F$1200,$B$5:$B$1200,$K$836,$C$5:$C$1200,$L836),3))</f>
        <v>NO APLICA</v>
      </c>
      <c r="N836" s="646"/>
    </row>
    <row r="837" spans="2:14">
      <c r="B837" s="222"/>
      <c r="C837" s="222"/>
      <c r="D837" s="268"/>
      <c r="E837" s="223"/>
      <c r="F837" s="270" t="str">
        <f>IF(OR(D837="",E837=""),"",ROUND(D837/LOOKUP(E837,SMMLV!$A$2:$A$36,SMMLV!$D$2:$D$103),3))</f>
        <v/>
      </c>
      <c r="K837" s="645"/>
      <c r="L837" s="265">
        <v>2</v>
      </c>
      <c r="M837" s="646" t="str">
        <f t="shared" si="81"/>
        <v>NO APLICA</v>
      </c>
      <c r="N837" s="646"/>
    </row>
    <row r="838" spans="2:14">
      <c r="B838" s="222"/>
      <c r="C838" s="222"/>
      <c r="D838" s="268"/>
      <c r="E838" s="223"/>
      <c r="F838" s="270" t="str">
        <f>IF(OR(D838="",E838=""),"",ROUND(D838/LOOKUP(E838,SMMLV!$A$2:$A$36,SMMLV!$D$2:$D$103),3))</f>
        <v/>
      </c>
      <c r="K838" s="645"/>
      <c r="L838" s="265">
        <v>3</v>
      </c>
      <c r="M838" s="646" t="str">
        <f t="shared" si="81"/>
        <v>NO APLICA</v>
      </c>
      <c r="N838" s="646"/>
    </row>
    <row r="839" spans="2:14">
      <c r="B839" s="222"/>
      <c r="C839" s="222"/>
      <c r="D839" s="268"/>
      <c r="E839" s="223"/>
      <c r="F839" s="270" t="str">
        <f>IF(OR(D839="",E839=""),"",ROUND(D839/LOOKUP(E839,SMMLV!$A$2:$A$36,SMMLV!$D$2:$D$103),3))</f>
        <v/>
      </c>
      <c r="K839" s="645"/>
      <c r="L839" s="265">
        <v>4</v>
      </c>
      <c r="M839" s="646" t="str">
        <f t="shared" si="81"/>
        <v>NO APLICA</v>
      </c>
      <c r="N839" s="646"/>
    </row>
    <row r="840" spans="2:14">
      <c r="B840" s="222"/>
      <c r="C840" s="222"/>
      <c r="D840" s="268"/>
      <c r="E840" s="223"/>
      <c r="F840" s="270" t="str">
        <f>IF(OR(D840="",E840=""),"",ROUND(D840/LOOKUP(E840,SMMLV!$A$2:$A$36,SMMLV!$D$2:$D$103),3))</f>
        <v/>
      </c>
      <c r="K840" s="645"/>
      <c r="L840" s="265">
        <v>5</v>
      </c>
      <c r="M840" s="646" t="str">
        <f t="shared" si="81"/>
        <v>NO APLICA</v>
      </c>
      <c r="N840" s="646"/>
    </row>
    <row r="841" spans="2:14">
      <c r="B841" s="222"/>
      <c r="C841" s="222"/>
      <c r="D841" s="268"/>
      <c r="E841" s="223"/>
      <c r="F841" s="270" t="str">
        <f>IF(OR(D841="",E841=""),"",ROUND(D841/LOOKUP(E841,SMMLV!$A$2:$A$36,SMMLV!$D$2:$D$103),3))</f>
        <v/>
      </c>
      <c r="K841" s="645"/>
      <c r="L841" s="265">
        <v>6</v>
      </c>
      <c r="M841" s="646" t="str">
        <f t="shared" si="81"/>
        <v>NO APLICA</v>
      </c>
      <c r="N841" s="646"/>
    </row>
    <row r="842" spans="2:14">
      <c r="B842" s="222"/>
      <c r="C842" s="222"/>
      <c r="D842" s="268"/>
      <c r="E842" s="223"/>
      <c r="F842" s="270" t="str">
        <f>IF(OR(D842="",E842=""),"",ROUND(D842/LOOKUP(E842,SMMLV!$A$2:$A$36,SMMLV!$D$2:$D$103),3))</f>
        <v/>
      </c>
      <c r="K842" s="645"/>
      <c r="L842" s="265">
        <v>7</v>
      </c>
      <c r="M842" s="646" t="str">
        <f t="shared" si="81"/>
        <v>NO APLICA</v>
      </c>
      <c r="N842" s="646"/>
    </row>
    <row r="843" spans="2:14">
      <c r="B843" s="222"/>
      <c r="C843" s="222"/>
      <c r="D843" s="268"/>
      <c r="E843" s="223"/>
      <c r="F843" s="270" t="str">
        <f>IF(OR(D843="",E843=""),"",ROUND(D843/LOOKUP(E843,SMMLV!$A$2:$A$36,SMMLV!$D$2:$D$103),3))</f>
        <v/>
      </c>
      <c r="K843" s="645"/>
      <c r="L843" s="265">
        <v>8</v>
      </c>
      <c r="M843" s="646" t="str">
        <f t="shared" si="81"/>
        <v>NO APLICA</v>
      </c>
      <c r="N843" s="646"/>
    </row>
    <row r="844" spans="2:14">
      <c r="B844" s="222"/>
      <c r="C844" s="222"/>
      <c r="D844" s="268"/>
      <c r="E844" s="223"/>
      <c r="F844" s="270" t="str">
        <f>IF(OR(D844="",E844=""),"",ROUND(D844/LOOKUP(E844,SMMLV!$A$2:$A$36,SMMLV!$D$2:$D$103),3))</f>
        <v/>
      </c>
      <c r="K844" s="645"/>
      <c r="L844" s="265">
        <v>9</v>
      </c>
      <c r="M844" s="646" t="str">
        <f t="shared" si="81"/>
        <v>NO APLICA</v>
      </c>
      <c r="N844" s="646"/>
    </row>
    <row r="845" spans="2:14">
      <c r="B845" s="222"/>
      <c r="C845" s="222"/>
      <c r="D845" s="268"/>
      <c r="E845" s="223"/>
      <c r="F845" s="270" t="str">
        <f>IF(OR(D845="",E845=""),"",ROUND(D845/LOOKUP(E845,SMMLV!$A$2:$A$36,SMMLV!$D$2:$D$103),3))</f>
        <v/>
      </c>
      <c r="K845" s="645"/>
      <c r="L845" s="265">
        <v>10</v>
      </c>
      <c r="M845" s="646" t="str">
        <f t="shared" si="81"/>
        <v>NO APLICA</v>
      </c>
      <c r="N845" s="646"/>
    </row>
    <row r="846" spans="2:14">
      <c r="B846" s="222"/>
      <c r="C846" s="222"/>
      <c r="D846" s="268"/>
      <c r="E846" s="223"/>
      <c r="F846" s="270" t="str">
        <f>IF(OR(D846="",E846=""),"",ROUND(D846/LOOKUP(E846,SMMLV!$A$2:$A$36,SMMLV!$D$2:$D$103),3))</f>
        <v/>
      </c>
      <c r="K846" s="645">
        <v>85</v>
      </c>
      <c r="L846" s="265">
        <v>1</v>
      </c>
      <c r="M846" s="646" t="str">
        <f t="shared" ref="M846:M855" si="82">IF(SUMIFS($F$5:$F$1200,$B$5:$B$1200,$K$846,$C$5:$C$1200,$L846)=0,"NO APLICA",ROUND(SUMIFS($F$5:$F$1200,$B$5:$B$1200,$K$846,$C$5:$C$1200,$L846),3))</f>
        <v>NO APLICA</v>
      </c>
      <c r="N846" s="646"/>
    </row>
    <row r="847" spans="2:14">
      <c r="B847" s="222"/>
      <c r="C847" s="222"/>
      <c r="D847" s="268"/>
      <c r="E847" s="223"/>
      <c r="F847" s="270" t="str">
        <f>IF(OR(D847="",E847=""),"",ROUND(D847/LOOKUP(E847,SMMLV!$A$2:$A$36,SMMLV!$D$2:$D$103),3))</f>
        <v/>
      </c>
      <c r="K847" s="645"/>
      <c r="L847" s="265">
        <v>2</v>
      </c>
      <c r="M847" s="646" t="str">
        <f t="shared" si="82"/>
        <v>NO APLICA</v>
      </c>
      <c r="N847" s="646"/>
    </row>
    <row r="848" spans="2:14">
      <c r="B848" s="222"/>
      <c r="C848" s="222"/>
      <c r="D848" s="268"/>
      <c r="E848" s="223"/>
      <c r="F848" s="270" t="str">
        <f>IF(OR(D848="",E848=""),"",ROUND(D848/LOOKUP(E848,SMMLV!$A$2:$A$36,SMMLV!$D$2:$D$103),3))</f>
        <v/>
      </c>
      <c r="K848" s="645"/>
      <c r="L848" s="265">
        <v>3</v>
      </c>
      <c r="M848" s="646" t="str">
        <f t="shared" si="82"/>
        <v>NO APLICA</v>
      </c>
      <c r="N848" s="646"/>
    </row>
    <row r="849" spans="2:14">
      <c r="B849" s="222"/>
      <c r="C849" s="222"/>
      <c r="D849" s="268"/>
      <c r="E849" s="223"/>
      <c r="F849" s="270" t="str">
        <f>IF(OR(D849="",E849=""),"",ROUND(D849/LOOKUP(E849,SMMLV!$A$2:$A$36,SMMLV!$D$2:$D$103),3))</f>
        <v/>
      </c>
      <c r="K849" s="645"/>
      <c r="L849" s="265">
        <v>4</v>
      </c>
      <c r="M849" s="646" t="str">
        <f t="shared" si="82"/>
        <v>NO APLICA</v>
      </c>
      <c r="N849" s="646"/>
    </row>
    <row r="850" spans="2:14">
      <c r="B850" s="222"/>
      <c r="C850" s="222"/>
      <c r="D850" s="268"/>
      <c r="E850" s="223"/>
      <c r="F850" s="270" t="str">
        <f>IF(OR(D850="",E850=""),"",ROUND(D850/LOOKUP(E850,SMMLV!$A$2:$A$36,SMMLV!$D$2:$D$103),3))</f>
        <v/>
      </c>
      <c r="K850" s="645"/>
      <c r="L850" s="265">
        <v>5</v>
      </c>
      <c r="M850" s="646" t="str">
        <f t="shared" si="82"/>
        <v>NO APLICA</v>
      </c>
      <c r="N850" s="646"/>
    </row>
    <row r="851" spans="2:14">
      <c r="B851" s="222"/>
      <c r="C851" s="222"/>
      <c r="D851" s="268"/>
      <c r="E851" s="223"/>
      <c r="F851" s="270" t="str">
        <f>IF(OR(D851="",E851=""),"",ROUND(D851/LOOKUP(E851,SMMLV!$A$2:$A$36,SMMLV!$D$2:$D$103),3))</f>
        <v/>
      </c>
      <c r="K851" s="645"/>
      <c r="L851" s="265">
        <v>6</v>
      </c>
      <c r="M851" s="646" t="str">
        <f t="shared" si="82"/>
        <v>NO APLICA</v>
      </c>
      <c r="N851" s="646"/>
    </row>
    <row r="852" spans="2:14">
      <c r="B852" s="222"/>
      <c r="C852" s="222"/>
      <c r="D852" s="268"/>
      <c r="E852" s="223"/>
      <c r="F852" s="270" t="str">
        <f>IF(OR(D852="",E852=""),"",ROUND(D852/LOOKUP(E852,SMMLV!$A$2:$A$36,SMMLV!$D$2:$D$103),3))</f>
        <v/>
      </c>
      <c r="K852" s="645"/>
      <c r="L852" s="265">
        <v>7</v>
      </c>
      <c r="M852" s="646" t="str">
        <f t="shared" si="82"/>
        <v>NO APLICA</v>
      </c>
      <c r="N852" s="646"/>
    </row>
    <row r="853" spans="2:14">
      <c r="B853" s="222"/>
      <c r="C853" s="222"/>
      <c r="D853" s="268"/>
      <c r="E853" s="223"/>
      <c r="F853" s="270" t="str">
        <f>IF(OR(D853="",E853=""),"",ROUND(D853/LOOKUP(E853,SMMLV!$A$2:$A$36,SMMLV!$D$2:$D$103),3))</f>
        <v/>
      </c>
      <c r="K853" s="645"/>
      <c r="L853" s="265">
        <v>8</v>
      </c>
      <c r="M853" s="646" t="str">
        <f t="shared" si="82"/>
        <v>NO APLICA</v>
      </c>
      <c r="N853" s="646"/>
    </row>
    <row r="854" spans="2:14">
      <c r="B854" s="222"/>
      <c r="C854" s="222"/>
      <c r="D854" s="268"/>
      <c r="E854" s="223"/>
      <c r="F854" s="270" t="str">
        <f>IF(OR(D854="",E854=""),"",ROUND(D854/LOOKUP(E854,SMMLV!$A$2:$A$36,SMMLV!$D$2:$D$103),3))</f>
        <v/>
      </c>
      <c r="K854" s="645"/>
      <c r="L854" s="265">
        <v>9</v>
      </c>
      <c r="M854" s="646" t="str">
        <f t="shared" si="82"/>
        <v>NO APLICA</v>
      </c>
      <c r="N854" s="646"/>
    </row>
    <row r="855" spans="2:14">
      <c r="B855" s="222"/>
      <c r="C855" s="222"/>
      <c r="D855" s="268"/>
      <c r="E855" s="223"/>
      <c r="F855" s="270" t="str">
        <f>IF(OR(D855="",E855=""),"",ROUND(D855/LOOKUP(E855,SMMLV!$A$2:$A$36,SMMLV!$D$2:$D$103),3))</f>
        <v/>
      </c>
      <c r="K855" s="645"/>
      <c r="L855" s="265">
        <v>10</v>
      </c>
      <c r="M855" s="646" t="str">
        <f t="shared" si="82"/>
        <v>NO APLICA</v>
      </c>
      <c r="N855" s="646"/>
    </row>
    <row r="856" spans="2:14">
      <c r="B856" s="222"/>
      <c r="C856" s="222"/>
      <c r="D856" s="268"/>
      <c r="E856" s="223"/>
      <c r="F856" s="270" t="str">
        <f>IF(OR(D856="",E856=""),"",ROUND(D856/LOOKUP(E856,SMMLV!$A$2:$A$36,SMMLV!$D$2:$D$103),3))</f>
        <v/>
      </c>
      <c r="K856" s="645">
        <v>86</v>
      </c>
      <c r="L856" s="265">
        <v>1</v>
      </c>
      <c r="M856" s="646" t="str">
        <f t="shared" ref="M856:M865" si="83">IF(SUMIFS($F$5:$F$1200,$B$5:$B$1200,$K$856,$C$5:$C$1200,$L856)=0,"NO APLICA",ROUND(SUMIFS($F$5:$F$1200,$B$5:$B$1200,$K$856,$C$5:$C$1200,$L856),3))</f>
        <v>NO APLICA</v>
      </c>
      <c r="N856" s="646"/>
    </row>
    <row r="857" spans="2:14">
      <c r="B857" s="222"/>
      <c r="C857" s="222"/>
      <c r="D857" s="268"/>
      <c r="E857" s="223"/>
      <c r="F857" s="270" t="str">
        <f>IF(OR(D857="",E857=""),"",ROUND(D857/LOOKUP(E857,SMMLV!$A$2:$A$36,SMMLV!$D$2:$D$103),3))</f>
        <v/>
      </c>
      <c r="K857" s="645"/>
      <c r="L857" s="265">
        <v>2</v>
      </c>
      <c r="M857" s="646" t="str">
        <f t="shared" si="83"/>
        <v>NO APLICA</v>
      </c>
      <c r="N857" s="646"/>
    </row>
    <row r="858" spans="2:14">
      <c r="B858" s="222"/>
      <c r="C858" s="222"/>
      <c r="D858" s="268"/>
      <c r="E858" s="223"/>
      <c r="F858" s="270" t="str">
        <f>IF(OR(D858="",E858=""),"",ROUND(D858/LOOKUP(E858,SMMLV!$A$2:$A$36,SMMLV!$D$2:$D$103),3))</f>
        <v/>
      </c>
      <c r="K858" s="645"/>
      <c r="L858" s="265">
        <v>3</v>
      </c>
      <c r="M858" s="646" t="str">
        <f t="shared" si="83"/>
        <v>NO APLICA</v>
      </c>
      <c r="N858" s="646"/>
    </row>
    <row r="859" spans="2:14">
      <c r="B859" s="222"/>
      <c r="C859" s="222"/>
      <c r="D859" s="268"/>
      <c r="E859" s="223"/>
      <c r="F859" s="270" t="str">
        <f>IF(OR(D859="",E859=""),"",ROUND(D859/LOOKUP(E859,SMMLV!$A$2:$A$36,SMMLV!$D$2:$D$103),3))</f>
        <v/>
      </c>
      <c r="K859" s="645"/>
      <c r="L859" s="265">
        <v>4</v>
      </c>
      <c r="M859" s="646" t="str">
        <f t="shared" si="83"/>
        <v>NO APLICA</v>
      </c>
      <c r="N859" s="646"/>
    </row>
    <row r="860" spans="2:14">
      <c r="B860" s="222"/>
      <c r="C860" s="222"/>
      <c r="D860" s="268"/>
      <c r="E860" s="223"/>
      <c r="F860" s="270" t="str">
        <f>IF(OR(D860="",E860=""),"",ROUND(D860/LOOKUP(E860,SMMLV!$A$2:$A$36,SMMLV!$D$2:$D$103),3))</f>
        <v/>
      </c>
      <c r="K860" s="645"/>
      <c r="L860" s="265">
        <v>5</v>
      </c>
      <c r="M860" s="646" t="str">
        <f t="shared" si="83"/>
        <v>NO APLICA</v>
      </c>
      <c r="N860" s="646"/>
    </row>
    <row r="861" spans="2:14">
      <c r="B861" s="222"/>
      <c r="C861" s="222"/>
      <c r="D861" s="268"/>
      <c r="E861" s="223"/>
      <c r="F861" s="270" t="str">
        <f>IF(OR(D861="",E861=""),"",ROUND(D861/LOOKUP(E861,SMMLV!$A$2:$A$36,SMMLV!$D$2:$D$103),3))</f>
        <v/>
      </c>
      <c r="K861" s="645"/>
      <c r="L861" s="265">
        <v>6</v>
      </c>
      <c r="M861" s="646" t="str">
        <f t="shared" si="83"/>
        <v>NO APLICA</v>
      </c>
      <c r="N861" s="646"/>
    </row>
    <row r="862" spans="2:14">
      <c r="B862" s="222"/>
      <c r="C862" s="222"/>
      <c r="D862" s="268"/>
      <c r="E862" s="223"/>
      <c r="F862" s="270" t="str">
        <f>IF(OR(D862="",E862=""),"",ROUND(D862/LOOKUP(E862,SMMLV!$A$2:$A$36,SMMLV!$D$2:$D$103),3))</f>
        <v/>
      </c>
      <c r="K862" s="645"/>
      <c r="L862" s="265">
        <v>7</v>
      </c>
      <c r="M862" s="646" t="str">
        <f t="shared" si="83"/>
        <v>NO APLICA</v>
      </c>
      <c r="N862" s="646"/>
    </row>
    <row r="863" spans="2:14">
      <c r="B863" s="222"/>
      <c r="C863" s="222"/>
      <c r="D863" s="268"/>
      <c r="E863" s="223"/>
      <c r="F863" s="270" t="str">
        <f>IF(OR(D863="",E863=""),"",ROUND(D863/LOOKUP(E863,SMMLV!$A$2:$A$36,SMMLV!$D$2:$D$103),3))</f>
        <v/>
      </c>
      <c r="K863" s="645"/>
      <c r="L863" s="265">
        <v>8</v>
      </c>
      <c r="M863" s="646" t="str">
        <f t="shared" si="83"/>
        <v>NO APLICA</v>
      </c>
      <c r="N863" s="646"/>
    </row>
    <row r="864" spans="2:14">
      <c r="B864" s="222"/>
      <c r="C864" s="222"/>
      <c r="D864" s="268"/>
      <c r="E864" s="223"/>
      <c r="F864" s="270" t="str">
        <f>IF(OR(D864="",E864=""),"",ROUND(D864/LOOKUP(E864,SMMLV!$A$2:$A$36,SMMLV!$D$2:$D$103),3))</f>
        <v/>
      </c>
      <c r="K864" s="645"/>
      <c r="L864" s="265">
        <v>9</v>
      </c>
      <c r="M864" s="646" t="str">
        <f t="shared" si="83"/>
        <v>NO APLICA</v>
      </c>
      <c r="N864" s="646"/>
    </row>
    <row r="865" spans="2:14">
      <c r="B865" s="222"/>
      <c r="C865" s="222"/>
      <c r="D865" s="268"/>
      <c r="E865" s="223"/>
      <c r="F865" s="270" t="str">
        <f>IF(OR(D865="",E865=""),"",ROUND(D865/LOOKUP(E865,SMMLV!$A$2:$A$36,SMMLV!$D$2:$D$103),3))</f>
        <v/>
      </c>
      <c r="K865" s="645"/>
      <c r="L865" s="265">
        <v>10</v>
      </c>
      <c r="M865" s="646" t="str">
        <f t="shared" si="83"/>
        <v>NO APLICA</v>
      </c>
      <c r="N865" s="646"/>
    </row>
    <row r="866" spans="2:14">
      <c r="B866" s="222"/>
      <c r="C866" s="222"/>
      <c r="D866" s="268"/>
      <c r="E866" s="223"/>
      <c r="F866" s="270" t="str">
        <f>IF(OR(D866="",E866=""),"",ROUND(D866/LOOKUP(E866,SMMLV!$A$2:$A$36,SMMLV!$D$2:$D$103),3))</f>
        <v/>
      </c>
      <c r="K866" s="645">
        <v>87</v>
      </c>
      <c r="L866" s="265">
        <v>1</v>
      </c>
      <c r="M866" s="646" t="str">
        <f t="shared" ref="M866:M875" si="84">IF(SUMIFS($F$5:$F$1200,$B$5:$B$1200,$K$866,$C$5:$C$1200,$L866)=0,"NO APLICA",ROUND(SUMIFS($F$5:$F$1200,$B$5:$B$1200,$K$866,$C$5:$C$1200,$L866),3))</f>
        <v>NO APLICA</v>
      </c>
      <c r="N866" s="646"/>
    </row>
    <row r="867" spans="2:14">
      <c r="B867" s="222"/>
      <c r="C867" s="222"/>
      <c r="D867" s="268"/>
      <c r="E867" s="223"/>
      <c r="F867" s="270" t="str">
        <f>IF(OR(D867="",E867=""),"",ROUND(D867/LOOKUP(E867,SMMLV!$A$2:$A$36,SMMLV!$D$2:$D$103),3))</f>
        <v/>
      </c>
      <c r="K867" s="645"/>
      <c r="L867" s="265">
        <v>2</v>
      </c>
      <c r="M867" s="646" t="str">
        <f t="shared" si="84"/>
        <v>NO APLICA</v>
      </c>
      <c r="N867" s="646"/>
    </row>
    <row r="868" spans="2:14">
      <c r="B868" s="222"/>
      <c r="C868" s="222"/>
      <c r="D868" s="268"/>
      <c r="E868" s="223"/>
      <c r="F868" s="270" t="str">
        <f>IF(OR(D868="",E868=""),"",ROUND(D868/LOOKUP(E868,SMMLV!$A$2:$A$36,SMMLV!$D$2:$D$103),3))</f>
        <v/>
      </c>
      <c r="K868" s="645"/>
      <c r="L868" s="265">
        <v>3</v>
      </c>
      <c r="M868" s="646" t="str">
        <f t="shared" si="84"/>
        <v>NO APLICA</v>
      </c>
      <c r="N868" s="646"/>
    </row>
    <row r="869" spans="2:14">
      <c r="B869" s="222"/>
      <c r="C869" s="222"/>
      <c r="D869" s="268"/>
      <c r="E869" s="223"/>
      <c r="F869" s="270" t="str">
        <f>IF(OR(D869="",E869=""),"",ROUND(D869/LOOKUP(E869,SMMLV!$A$2:$A$36,SMMLV!$D$2:$D$103),3))</f>
        <v/>
      </c>
      <c r="K869" s="645"/>
      <c r="L869" s="265">
        <v>4</v>
      </c>
      <c r="M869" s="646" t="str">
        <f t="shared" si="84"/>
        <v>NO APLICA</v>
      </c>
      <c r="N869" s="646"/>
    </row>
    <row r="870" spans="2:14">
      <c r="B870" s="222"/>
      <c r="C870" s="222"/>
      <c r="D870" s="268"/>
      <c r="E870" s="223"/>
      <c r="F870" s="270" t="str">
        <f>IF(OR(D870="",E870=""),"",ROUND(D870/LOOKUP(E870,SMMLV!$A$2:$A$36,SMMLV!$D$2:$D$103),3))</f>
        <v/>
      </c>
      <c r="K870" s="645"/>
      <c r="L870" s="265">
        <v>5</v>
      </c>
      <c r="M870" s="646" t="str">
        <f t="shared" si="84"/>
        <v>NO APLICA</v>
      </c>
      <c r="N870" s="646"/>
    </row>
    <row r="871" spans="2:14">
      <c r="B871" s="222"/>
      <c r="C871" s="222"/>
      <c r="D871" s="268"/>
      <c r="E871" s="223"/>
      <c r="F871" s="270" t="str">
        <f>IF(OR(D871="",E871=""),"",ROUND(D871/LOOKUP(E871,SMMLV!$A$2:$A$36,SMMLV!$D$2:$D$103),3))</f>
        <v/>
      </c>
      <c r="K871" s="645"/>
      <c r="L871" s="265">
        <v>6</v>
      </c>
      <c r="M871" s="646" t="str">
        <f t="shared" si="84"/>
        <v>NO APLICA</v>
      </c>
      <c r="N871" s="646"/>
    </row>
    <row r="872" spans="2:14">
      <c r="B872" s="222"/>
      <c r="C872" s="222"/>
      <c r="D872" s="268"/>
      <c r="E872" s="223"/>
      <c r="F872" s="270" t="str">
        <f>IF(OR(D872="",E872=""),"",ROUND(D872/LOOKUP(E872,SMMLV!$A$2:$A$36,SMMLV!$D$2:$D$103),3))</f>
        <v/>
      </c>
      <c r="K872" s="645"/>
      <c r="L872" s="265">
        <v>7</v>
      </c>
      <c r="M872" s="646" t="str">
        <f t="shared" si="84"/>
        <v>NO APLICA</v>
      </c>
      <c r="N872" s="646"/>
    </row>
    <row r="873" spans="2:14">
      <c r="B873" s="222"/>
      <c r="C873" s="222"/>
      <c r="D873" s="268"/>
      <c r="E873" s="223"/>
      <c r="F873" s="270" t="str">
        <f>IF(OR(D873="",E873=""),"",ROUND(D873/LOOKUP(E873,SMMLV!$A$2:$A$36,SMMLV!$D$2:$D$103),3))</f>
        <v/>
      </c>
      <c r="K873" s="645"/>
      <c r="L873" s="265">
        <v>8</v>
      </c>
      <c r="M873" s="646" t="str">
        <f t="shared" si="84"/>
        <v>NO APLICA</v>
      </c>
      <c r="N873" s="646"/>
    </row>
    <row r="874" spans="2:14">
      <c r="B874" s="222"/>
      <c r="C874" s="222"/>
      <c r="D874" s="268"/>
      <c r="E874" s="223"/>
      <c r="F874" s="270" t="str">
        <f>IF(OR(D874="",E874=""),"",ROUND(D874/LOOKUP(E874,SMMLV!$A$2:$A$36,SMMLV!$D$2:$D$103),3))</f>
        <v/>
      </c>
      <c r="K874" s="645"/>
      <c r="L874" s="265">
        <v>9</v>
      </c>
      <c r="M874" s="646" t="str">
        <f t="shared" si="84"/>
        <v>NO APLICA</v>
      </c>
      <c r="N874" s="646"/>
    </row>
    <row r="875" spans="2:14">
      <c r="B875" s="222"/>
      <c r="C875" s="222"/>
      <c r="D875" s="268"/>
      <c r="E875" s="223"/>
      <c r="F875" s="270" t="str">
        <f>IF(OR(D875="",E875=""),"",ROUND(D875/LOOKUP(E875,SMMLV!$A$2:$A$36,SMMLV!$D$2:$D$103),3))</f>
        <v/>
      </c>
      <c r="K875" s="645"/>
      <c r="L875" s="265">
        <v>10</v>
      </c>
      <c r="M875" s="646" t="str">
        <f t="shared" si="84"/>
        <v>NO APLICA</v>
      </c>
      <c r="N875" s="646"/>
    </row>
    <row r="876" spans="2:14">
      <c r="B876" s="222"/>
      <c r="C876" s="222"/>
      <c r="D876" s="268"/>
      <c r="E876" s="223"/>
      <c r="F876" s="270" t="str">
        <f>IF(OR(D876="",E876=""),"",ROUND(D876/LOOKUP(E876,SMMLV!$A$2:$A$36,SMMLV!$D$2:$D$103),3))</f>
        <v/>
      </c>
      <c r="K876" s="645">
        <v>88</v>
      </c>
      <c r="L876" s="265">
        <v>1</v>
      </c>
      <c r="M876" s="646" t="str">
        <f t="shared" ref="M876:M885" si="85">IF(SUMIFS($F$5:$F$1200,$B$5:$B$1200,$K$876,$C$5:$C$1200,$L876)=0,"NO APLICA",ROUND(SUMIFS($F$5:$F$1200,$B$5:$B$1200,$K$876,$C$5:$C$1200,$L876),3))</f>
        <v>NO APLICA</v>
      </c>
      <c r="N876" s="646"/>
    </row>
    <row r="877" spans="2:14">
      <c r="B877" s="222"/>
      <c r="C877" s="222"/>
      <c r="D877" s="268"/>
      <c r="E877" s="223"/>
      <c r="F877" s="270" t="str">
        <f>IF(OR(D877="",E877=""),"",ROUND(D877/LOOKUP(E877,SMMLV!$A$2:$A$36,SMMLV!$D$2:$D$103),3))</f>
        <v/>
      </c>
      <c r="K877" s="645"/>
      <c r="L877" s="265">
        <v>2</v>
      </c>
      <c r="M877" s="646" t="str">
        <f t="shared" si="85"/>
        <v>NO APLICA</v>
      </c>
      <c r="N877" s="646"/>
    </row>
    <row r="878" spans="2:14">
      <c r="B878" s="222"/>
      <c r="C878" s="222"/>
      <c r="D878" s="268"/>
      <c r="E878" s="223"/>
      <c r="F878" s="270" t="str">
        <f>IF(OR(D878="",E878=""),"",ROUND(D878/LOOKUP(E878,SMMLV!$A$2:$A$36,SMMLV!$D$2:$D$103),3))</f>
        <v/>
      </c>
      <c r="K878" s="645"/>
      <c r="L878" s="265">
        <v>3</v>
      </c>
      <c r="M878" s="646" t="str">
        <f t="shared" si="85"/>
        <v>NO APLICA</v>
      </c>
      <c r="N878" s="646"/>
    </row>
    <row r="879" spans="2:14">
      <c r="B879" s="222"/>
      <c r="C879" s="222"/>
      <c r="D879" s="268"/>
      <c r="E879" s="223"/>
      <c r="F879" s="270" t="str">
        <f>IF(OR(D879="",E879=""),"",ROUND(D879/LOOKUP(E879,SMMLV!$A$2:$A$36,SMMLV!$D$2:$D$103),3))</f>
        <v/>
      </c>
      <c r="K879" s="645"/>
      <c r="L879" s="265">
        <v>4</v>
      </c>
      <c r="M879" s="646" t="str">
        <f t="shared" si="85"/>
        <v>NO APLICA</v>
      </c>
      <c r="N879" s="646"/>
    </row>
    <row r="880" spans="2:14">
      <c r="B880" s="222"/>
      <c r="C880" s="222"/>
      <c r="D880" s="268"/>
      <c r="E880" s="223"/>
      <c r="F880" s="270" t="str">
        <f>IF(OR(D880="",E880=""),"",ROUND(D880/LOOKUP(E880,SMMLV!$A$2:$A$36,SMMLV!$D$2:$D$103),3))</f>
        <v/>
      </c>
      <c r="K880" s="645"/>
      <c r="L880" s="265">
        <v>5</v>
      </c>
      <c r="M880" s="646" t="str">
        <f t="shared" si="85"/>
        <v>NO APLICA</v>
      </c>
      <c r="N880" s="646"/>
    </row>
    <row r="881" spans="2:14">
      <c r="B881" s="222"/>
      <c r="C881" s="222"/>
      <c r="D881" s="268"/>
      <c r="E881" s="223"/>
      <c r="F881" s="270" t="str">
        <f>IF(OR(D881="",E881=""),"",ROUND(D881/LOOKUP(E881,SMMLV!$A$2:$A$36,SMMLV!$D$2:$D$103),3))</f>
        <v/>
      </c>
      <c r="K881" s="645"/>
      <c r="L881" s="265">
        <v>6</v>
      </c>
      <c r="M881" s="646" t="str">
        <f t="shared" si="85"/>
        <v>NO APLICA</v>
      </c>
      <c r="N881" s="646"/>
    </row>
    <row r="882" spans="2:14">
      <c r="B882" s="222"/>
      <c r="C882" s="222"/>
      <c r="D882" s="268"/>
      <c r="E882" s="223"/>
      <c r="F882" s="270" t="str">
        <f>IF(OR(D882="",E882=""),"",ROUND(D882/LOOKUP(E882,SMMLV!$A$2:$A$36,SMMLV!$D$2:$D$103),3))</f>
        <v/>
      </c>
      <c r="K882" s="645"/>
      <c r="L882" s="265">
        <v>7</v>
      </c>
      <c r="M882" s="646" t="str">
        <f t="shared" si="85"/>
        <v>NO APLICA</v>
      </c>
      <c r="N882" s="646"/>
    </row>
    <row r="883" spans="2:14">
      <c r="B883" s="222"/>
      <c r="C883" s="222"/>
      <c r="D883" s="268"/>
      <c r="E883" s="223"/>
      <c r="F883" s="270" t="str">
        <f>IF(OR(D883="",E883=""),"",ROUND(D883/LOOKUP(E883,SMMLV!$A$2:$A$36,SMMLV!$D$2:$D$103),3))</f>
        <v/>
      </c>
      <c r="K883" s="645"/>
      <c r="L883" s="265">
        <v>8</v>
      </c>
      <c r="M883" s="646" t="str">
        <f t="shared" si="85"/>
        <v>NO APLICA</v>
      </c>
      <c r="N883" s="646"/>
    </row>
    <row r="884" spans="2:14">
      <c r="B884" s="222"/>
      <c r="C884" s="222"/>
      <c r="D884" s="268"/>
      <c r="E884" s="223"/>
      <c r="F884" s="270" t="str">
        <f>IF(OR(D884="",E884=""),"",ROUND(D884/LOOKUP(E884,SMMLV!$A$2:$A$36,SMMLV!$D$2:$D$103),3))</f>
        <v/>
      </c>
      <c r="K884" s="645"/>
      <c r="L884" s="265">
        <v>9</v>
      </c>
      <c r="M884" s="646" t="str">
        <f t="shared" si="85"/>
        <v>NO APLICA</v>
      </c>
      <c r="N884" s="646"/>
    </row>
    <row r="885" spans="2:14">
      <c r="B885" s="222"/>
      <c r="C885" s="222"/>
      <c r="D885" s="268"/>
      <c r="E885" s="223"/>
      <c r="F885" s="270" t="str">
        <f>IF(OR(D885="",E885=""),"",ROUND(D885/LOOKUP(E885,SMMLV!$A$2:$A$36,SMMLV!$D$2:$D$103),3))</f>
        <v/>
      </c>
      <c r="K885" s="645"/>
      <c r="L885" s="265">
        <v>10</v>
      </c>
      <c r="M885" s="646" t="str">
        <f t="shared" si="85"/>
        <v>NO APLICA</v>
      </c>
      <c r="N885" s="646"/>
    </row>
    <row r="886" spans="2:14">
      <c r="B886" s="222"/>
      <c r="C886" s="222"/>
      <c r="D886" s="268"/>
      <c r="E886" s="223"/>
      <c r="F886" s="270" t="str">
        <f>IF(OR(D886="",E886=""),"",ROUND(D886/LOOKUP(E886,SMMLV!$A$2:$A$36,SMMLV!$D$2:$D$103),3))</f>
        <v/>
      </c>
      <c r="K886" s="645">
        <v>89</v>
      </c>
      <c r="L886" s="265">
        <v>1</v>
      </c>
      <c r="M886" s="646" t="str">
        <f t="shared" ref="M886:M895" si="86">IF(SUMIFS($F$5:$F$1200,$B$5:$B$1200,$K$886,$C$5:$C$1200,$L886)=0,"NO APLICA",ROUND(SUMIFS($F$5:$F$1200,$B$5:$B$1200,$K$886,$C$5:$C$1200,$L886),3))</f>
        <v>NO APLICA</v>
      </c>
      <c r="N886" s="646"/>
    </row>
    <row r="887" spans="2:14">
      <c r="B887" s="222"/>
      <c r="C887" s="222"/>
      <c r="D887" s="268"/>
      <c r="E887" s="223"/>
      <c r="F887" s="270" t="str">
        <f>IF(OR(D887="",E887=""),"",ROUND(D887/LOOKUP(E887,SMMLV!$A$2:$A$36,SMMLV!$D$2:$D$103),3))</f>
        <v/>
      </c>
      <c r="K887" s="645"/>
      <c r="L887" s="265">
        <v>2</v>
      </c>
      <c r="M887" s="646" t="str">
        <f t="shared" si="86"/>
        <v>NO APLICA</v>
      </c>
      <c r="N887" s="646"/>
    </row>
    <row r="888" spans="2:14">
      <c r="B888" s="222"/>
      <c r="C888" s="222"/>
      <c r="D888" s="268"/>
      <c r="E888" s="223"/>
      <c r="F888" s="270" t="str">
        <f>IF(OR(D888="",E888=""),"",ROUND(D888/LOOKUP(E888,SMMLV!$A$2:$A$36,SMMLV!$D$2:$D$103),3))</f>
        <v/>
      </c>
      <c r="K888" s="645"/>
      <c r="L888" s="265">
        <v>3</v>
      </c>
      <c r="M888" s="646" t="str">
        <f t="shared" si="86"/>
        <v>NO APLICA</v>
      </c>
      <c r="N888" s="646"/>
    </row>
    <row r="889" spans="2:14">
      <c r="B889" s="222"/>
      <c r="C889" s="222"/>
      <c r="D889" s="268"/>
      <c r="E889" s="223"/>
      <c r="F889" s="270" t="str">
        <f>IF(OR(D889="",E889=""),"",ROUND(D889/LOOKUP(E889,SMMLV!$A$2:$A$36,SMMLV!$D$2:$D$103),3))</f>
        <v/>
      </c>
      <c r="K889" s="645"/>
      <c r="L889" s="265">
        <v>4</v>
      </c>
      <c r="M889" s="646" t="str">
        <f t="shared" si="86"/>
        <v>NO APLICA</v>
      </c>
      <c r="N889" s="646"/>
    </row>
    <row r="890" spans="2:14">
      <c r="B890" s="222"/>
      <c r="C890" s="222"/>
      <c r="D890" s="268"/>
      <c r="E890" s="223"/>
      <c r="F890" s="270" t="str">
        <f>IF(OR(D890="",E890=""),"",ROUND(D890/LOOKUP(E890,SMMLV!$A$2:$A$36,SMMLV!$D$2:$D$103),3))</f>
        <v/>
      </c>
      <c r="K890" s="645"/>
      <c r="L890" s="265">
        <v>5</v>
      </c>
      <c r="M890" s="646" t="str">
        <f t="shared" si="86"/>
        <v>NO APLICA</v>
      </c>
      <c r="N890" s="646"/>
    </row>
    <row r="891" spans="2:14">
      <c r="B891" s="222"/>
      <c r="C891" s="222"/>
      <c r="D891" s="268"/>
      <c r="E891" s="223"/>
      <c r="F891" s="270" t="str">
        <f>IF(OR(D891="",E891=""),"",ROUND(D891/LOOKUP(E891,SMMLV!$A$2:$A$36,SMMLV!$D$2:$D$103),3))</f>
        <v/>
      </c>
      <c r="K891" s="645"/>
      <c r="L891" s="265">
        <v>6</v>
      </c>
      <c r="M891" s="646" t="str">
        <f t="shared" si="86"/>
        <v>NO APLICA</v>
      </c>
      <c r="N891" s="646"/>
    </row>
    <row r="892" spans="2:14">
      <c r="B892" s="222"/>
      <c r="C892" s="222"/>
      <c r="D892" s="268"/>
      <c r="E892" s="223"/>
      <c r="F892" s="270" t="str">
        <f>IF(OR(D892="",E892=""),"",ROUND(D892/LOOKUP(E892,SMMLV!$A$2:$A$36,SMMLV!$D$2:$D$103),3))</f>
        <v/>
      </c>
      <c r="K892" s="645"/>
      <c r="L892" s="265">
        <v>7</v>
      </c>
      <c r="M892" s="646" t="str">
        <f t="shared" si="86"/>
        <v>NO APLICA</v>
      </c>
      <c r="N892" s="646"/>
    </row>
    <row r="893" spans="2:14">
      <c r="B893" s="222"/>
      <c r="C893" s="222"/>
      <c r="D893" s="268"/>
      <c r="E893" s="223"/>
      <c r="F893" s="270" t="str">
        <f>IF(OR(D893="",E893=""),"",ROUND(D893/LOOKUP(E893,SMMLV!$A$2:$A$36,SMMLV!$D$2:$D$103),3))</f>
        <v/>
      </c>
      <c r="K893" s="645"/>
      <c r="L893" s="265">
        <v>8</v>
      </c>
      <c r="M893" s="646" t="str">
        <f t="shared" si="86"/>
        <v>NO APLICA</v>
      </c>
      <c r="N893" s="646"/>
    </row>
    <row r="894" spans="2:14">
      <c r="B894" s="222"/>
      <c r="C894" s="222"/>
      <c r="D894" s="268"/>
      <c r="E894" s="223"/>
      <c r="F894" s="270" t="str">
        <f>IF(OR(D894="",E894=""),"",ROUND(D894/LOOKUP(E894,SMMLV!$A$2:$A$36,SMMLV!$D$2:$D$103),3))</f>
        <v/>
      </c>
      <c r="K894" s="645"/>
      <c r="L894" s="265">
        <v>9</v>
      </c>
      <c r="M894" s="646" t="str">
        <f t="shared" si="86"/>
        <v>NO APLICA</v>
      </c>
      <c r="N894" s="646"/>
    </row>
    <row r="895" spans="2:14">
      <c r="B895" s="222"/>
      <c r="C895" s="222"/>
      <c r="D895" s="268"/>
      <c r="E895" s="223"/>
      <c r="F895" s="270" t="str">
        <f>IF(OR(D895="",E895=""),"",ROUND(D895/LOOKUP(E895,SMMLV!$A$2:$A$36,SMMLV!$D$2:$D$103),3))</f>
        <v/>
      </c>
      <c r="K895" s="645"/>
      <c r="L895" s="265">
        <v>10</v>
      </c>
      <c r="M895" s="646" t="str">
        <f t="shared" si="86"/>
        <v>NO APLICA</v>
      </c>
      <c r="N895" s="646"/>
    </row>
    <row r="896" spans="2:14">
      <c r="B896" s="222"/>
      <c r="C896" s="222"/>
      <c r="D896" s="268"/>
      <c r="E896" s="223"/>
      <c r="F896" s="270" t="str">
        <f>IF(OR(D896="",E896=""),"",ROUND(D896/LOOKUP(E896,SMMLV!$A$2:$A$36,SMMLV!$D$2:$D$103),3))</f>
        <v/>
      </c>
      <c r="K896" s="645">
        <v>90</v>
      </c>
      <c r="L896" s="265">
        <v>1</v>
      </c>
      <c r="M896" s="646" t="str">
        <f t="shared" ref="M896:M905" si="87">IF(SUMIFS($F$5:$F$1200,$B$5:$B$1200,$K$896,$C$5:$C$1200,$L896)=0,"NO APLICA",ROUND(SUMIFS($F$5:$F$1200,$B$5:$B$1200,$K$896,$C$5:$C$1200,$L896),3))</f>
        <v>NO APLICA</v>
      </c>
      <c r="N896" s="646"/>
    </row>
    <row r="897" spans="2:14">
      <c r="B897" s="222"/>
      <c r="C897" s="222"/>
      <c r="D897" s="268"/>
      <c r="E897" s="223"/>
      <c r="F897" s="270" t="str">
        <f>IF(OR(D897="",E897=""),"",ROUND(D897/LOOKUP(E897,SMMLV!$A$2:$A$36,SMMLV!$D$2:$D$103),3))</f>
        <v/>
      </c>
      <c r="K897" s="645"/>
      <c r="L897" s="265">
        <v>2</v>
      </c>
      <c r="M897" s="646" t="str">
        <f t="shared" si="87"/>
        <v>NO APLICA</v>
      </c>
      <c r="N897" s="646"/>
    </row>
    <row r="898" spans="2:14">
      <c r="B898" s="222"/>
      <c r="C898" s="222"/>
      <c r="D898" s="268"/>
      <c r="E898" s="223"/>
      <c r="F898" s="270" t="str">
        <f>IF(OR(D898="",E898=""),"",ROUND(D898/LOOKUP(E898,SMMLV!$A$2:$A$36,SMMLV!$D$2:$D$103),3))</f>
        <v/>
      </c>
      <c r="K898" s="645"/>
      <c r="L898" s="265">
        <v>3</v>
      </c>
      <c r="M898" s="646" t="str">
        <f t="shared" si="87"/>
        <v>NO APLICA</v>
      </c>
      <c r="N898" s="646"/>
    </row>
    <row r="899" spans="2:14">
      <c r="B899" s="222"/>
      <c r="C899" s="222"/>
      <c r="D899" s="268"/>
      <c r="E899" s="223"/>
      <c r="F899" s="270" t="str">
        <f>IF(OR(D899="",E899=""),"",ROUND(D899/LOOKUP(E899,SMMLV!$A$2:$A$36,SMMLV!$D$2:$D$103),3))</f>
        <v/>
      </c>
      <c r="K899" s="645"/>
      <c r="L899" s="265">
        <v>4</v>
      </c>
      <c r="M899" s="646" t="str">
        <f t="shared" si="87"/>
        <v>NO APLICA</v>
      </c>
      <c r="N899" s="646"/>
    </row>
    <row r="900" spans="2:14">
      <c r="B900" s="222"/>
      <c r="C900" s="222"/>
      <c r="D900" s="268"/>
      <c r="E900" s="223"/>
      <c r="F900" s="270" t="str">
        <f>IF(OR(D900="",E900=""),"",ROUND(D900/LOOKUP(E900,SMMLV!$A$2:$A$36,SMMLV!$D$2:$D$103),3))</f>
        <v/>
      </c>
      <c r="K900" s="645"/>
      <c r="L900" s="265">
        <v>5</v>
      </c>
      <c r="M900" s="646" t="str">
        <f t="shared" si="87"/>
        <v>NO APLICA</v>
      </c>
      <c r="N900" s="646"/>
    </row>
    <row r="901" spans="2:14">
      <c r="B901" s="222"/>
      <c r="C901" s="222"/>
      <c r="D901" s="268"/>
      <c r="E901" s="223"/>
      <c r="F901" s="270" t="str">
        <f>IF(OR(D901="",E901=""),"",ROUND(D901/LOOKUP(E901,SMMLV!$A$2:$A$36,SMMLV!$D$2:$D$103),3))</f>
        <v/>
      </c>
      <c r="K901" s="645"/>
      <c r="L901" s="265">
        <v>6</v>
      </c>
      <c r="M901" s="646" t="str">
        <f t="shared" si="87"/>
        <v>NO APLICA</v>
      </c>
      <c r="N901" s="646"/>
    </row>
    <row r="902" spans="2:14">
      <c r="B902" s="222"/>
      <c r="C902" s="222"/>
      <c r="D902" s="268"/>
      <c r="E902" s="223"/>
      <c r="F902" s="270" t="str">
        <f>IF(OR(D902="",E902=""),"",ROUND(D902/LOOKUP(E902,SMMLV!$A$2:$A$36,SMMLV!$D$2:$D$103),3))</f>
        <v/>
      </c>
      <c r="K902" s="645"/>
      <c r="L902" s="265">
        <v>7</v>
      </c>
      <c r="M902" s="646" t="str">
        <f t="shared" si="87"/>
        <v>NO APLICA</v>
      </c>
      <c r="N902" s="646"/>
    </row>
    <row r="903" spans="2:14">
      <c r="B903" s="222"/>
      <c r="C903" s="222"/>
      <c r="D903" s="268"/>
      <c r="E903" s="223"/>
      <c r="F903" s="270" t="str">
        <f>IF(OR(D903="",E903=""),"",ROUND(D903/LOOKUP(E903,SMMLV!$A$2:$A$36,SMMLV!$D$2:$D$103),3))</f>
        <v/>
      </c>
      <c r="K903" s="645"/>
      <c r="L903" s="265">
        <v>8</v>
      </c>
      <c r="M903" s="646" t="str">
        <f t="shared" si="87"/>
        <v>NO APLICA</v>
      </c>
      <c r="N903" s="646"/>
    </row>
    <row r="904" spans="2:14">
      <c r="B904" s="222"/>
      <c r="C904" s="222"/>
      <c r="D904" s="268"/>
      <c r="E904" s="223"/>
      <c r="F904" s="270" t="str">
        <f>IF(OR(D904="",E904=""),"",ROUND(D904/LOOKUP(E904,SMMLV!$A$2:$A$36,SMMLV!$D$2:$D$103),3))</f>
        <v/>
      </c>
      <c r="K904" s="645"/>
      <c r="L904" s="265">
        <v>9</v>
      </c>
      <c r="M904" s="646" t="str">
        <f t="shared" si="87"/>
        <v>NO APLICA</v>
      </c>
      <c r="N904" s="646"/>
    </row>
    <row r="905" spans="2:14">
      <c r="B905" s="222"/>
      <c r="C905" s="222"/>
      <c r="D905" s="268"/>
      <c r="E905" s="223"/>
      <c r="F905" s="270" t="str">
        <f>IF(OR(D905="",E905=""),"",ROUND(D905/LOOKUP(E905,SMMLV!$A$2:$A$36,SMMLV!$D$2:$D$103),3))</f>
        <v/>
      </c>
      <c r="K905" s="645"/>
      <c r="L905" s="265">
        <v>10</v>
      </c>
      <c r="M905" s="646" t="str">
        <f t="shared" si="87"/>
        <v>NO APLICA</v>
      </c>
      <c r="N905" s="646"/>
    </row>
    <row r="906" spans="2:14">
      <c r="B906" s="222"/>
      <c r="C906" s="222"/>
      <c r="D906" s="268"/>
      <c r="E906" s="223"/>
      <c r="F906" s="270" t="str">
        <f>IF(OR(D906="",E906=""),"",ROUND(D906/LOOKUP(E906,SMMLV!$A$2:$A$36,SMMLV!$D$2:$D$103),3))</f>
        <v/>
      </c>
      <c r="K906" s="645">
        <v>91</v>
      </c>
      <c r="L906" s="265">
        <v>1</v>
      </c>
      <c r="M906" s="646" t="str">
        <f t="shared" ref="M906:M915" si="88">IF(SUMIFS($F$5:$F$1200,$B$5:$B$1200,$K$906,$C$5:$C$1200,$L906)=0,"NO APLICA",ROUND(SUMIFS($F$5:$F$1200,$B$5:$B$1200,$K$906,$C$5:$C$1200,$L906),3))</f>
        <v>NO APLICA</v>
      </c>
      <c r="N906" s="646"/>
    </row>
    <row r="907" spans="2:14">
      <c r="B907" s="222"/>
      <c r="C907" s="222"/>
      <c r="D907" s="268"/>
      <c r="E907" s="223"/>
      <c r="F907" s="270" t="str">
        <f>IF(OR(D907="",E907=""),"",ROUND(D907/LOOKUP(E907,SMMLV!$A$2:$A$36,SMMLV!$D$2:$D$103),3))</f>
        <v/>
      </c>
      <c r="K907" s="645"/>
      <c r="L907" s="265">
        <v>2</v>
      </c>
      <c r="M907" s="646" t="str">
        <f t="shared" si="88"/>
        <v>NO APLICA</v>
      </c>
      <c r="N907" s="646"/>
    </row>
    <row r="908" spans="2:14">
      <c r="B908" s="222"/>
      <c r="C908" s="222"/>
      <c r="D908" s="268"/>
      <c r="E908" s="223"/>
      <c r="F908" s="270" t="str">
        <f>IF(OR(D908="",E908=""),"",ROUND(D908/LOOKUP(E908,SMMLV!$A$2:$A$36,SMMLV!$D$2:$D$103),3))</f>
        <v/>
      </c>
      <c r="K908" s="645"/>
      <c r="L908" s="265">
        <v>3</v>
      </c>
      <c r="M908" s="646" t="str">
        <f t="shared" si="88"/>
        <v>NO APLICA</v>
      </c>
      <c r="N908" s="646"/>
    </row>
    <row r="909" spans="2:14">
      <c r="B909" s="222"/>
      <c r="C909" s="222"/>
      <c r="D909" s="268"/>
      <c r="E909" s="223"/>
      <c r="F909" s="270" t="str">
        <f>IF(OR(D909="",E909=""),"",ROUND(D909/LOOKUP(E909,SMMLV!$A$2:$A$36,SMMLV!$D$2:$D$103),3))</f>
        <v/>
      </c>
      <c r="K909" s="645"/>
      <c r="L909" s="265">
        <v>4</v>
      </c>
      <c r="M909" s="646" t="str">
        <f t="shared" si="88"/>
        <v>NO APLICA</v>
      </c>
      <c r="N909" s="646"/>
    </row>
    <row r="910" spans="2:14">
      <c r="B910" s="222"/>
      <c r="C910" s="222"/>
      <c r="D910" s="268"/>
      <c r="E910" s="223"/>
      <c r="F910" s="270" t="str">
        <f>IF(OR(D910="",E910=""),"",ROUND(D910/LOOKUP(E910,SMMLV!$A$2:$A$36,SMMLV!$D$2:$D$103),3))</f>
        <v/>
      </c>
      <c r="K910" s="645"/>
      <c r="L910" s="265">
        <v>5</v>
      </c>
      <c r="M910" s="646" t="str">
        <f t="shared" si="88"/>
        <v>NO APLICA</v>
      </c>
      <c r="N910" s="646"/>
    </row>
    <row r="911" spans="2:14">
      <c r="B911" s="222"/>
      <c r="C911" s="222"/>
      <c r="D911" s="268"/>
      <c r="E911" s="223"/>
      <c r="F911" s="270" t="str">
        <f>IF(OR(D911="",E911=""),"",ROUND(D911/LOOKUP(E911,SMMLV!$A$2:$A$36,SMMLV!$D$2:$D$103),3))</f>
        <v/>
      </c>
      <c r="K911" s="645"/>
      <c r="L911" s="265">
        <v>6</v>
      </c>
      <c r="M911" s="646" t="str">
        <f t="shared" si="88"/>
        <v>NO APLICA</v>
      </c>
      <c r="N911" s="646"/>
    </row>
    <row r="912" spans="2:14">
      <c r="B912" s="222"/>
      <c r="C912" s="222"/>
      <c r="D912" s="268"/>
      <c r="E912" s="223"/>
      <c r="F912" s="270" t="str">
        <f>IF(OR(D912="",E912=""),"",ROUND(D912/LOOKUP(E912,SMMLV!$A$2:$A$36,SMMLV!$D$2:$D$103),3))</f>
        <v/>
      </c>
      <c r="K912" s="645"/>
      <c r="L912" s="265">
        <v>7</v>
      </c>
      <c r="M912" s="646" t="str">
        <f t="shared" si="88"/>
        <v>NO APLICA</v>
      </c>
      <c r="N912" s="646"/>
    </row>
    <row r="913" spans="2:14">
      <c r="B913" s="222"/>
      <c r="C913" s="222"/>
      <c r="D913" s="268"/>
      <c r="E913" s="223"/>
      <c r="F913" s="270" t="str">
        <f>IF(OR(D913="",E913=""),"",ROUND(D913/LOOKUP(E913,SMMLV!$A$2:$A$36,SMMLV!$D$2:$D$103),3))</f>
        <v/>
      </c>
      <c r="K913" s="645"/>
      <c r="L913" s="265">
        <v>8</v>
      </c>
      <c r="M913" s="646" t="str">
        <f t="shared" si="88"/>
        <v>NO APLICA</v>
      </c>
      <c r="N913" s="646"/>
    </row>
    <row r="914" spans="2:14">
      <c r="B914" s="222"/>
      <c r="C914" s="222"/>
      <c r="D914" s="268"/>
      <c r="E914" s="223"/>
      <c r="F914" s="270" t="str">
        <f>IF(OR(D914="",E914=""),"",ROUND(D914/LOOKUP(E914,SMMLV!$A$2:$A$36,SMMLV!$D$2:$D$103),3))</f>
        <v/>
      </c>
      <c r="K914" s="645"/>
      <c r="L914" s="265">
        <v>9</v>
      </c>
      <c r="M914" s="646" t="str">
        <f t="shared" si="88"/>
        <v>NO APLICA</v>
      </c>
      <c r="N914" s="646"/>
    </row>
    <row r="915" spans="2:14">
      <c r="B915" s="222"/>
      <c r="C915" s="222"/>
      <c r="D915" s="268"/>
      <c r="E915" s="223"/>
      <c r="F915" s="270" t="str">
        <f>IF(OR(D915="",E915=""),"",ROUND(D915/LOOKUP(E915,SMMLV!$A$2:$A$36,SMMLV!$D$2:$D$103),3))</f>
        <v/>
      </c>
      <c r="K915" s="645"/>
      <c r="L915" s="265">
        <v>10</v>
      </c>
      <c r="M915" s="646" t="str">
        <f t="shared" si="88"/>
        <v>NO APLICA</v>
      </c>
      <c r="N915" s="646"/>
    </row>
    <row r="916" spans="2:14">
      <c r="B916" s="222"/>
      <c r="C916" s="222"/>
      <c r="D916" s="268"/>
      <c r="E916" s="223"/>
      <c r="F916" s="270" t="str">
        <f>IF(OR(D916="",E916=""),"",ROUND(D916/LOOKUP(E916,SMMLV!$A$2:$A$36,SMMLV!$D$2:$D$103),3))</f>
        <v/>
      </c>
      <c r="K916" s="645">
        <v>92</v>
      </c>
      <c r="L916" s="265">
        <v>1</v>
      </c>
      <c r="M916" s="646" t="str">
        <f t="shared" ref="M916:M925" si="89">IF(SUMIFS($F$5:$F$1200,$B$5:$B$1200,$K$916,$C$5:$C$1200,$L916)=0,"NO APLICA",ROUND(SUMIFS($F$5:$F$1200,$B$5:$B$1200,$K$916,$C$5:$C$1200,$L916),3))</f>
        <v>NO APLICA</v>
      </c>
      <c r="N916" s="646"/>
    </row>
    <row r="917" spans="2:14">
      <c r="B917" s="222"/>
      <c r="C917" s="222"/>
      <c r="D917" s="268"/>
      <c r="E917" s="223"/>
      <c r="F917" s="270" t="str">
        <f>IF(OR(D917="",E917=""),"",ROUND(D917/LOOKUP(E917,SMMLV!$A$2:$A$36,SMMLV!$D$2:$D$103),3))</f>
        <v/>
      </c>
      <c r="K917" s="645"/>
      <c r="L917" s="265">
        <v>2</v>
      </c>
      <c r="M917" s="646" t="str">
        <f t="shared" si="89"/>
        <v>NO APLICA</v>
      </c>
      <c r="N917" s="646"/>
    </row>
    <row r="918" spans="2:14">
      <c r="B918" s="222"/>
      <c r="C918" s="222"/>
      <c r="D918" s="268"/>
      <c r="E918" s="223"/>
      <c r="F918" s="270" t="str">
        <f>IF(OR(D918="",E918=""),"",ROUND(D918/LOOKUP(E918,SMMLV!$A$2:$A$36,SMMLV!$D$2:$D$103),3))</f>
        <v/>
      </c>
      <c r="K918" s="645"/>
      <c r="L918" s="265">
        <v>3</v>
      </c>
      <c r="M918" s="646" t="str">
        <f t="shared" si="89"/>
        <v>NO APLICA</v>
      </c>
      <c r="N918" s="646"/>
    </row>
    <row r="919" spans="2:14">
      <c r="B919" s="222"/>
      <c r="C919" s="222"/>
      <c r="D919" s="268"/>
      <c r="E919" s="223"/>
      <c r="F919" s="270" t="str">
        <f>IF(OR(D919="",E919=""),"",ROUND(D919/LOOKUP(E919,SMMLV!$A$2:$A$36,SMMLV!$D$2:$D$103),3))</f>
        <v/>
      </c>
      <c r="K919" s="645"/>
      <c r="L919" s="265">
        <v>4</v>
      </c>
      <c r="M919" s="646" t="str">
        <f t="shared" si="89"/>
        <v>NO APLICA</v>
      </c>
      <c r="N919" s="646"/>
    </row>
    <row r="920" spans="2:14">
      <c r="B920" s="222"/>
      <c r="C920" s="222"/>
      <c r="D920" s="268"/>
      <c r="E920" s="223"/>
      <c r="F920" s="270" t="str">
        <f>IF(OR(D920="",E920=""),"",ROUND(D920/LOOKUP(E920,SMMLV!$A$2:$A$36,SMMLV!$D$2:$D$103),3))</f>
        <v/>
      </c>
      <c r="K920" s="645"/>
      <c r="L920" s="265">
        <v>5</v>
      </c>
      <c r="M920" s="646" t="str">
        <f t="shared" si="89"/>
        <v>NO APLICA</v>
      </c>
      <c r="N920" s="646"/>
    </row>
    <row r="921" spans="2:14">
      <c r="B921" s="222"/>
      <c r="C921" s="222"/>
      <c r="D921" s="268"/>
      <c r="E921" s="223"/>
      <c r="F921" s="270" t="str">
        <f>IF(OR(D921="",E921=""),"",ROUND(D921/LOOKUP(E921,SMMLV!$A$2:$A$36,SMMLV!$D$2:$D$103),3))</f>
        <v/>
      </c>
      <c r="K921" s="645"/>
      <c r="L921" s="265">
        <v>6</v>
      </c>
      <c r="M921" s="646" t="str">
        <f t="shared" si="89"/>
        <v>NO APLICA</v>
      </c>
      <c r="N921" s="646"/>
    </row>
    <row r="922" spans="2:14">
      <c r="B922" s="222"/>
      <c r="C922" s="222"/>
      <c r="D922" s="268"/>
      <c r="E922" s="223"/>
      <c r="F922" s="270" t="str">
        <f>IF(OR(D922="",E922=""),"",ROUND(D922/LOOKUP(E922,SMMLV!$A$2:$A$36,SMMLV!$D$2:$D$103),3))</f>
        <v/>
      </c>
      <c r="K922" s="645"/>
      <c r="L922" s="265">
        <v>7</v>
      </c>
      <c r="M922" s="646" t="str">
        <f t="shared" si="89"/>
        <v>NO APLICA</v>
      </c>
      <c r="N922" s="646"/>
    </row>
    <row r="923" spans="2:14">
      <c r="B923" s="222"/>
      <c r="C923" s="222"/>
      <c r="D923" s="268"/>
      <c r="E923" s="223"/>
      <c r="F923" s="270" t="str">
        <f>IF(OR(D923="",E923=""),"",ROUND(D923/LOOKUP(E923,SMMLV!$A$2:$A$36,SMMLV!$D$2:$D$103),3))</f>
        <v/>
      </c>
      <c r="K923" s="645"/>
      <c r="L923" s="265">
        <v>8</v>
      </c>
      <c r="M923" s="646" t="str">
        <f t="shared" si="89"/>
        <v>NO APLICA</v>
      </c>
      <c r="N923" s="646"/>
    </row>
    <row r="924" spans="2:14">
      <c r="B924" s="222"/>
      <c r="C924" s="222"/>
      <c r="D924" s="268"/>
      <c r="E924" s="223"/>
      <c r="F924" s="270" t="str">
        <f>IF(OR(D924="",E924=""),"",ROUND(D924/LOOKUP(E924,SMMLV!$A$2:$A$36,SMMLV!$D$2:$D$103),3))</f>
        <v/>
      </c>
      <c r="K924" s="645"/>
      <c r="L924" s="265">
        <v>9</v>
      </c>
      <c r="M924" s="646" t="str">
        <f t="shared" si="89"/>
        <v>NO APLICA</v>
      </c>
      <c r="N924" s="646"/>
    </row>
    <row r="925" spans="2:14">
      <c r="B925" s="222"/>
      <c r="C925" s="222"/>
      <c r="D925" s="268"/>
      <c r="E925" s="223"/>
      <c r="F925" s="270" t="str">
        <f>IF(OR(D925="",E925=""),"",ROUND(D925/LOOKUP(E925,SMMLV!$A$2:$A$36,SMMLV!$D$2:$D$103),3))</f>
        <v/>
      </c>
      <c r="K925" s="645"/>
      <c r="L925" s="265">
        <v>10</v>
      </c>
      <c r="M925" s="646" t="str">
        <f t="shared" si="89"/>
        <v>NO APLICA</v>
      </c>
      <c r="N925" s="646"/>
    </row>
    <row r="926" spans="2:14">
      <c r="B926" s="222"/>
      <c r="C926" s="222"/>
      <c r="D926" s="268"/>
      <c r="E926" s="223"/>
      <c r="F926" s="270" t="str">
        <f>IF(OR(D926="",E926=""),"",ROUND(D926/LOOKUP(E926,SMMLV!$A$2:$A$36,SMMLV!$D$2:$D$103),3))</f>
        <v/>
      </c>
      <c r="K926" s="645">
        <v>93</v>
      </c>
      <c r="L926" s="265">
        <v>1</v>
      </c>
      <c r="M926" s="646" t="str">
        <f t="shared" ref="M926:M935" si="90">IF(SUMIFS($F$5:$F$1200,$B$5:$B$1200,$K$926,$C$5:$C$1200,$L926)=0,"NO APLICA",ROUND(SUMIFS($F$5:$F$1200,$B$5:$B$1200,$K$926,$C$5:$C$1200,$L926),3))</f>
        <v>NO APLICA</v>
      </c>
      <c r="N926" s="646"/>
    </row>
    <row r="927" spans="2:14">
      <c r="B927" s="222"/>
      <c r="C927" s="222"/>
      <c r="D927" s="268"/>
      <c r="E927" s="223"/>
      <c r="F927" s="270" t="str">
        <f>IF(OR(D927="",E927=""),"",ROUND(D927/LOOKUP(E927,SMMLV!$A$2:$A$36,SMMLV!$D$2:$D$103),3))</f>
        <v/>
      </c>
      <c r="K927" s="645"/>
      <c r="L927" s="265">
        <v>2</v>
      </c>
      <c r="M927" s="646" t="str">
        <f t="shared" si="90"/>
        <v>NO APLICA</v>
      </c>
      <c r="N927" s="646"/>
    </row>
    <row r="928" spans="2:14">
      <c r="B928" s="222"/>
      <c r="C928" s="222"/>
      <c r="D928" s="268"/>
      <c r="E928" s="223"/>
      <c r="F928" s="270" t="str">
        <f>IF(OR(D928="",E928=""),"",ROUND(D928/LOOKUP(E928,SMMLV!$A$2:$A$36,SMMLV!$D$2:$D$103),3))</f>
        <v/>
      </c>
      <c r="K928" s="645"/>
      <c r="L928" s="265">
        <v>3</v>
      </c>
      <c r="M928" s="646" t="str">
        <f t="shared" si="90"/>
        <v>NO APLICA</v>
      </c>
      <c r="N928" s="646"/>
    </row>
    <row r="929" spans="2:14">
      <c r="B929" s="222"/>
      <c r="C929" s="222"/>
      <c r="D929" s="268"/>
      <c r="E929" s="223"/>
      <c r="F929" s="270" t="str">
        <f>IF(OR(D929="",E929=""),"",ROUND(D929/LOOKUP(E929,SMMLV!$A$2:$A$36,SMMLV!$D$2:$D$103),3))</f>
        <v/>
      </c>
      <c r="K929" s="645"/>
      <c r="L929" s="265">
        <v>4</v>
      </c>
      <c r="M929" s="646" t="str">
        <f t="shared" si="90"/>
        <v>NO APLICA</v>
      </c>
      <c r="N929" s="646"/>
    </row>
    <row r="930" spans="2:14">
      <c r="B930" s="222"/>
      <c r="C930" s="222"/>
      <c r="D930" s="268"/>
      <c r="E930" s="223"/>
      <c r="F930" s="270" t="str">
        <f>IF(OR(D930="",E930=""),"",ROUND(D930/LOOKUP(E930,SMMLV!$A$2:$A$36,SMMLV!$D$2:$D$103),3))</f>
        <v/>
      </c>
      <c r="K930" s="645"/>
      <c r="L930" s="265">
        <v>5</v>
      </c>
      <c r="M930" s="646" t="str">
        <f t="shared" si="90"/>
        <v>NO APLICA</v>
      </c>
      <c r="N930" s="646"/>
    </row>
    <row r="931" spans="2:14">
      <c r="B931" s="222"/>
      <c r="C931" s="222"/>
      <c r="D931" s="268"/>
      <c r="E931" s="223"/>
      <c r="F931" s="270" t="str">
        <f>IF(OR(D931="",E931=""),"",ROUND(D931/LOOKUP(E931,SMMLV!$A$2:$A$36,SMMLV!$D$2:$D$103),3))</f>
        <v/>
      </c>
      <c r="K931" s="645"/>
      <c r="L931" s="265">
        <v>6</v>
      </c>
      <c r="M931" s="646" t="str">
        <f t="shared" si="90"/>
        <v>NO APLICA</v>
      </c>
      <c r="N931" s="646"/>
    </row>
    <row r="932" spans="2:14">
      <c r="B932" s="222"/>
      <c r="C932" s="222"/>
      <c r="D932" s="268"/>
      <c r="E932" s="223"/>
      <c r="F932" s="270" t="str">
        <f>IF(OR(D932="",E932=""),"",ROUND(D932/LOOKUP(E932,SMMLV!$A$2:$A$36,SMMLV!$D$2:$D$103),3))</f>
        <v/>
      </c>
      <c r="K932" s="645"/>
      <c r="L932" s="265">
        <v>7</v>
      </c>
      <c r="M932" s="646" t="str">
        <f t="shared" si="90"/>
        <v>NO APLICA</v>
      </c>
      <c r="N932" s="646"/>
    </row>
    <row r="933" spans="2:14">
      <c r="B933" s="222"/>
      <c r="C933" s="222"/>
      <c r="D933" s="268"/>
      <c r="E933" s="223"/>
      <c r="F933" s="270" t="str">
        <f>IF(OR(D933="",E933=""),"",ROUND(D933/LOOKUP(E933,SMMLV!$A$2:$A$36,SMMLV!$D$2:$D$103),3))</f>
        <v/>
      </c>
      <c r="K933" s="645"/>
      <c r="L933" s="265">
        <v>8</v>
      </c>
      <c r="M933" s="646" t="str">
        <f t="shared" si="90"/>
        <v>NO APLICA</v>
      </c>
      <c r="N933" s="646"/>
    </row>
    <row r="934" spans="2:14">
      <c r="B934" s="222"/>
      <c r="C934" s="222"/>
      <c r="D934" s="268"/>
      <c r="E934" s="223"/>
      <c r="F934" s="270" t="str">
        <f>IF(OR(D934="",E934=""),"",ROUND(D934/LOOKUP(E934,SMMLV!$A$2:$A$36,SMMLV!$D$2:$D$103),3))</f>
        <v/>
      </c>
      <c r="K934" s="645"/>
      <c r="L934" s="265">
        <v>9</v>
      </c>
      <c r="M934" s="646" t="str">
        <f t="shared" si="90"/>
        <v>NO APLICA</v>
      </c>
      <c r="N934" s="646"/>
    </row>
    <row r="935" spans="2:14">
      <c r="B935" s="222"/>
      <c r="C935" s="222"/>
      <c r="D935" s="268"/>
      <c r="E935" s="223"/>
      <c r="F935" s="270" t="str">
        <f>IF(OR(D935="",E935=""),"",ROUND(D935/LOOKUP(E935,SMMLV!$A$2:$A$36,SMMLV!$D$2:$D$103),3))</f>
        <v/>
      </c>
      <c r="K935" s="645"/>
      <c r="L935" s="265">
        <v>10</v>
      </c>
      <c r="M935" s="646" t="str">
        <f t="shared" si="90"/>
        <v>NO APLICA</v>
      </c>
      <c r="N935" s="646"/>
    </row>
    <row r="936" spans="2:14">
      <c r="B936" s="222"/>
      <c r="C936" s="222"/>
      <c r="D936" s="268"/>
      <c r="E936" s="223"/>
      <c r="F936" s="270" t="str">
        <f>IF(OR(D936="",E936=""),"",ROUND(D936/LOOKUP(E936,SMMLV!$A$2:$A$36,SMMLV!$D$2:$D$103),3))</f>
        <v/>
      </c>
      <c r="K936" s="645">
        <v>94</v>
      </c>
      <c r="L936" s="265">
        <v>1</v>
      </c>
      <c r="M936" s="646" t="str">
        <f t="shared" ref="M936:M945" si="91">IF(SUMIFS($F$5:$F$1200,$B$5:$B$1200,$K$936,$C$5:$C$1200,$L936)=0,"NO APLICA",ROUND(SUMIFS($F$5:$F$1200,$B$5:$B$1200,$K$936,$C$5:$C$1200,$L936),3))</f>
        <v>NO APLICA</v>
      </c>
      <c r="N936" s="646"/>
    </row>
    <row r="937" spans="2:14">
      <c r="B937" s="222"/>
      <c r="C937" s="222"/>
      <c r="D937" s="268"/>
      <c r="E937" s="223"/>
      <c r="F937" s="270" t="str">
        <f>IF(OR(D937="",E937=""),"",ROUND(D937/LOOKUP(E937,SMMLV!$A$2:$A$36,SMMLV!$D$2:$D$103),3))</f>
        <v/>
      </c>
      <c r="K937" s="645"/>
      <c r="L937" s="265">
        <v>2</v>
      </c>
      <c r="M937" s="646" t="str">
        <f t="shared" si="91"/>
        <v>NO APLICA</v>
      </c>
      <c r="N937" s="646"/>
    </row>
    <row r="938" spans="2:14">
      <c r="B938" s="222"/>
      <c r="C938" s="222"/>
      <c r="D938" s="268"/>
      <c r="E938" s="223"/>
      <c r="F938" s="270" t="str">
        <f>IF(OR(D938="",E938=""),"",ROUND(D938/LOOKUP(E938,SMMLV!$A$2:$A$36,SMMLV!$D$2:$D$103),3))</f>
        <v/>
      </c>
      <c r="K938" s="645"/>
      <c r="L938" s="265">
        <v>3</v>
      </c>
      <c r="M938" s="646" t="str">
        <f t="shared" si="91"/>
        <v>NO APLICA</v>
      </c>
      <c r="N938" s="646"/>
    </row>
    <row r="939" spans="2:14">
      <c r="B939" s="222"/>
      <c r="C939" s="222"/>
      <c r="D939" s="268"/>
      <c r="E939" s="223"/>
      <c r="F939" s="270" t="str">
        <f>IF(OR(D939="",E939=""),"",ROUND(D939/LOOKUP(E939,SMMLV!$A$2:$A$36,SMMLV!$D$2:$D$103),3))</f>
        <v/>
      </c>
      <c r="K939" s="645"/>
      <c r="L939" s="265">
        <v>4</v>
      </c>
      <c r="M939" s="646" t="str">
        <f t="shared" si="91"/>
        <v>NO APLICA</v>
      </c>
      <c r="N939" s="646"/>
    </row>
    <row r="940" spans="2:14">
      <c r="B940" s="222"/>
      <c r="C940" s="222"/>
      <c r="D940" s="268"/>
      <c r="E940" s="223"/>
      <c r="F940" s="270" t="str">
        <f>IF(OR(D940="",E940=""),"",ROUND(D940/LOOKUP(E940,SMMLV!$A$2:$A$36,SMMLV!$D$2:$D$103),3))</f>
        <v/>
      </c>
      <c r="K940" s="645"/>
      <c r="L940" s="265">
        <v>5</v>
      </c>
      <c r="M940" s="646" t="str">
        <f t="shared" si="91"/>
        <v>NO APLICA</v>
      </c>
      <c r="N940" s="646"/>
    </row>
    <row r="941" spans="2:14">
      <c r="B941" s="222"/>
      <c r="C941" s="222"/>
      <c r="D941" s="268"/>
      <c r="E941" s="223"/>
      <c r="F941" s="270" t="str">
        <f>IF(OR(D941="",E941=""),"",ROUND(D941/LOOKUP(E941,SMMLV!$A$2:$A$36,SMMLV!$D$2:$D$103),3))</f>
        <v/>
      </c>
      <c r="K941" s="645"/>
      <c r="L941" s="265">
        <v>6</v>
      </c>
      <c r="M941" s="646" t="str">
        <f t="shared" si="91"/>
        <v>NO APLICA</v>
      </c>
      <c r="N941" s="646"/>
    </row>
    <row r="942" spans="2:14">
      <c r="B942" s="222"/>
      <c r="C942" s="222"/>
      <c r="D942" s="268"/>
      <c r="E942" s="223"/>
      <c r="F942" s="270" t="str">
        <f>IF(OR(D942="",E942=""),"",ROUND(D942/LOOKUP(E942,SMMLV!$A$2:$A$36,SMMLV!$D$2:$D$103),3))</f>
        <v/>
      </c>
      <c r="K942" s="645"/>
      <c r="L942" s="265">
        <v>7</v>
      </c>
      <c r="M942" s="646" t="str">
        <f t="shared" si="91"/>
        <v>NO APLICA</v>
      </c>
      <c r="N942" s="646"/>
    </row>
    <row r="943" spans="2:14">
      <c r="B943" s="222"/>
      <c r="C943" s="222"/>
      <c r="D943" s="268"/>
      <c r="E943" s="223"/>
      <c r="F943" s="270" t="str">
        <f>IF(OR(D943="",E943=""),"",ROUND(D943/LOOKUP(E943,SMMLV!$A$2:$A$36,SMMLV!$D$2:$D$103),3))</f>
        <v/>
      </c>
      <c r="K943" s="645"/>
      <c r="L943" s="265">
        <v>8</v>
      </c>
      <c r="M943" s="646" t="str">
        <f t="shared" si="91"/>
        <v>NO APLICA</v>
      </c>
      <c r="N943" s="646"/>
    </row>
    <row r="944" spans="2:14">
      <c r="B944" s="222"/>
      <c r="C944" s="222"/>
      <c r="D944" s="268"/>
      <c r="E944" s="223"/>
      <c r="F944" s="270" t="str">
        <f>IF(OR(D944="",E944=""),"",ROUND(D944/LOOKUP(E944,SMMLV!$A$2:$A$36,SMMLV!$D$2:$D$103),3))</f>
        <v/>
      </c>
      <c r="K944" s="645"/>
      <c r="L944" s="265">
        <v>9</v>
      </c>
      <c r="M944" s="646" t="str">
        <f t="shared" si="91"/>
        <v>NO APLICA</v>
      </c>
      <c r="N944" s="646"/>
    </row>
    <row r="945" spans="2:14">
      <c r="B945" s="222"/>
      <c r="C945" s="222"/>
      <c r="D945" s="268"/>
      <c r="E945" s="223"/>
      <c r="F945" s="270" t="str">
        <f>IF(OR(D945="",E945=""),"",ROUND(D945/LOOKUP(E945,SMMLV!$A$2:$A$36,SMMLV!$D$2:$D$103),3))</f>
        <v/>
      </c>
      <c r="K945" s="645"/>
      <c r="L945" s="265">
        <v>10</v>
      </c>
      <c r="M945" s="646" t="str">
        <f t="shared" si="91"/>
        <v>NO APLICA</v>
      </c>
      <c r="N945" s="646"/>
    </row>
    <row r="946" spans="2:14">
      <c r="B946" s="222"/>
      <c r="C946" s="222"/>
      <c r="D946" s="268"/>
      <c r="E946" s="223"/>
      <c r="F946" s="270" t="str">
        <f>IF(OR(D946="",E946=""),"",ROUND(D946/LOOKUP(E946,SMMLV!$A$2:$A$36,SMMLV!$D$2:$D$103),3))</f>
        <v/>
      </c>
      <c r="K946" s="645">
        <v>95</v>
      </c>
      <c r="L946" s="265">
        <v>1</v>
      </c>
      <c r="M946" s="646" t="str">
        <f t="shared" ref="M946:M955" si="92">IF(SUMIFS($F$5:$F$1200,$B$5:$B$1200,$K$946,$C$5:$C$1200,$L946)=0,"NO APLICA",ROUND(SUMIFS($F$5:$F$1200,$B$5:$B$1200,$K$946,$C$5:$C$1200,$L946),3))</f>
        <v>NO APLICA</v>
      </c>
      <c r="N946" s="646"/>
    </row>
    <row r="947" spans="2:14">
      <c r="B947" s="222"/>
      <c r="C947" s="222"/>
      <c r="D947" s="268"/>
      <c r="E947" s="223"/>
      <c r="F947" s="270" t="str">
        <f>IF(OR(D947="",E947=""),"",ROUND(D947/LOOKUP(E947,SMMLV!$A$2:$A$36,SMMLV!$D$2:$D$103),3))</f>
        <v/>
      </c>
      <c r="K947" s="645"/>
      <c r="L947" s="265">
        <v>2</v>
      </c>
      <c r="M947" s="646" t="str">
        <f t="shared" si="92"/>
        <v>NO APLICA</v>
      </c>
      <c r="N947" s="646"/>
    </row>
    <row r="948" spans="2:14">
      <c r="B948" s="222"/>
      <c r="C948" s="222"/>
      <c r="D948" s="268"/>
      <c r="E948" s="223"/>
      <c r="F948" s="270" t="str">
        <f>IF(OR(D948="",E948=""),"",ROUND(D948/LOOKUP(E948,SMMLV!$A$2:$A$36,SMMLV!$D$2:$D$103),3))</f>
        <v/>
      </c>
      <c r="K948" s="645"/>
      <c r="L948" s="265">
        <v>3</v>
      </c>
      <c r="M948" s="646" t="str">
        <f t="shared" si="92"/>
        <v>NO APLICA</v>
      </c>
      <c r="N948" s="646"/>
    </row>
    <row r="949" spans="2:14">
      <c r="B949" s="222"/>
      <c r="C949" s="222"/>
      <c r="D949" s="268"/>
      <c r="E949" s="223"/>
      <c r="F949" s="270" t="str">
        <f>IF(OR(D949="",E949=""),"",ROUND(D949/LOOKUP(E949,SMMLV!$A$2:$A$36,SMMLV!$D$2:$D$103),3))</f>
        <v/>
      </c>
      <c r="K949" s="645"/>
      <c r="L949" s="265">
        <v>4</v>
      </c>
      <c r="M949" s="646" t="str">
        <f t="shared" si="92"/>
        <v>NO APLICA</v>
      </c>
      <c r="N949" s="646"/>
    </row>
    <row r="950" spans="2:14">
      <c r="B950" s="222"/>
      <c r="C950" s="222"/>
      <c r="D950" s="268"/>
      <c r="E950" s="223"/>
      <c r="F950" s="270" t="str">
        <f>IF(OR(D950="",E950=""),"",ROUND(D950/LOOKUP(E950,SMMLV!$A$2:$A$36,SMMLV!$D$2:$D$103),3))</f>
        <v/>
      </c>
      <c r="K950" s="645"/>
      <c r="L950" s="265">
        <v>5</v>
      </c>
      <c r="M950" s="646" t="str">
        <f t="shared" si="92"/>
        <v>NO APLICA</v>
      </c>
      <c r="N950" s="646"/>
    </row>
    <row r="951" spans="2:14">
      <c r="B951" s="222"/>
      <c r="C951" s="222"/>
      <c r="D951" s="268"/>
      <c r="E951" s="223"/>
      <c r="F951" s="270" t="str">
        <f>IF(OR(D951="",E951=""),"",ROUND(D951/LOOKUP(E951,SMMLV!$A$2:$A$36,SMMLV!$D$2:$D$103),3))</f>
        <v/>
      </c>
      <c r="K951" s="645"/>
      <c r="L951" s="265">
        <v>6</v>
      </c>
      <c r="M951" s="646" t="str">
        <f t="shared" si="92"/>
        <v>NO APLICA</v>
      </c>
      <c r="N951" s="646"/>
    </row>
    <row r="952" spans="2:14">
      <c r="B952" s="222"/>
      <c r="C952" s="222"/>
      <c r="D952" s="268"/>
      <c r="E952" s="223"/>
      <c r="F952" s="270" t="str">
        <f>IF(OR(D952="",E952=""),"",ROUND(D952/LOOKUP(E952,SMMLV!$A$2:$A$36,SMMLV!$D$2:$D$103),3))</f>
        <v/>
      </c>
      <c r="K952" s="645"/>
      <c r="L952" s="265">
        <v>7</v>
      </c>
      <c r="M952" s="646" t="str">
        <f t="shared" si="92"/>
        <v>NO APLICA</v>
      </c>
      <c r="N952" s="646"/>
    </row>
    <row r="953" spans="2:14">
      <c r="B953" s="222"/>
      <c r="C953" s="222"/>
      <c r="D953" s="268"/>
      <c r="E953" s="223"/>
      <c r="F953" s="270" t="str">
        <f>IF(OR(D953="",E953=""),"",ROUND(D953/LOOKUP(E953,SMMLV!$A$2:$A$36,SMMLV!$D$2:$D$103),3))</f>
        <v/>
      </c>
      <c r="K953" s="645"/>
      <c r="L953" s="265">
        <v>8</v>
      </c>
      <c r="M953" s="646" t="str">
        <f t="shared" si="92"/>
        <v>NO APLICA</v>
      </c>
      <c r="N953" s="646"/>
    </row>
    <row r="954" spans="2:14">
      <c r="B954" s="222"/>
      <c r="C954" s="222"/>
      <c r="D954" s="268"/>
      <c r="E954" s="223"/>
      <c r="F954" s="270" t="str">
        <f>IF(OR(D954="",E954=""),"",ROUND(D954/LOOKUP(E954,SMMLV!$A$2:$A$36,SMMLV!$D$2:$D$103),3))</f>
        <v/>
      </c>
      <c r="K954" s="645"/>
      <c r="L954" s="265">
        <v>9</v>
      </c>
      <c r="M954" s="646" t="str">
        <f t="shared" si="92"/>
        <v>NO APLICA</v>
      </c>
      <c r="N954" s="646"/>
    </row>
    <row r="955" spans="2:14">
      <c r="B955" s="222"/>
      <c r="C955" s="222"/>
      <c r="D955" s="268"/>
      <c r="E955" s="223"/>
      <c r="F955" s="270" t="str">
        <f>IF(OR(D955="",E955=""),"",ROUND(D955/LOOKUP(E955,SMMLV!$A$2:$A$36,SMMLV!$D$2:$D$103),3))</f>
        <v/>
      </c>
      <c r="K955" s="645"/>
      <c r="L955" s="265">
        <v>10</v>
      </c>
      <c r="M955" s="646" t="str">
        <f t="shared" si="92"/>
        <v>NO APLICA</v>
      </c>
      <c r="N955" s="646"/>
    </row>
    <row r="956" spans="2:14">
      <c r="B956" s="222"/>
      <c r="C956" s="222"/>
      <c r="D956" s="268"/>
      <c r="E956" s="223"/>
      <c r="F956" s="270" t="str">
        <f>IF(OR(D956="",E956=""),"",ROUND(D956/LOOKUP(E956,SMMLV!$A$2:$A$36,SMMLV!$D$2:$D$103),3))</f>
        <v/>
      </c>
      <c r="K956" s="645">
        <v>96</v>
      </c>
      <c r="L956" s="265">
        <v>1</v>
      </c>
      <c r="M956" s="646" t="str">
        <f t="shared" ref="M956:M965" si="93">IF(SUMIFS($F$5:$F$1200,$B$5:$B$1200,$K$956,$C$5:$C$1200,$L956)=0,"NO APLICA",ROUND(SUMIFS($F$5:$F$1200,$B$5:$B$1200,$K$956,$C$5:$C$1200,$L956),3))</f>
        <v>NO APLICA</v>
      </c>
      <c r="N956" s="646"/>
    </row>
    <row r="957" spans="2:14">
      <c r="B957" s="222"/>
      <c r="C957" s="222"/>
      <c r="D957" s="268"/>
      <c r="E957" s="223"/>
      <c r="F957" s="270" t="str">
        <f>IF(OR(D957="",E957=""),"",ROUND(D957/LOOKUP(E957,SMMLV!$A$2:$A$36,SMMLV!$D$2:$D$103),3))</f>
        <v/>
      </c>
      <c r="K957" s="645"/>
      <c r="L957" s="265">
        <v>2</v>
      </c>
      <c r="M957" s="646" t="str">
        <f t="shared" si="93"/>
        <v>NO APLICA</v>
      </c>
      <c r="N957" s="646"/>
    </row>
    <row r="958" spans="2:14">
      <c r="B958" s="222"/>
      <c r="C958" s="222"/>
      <c r="D958" s="268"/>
      <c r="E958" s="223"/>
      <c r="F958" s="270" t="str">
        <f>IF(OR(D958="",E958=""),"",ROUND(D958/LOOKUP(E958,SMMLV!$A$2:$A$36,SMMLV!$D$2:$D$103),3))</f>
        <v/>
      </c>
      <c r="K958" s="645"/>
      <c r="L958" s="265">
        <v>3</v>
      </c>
      <c r="M958" s="646" t="str">
        <f t="shared" si="93"/>
        <v>NO APLICA</v>
      </c>
      <c r="N958" s="646"/>
    </row>
    <row r="959" spans="2:14">
      <c r="B959" s="222"/>
      <c r="C959" s="222"/>
      <c r="D959" s="268"/>
      <c r="E959" s="223"/>
      <c r="F959" s="270" t="str">
        <f>IF(OR(D959="",E959=""),"",ROUND(D959/LOOKUP(E959,SMMLV!$A$2:$A$36,SMMLV!$D$2:$D$103),3))</f>
        <v/>
      </c>
      <c r="K959" s="645"/>
      <c r="L959" s="265">
        <v>4</v>
      </c>
      <c r="M959" s="646" t="str">
        <f t="shared" si="93"/>
        <v>NO APLICA</v>
      </c>
      <c r="N959" s="646"/>
    </row>
    <row r="960" spans="2:14">
      <c r="B960" s="222"/>
      <c r="C960" s="222"/>
      <c r="D960" s="268"/>
      <c r="E960" s="223"/>
      <c r="F960" s="270" t="str">
        <f>IF(OR(D960="",E960=""),"",ROUND(D960/LOOKUP(E960,SMMLV!$A$2:$A$36,SMMLV!$D$2:$D$103),3))</f>
        <v/>
      </c>
      <c r="K960" s="645"/>
      <c r="L960" s="265">
        <v>5</v>
      </c>
      <c r="M960" s="646" t="str">
        <f t="shared" si="93"/>
        <v>NO APLICA</v>
      </c>
      <c r="N960" s="646"/>
    </row>
    <row r="961" spans="2:14">
      <c r="B961" s="222"/>
      <c r="C961" s="222"/>
      <c r="D961" s="268"/>
      <c r="E961" s="223"/>
      <c r="F961" s="270" t="str">
        <f>IF(OR(D961="",E961=""),"",ROUND(D961/LOOKUP(E961,SMMLV!$A$2:$A$36,SMMLV!$D$2:$D$103),3))</f>
        <v/>
      </c>
      <c r="K961" s="645"/>
      <c r="L961" s="265">
        <v>6</v>
      </c>
      <c r="M961" s="646" t="str">
        <f t="shared" si="93"/>
        <v>NO APLICA</v>
      </c>
      <c r="N961" s="646"/>
    </row>
    <row r="962" spans="2:14">
      <c r="B962" s="222"/>
      <c r="C962" s="222"/>
      <c r="D962" s="268"/>
      <c r="E962" s="223"/>
      <c r="F962" s="270" t="str">
        <f>IF(OR(D962="",E962=""),"",ROUND(D962/LOOKUP(E962,SMMLV!$A$2:$A$36,SMMLV!$D$2:$D$103),3))</f>
        <v/>
      </c>
      <c r="K962" s="645"/>
      <c r="L962" s="265">
        <v>7</v>
      </c>
      <c r="M962" s="646" t="str">
        <f t="shared" si="93"/>
        <v>NO APLICA</v>
      </c>
      <c r="N962" s="646"/>
    </row>
    <row r="963" spans="2:14">
      <c r="B963" s="222"/>
      <c r="C963" s="222"/>
      <c r="D963" s="268"/>
      <c r="E963" s="223"/>
      <c r="F963" s="270" t="str">
        <f>IF(OR(D963="",E963=""),"",ROUND(D963/LOOKUP(E963,SMMLV!$A$2:$A$36,SMMLV!$D$2:$D$103),3))</f>
        <v/>
      </c>
      <c r="K963" s="645"/>
      <c r="L963" s="265">
        <v>8</v>
      </c>
      <c r="M963" s="646" t="str">
        <f t="shared" si="93"/>
        <v>NO APLICA</v>
      </c>
      <c r="N963" s="646"/>
    </row>
    <row r="964" spans="2:14">
      <c r="B964" s="222"/>
      <c r="C964" s="222"/>
      <c r="D964" s="268"/>
      <c r="E964" s="223"/>
      <c r="F964" s="270" t="str">
        <f>IF(OR(D964="",E964=""),"",ROUND(D964/LOOKUP(E964,SMMLV!$A$2:$A$36,SMMLV!$D$2:$D$103),3))</f>
        <v/>
      </c>
      <c r="K964" s="645"/>
      <c r="L964" s="265">
        <v>9</v>
      </c>
      <c r="M964" s="646" t="str">
        <f t="shared" si="93"/>
        <v>NO APLICA</v>
      </c>
      <c r="N964" s="646"/>
    </row>
    <row r="965" spans="2:14">
      <c r="B965" s="222"/>
      <c r="C965" s="222"/>
      <c r="D965" s="268"/>
      <c r="E965" s="223"/>
      <c r="F965" s="270" t="str">
        <f>IF(OR(D965="",E965=""),"",ROUND(D965/LOOKUP(E965,SMMLV!$A$2:$A$36,SMMLV!$D$2:$D$103),3))</f>
        <v/>
      </c>
      <c r="K965" s="645"/>
      <c r="L965" s="265">
        <v>10</v>
      </c>
      <c r="M965" s="646" t="str">
        <f t="shared" si="93"/>
        <v>NO APLICA</v>
      </c>
      <c r="N965" s="646"/>
    </row>
    <row r="966" spans="2:14">
      <c r="B966" s="222"/>
      <c r="C966" s="222"/>
      <c r="D966" s="268"/>
      <c r="E966" s="223"/>
      <c r="F966" s="270" t="str">
        <f>IF(OR(D966="",E966=""),"",ROUND(D966/LOOKUP(E966,SMMLV!$A$2:$A$36,SMMLV!$D$2:$D$103),3))</f>
        <v/>
      </c>
      <c r="K966" s="645">
        <v>97</v>
      </c>
      <c r="L966" s="265">
        <v>1</v>
      </c>
      <c r="M966" s="646" t="str">
        <f t="shared" ref="M966:M975" si="94">IF(SUMIFS($F$5:$F$1200,$B$5:$B$1200,$K$966,$C$5:$C$1200,$L966)=0,"NO APLICA",ROUND(SUMIFS($F$5:$F$1200,$B$5:$B$1200,$K$966,$C$5:$C$1200,$L966),3))</f>
        <v>NO APLICA</v>
      </c>
      <c r="N966" s="646"/>
    </row>
    <row r="967" spans="2:14">
      <c r="B967" s="222"/>
      <c r="C967" s="222"/>
      <c r="D967" s="268"/>
      <c r="E967" s="223"/>
      <c r="F967" s="270" t="str">
        <f>IF(OR(D967="",E967=""),"",ROUND(D967/LOOKUP(E967,SMMLV!$A$2:$A$36,SMMLV!$D$2:$D$103),3))</f>
        <v/>
      </c>
      <c r="K967" s="645"/>
      <c r="L967" s="265">
        <v>2</v>
      </c>
      <c r="M967" s="646" t="str">
        <f t="shared" si="94"/>
        <v>NO APLICA</v>
      </c>
      <c r="N967" s="646"/>
    </row>
    <row r="968" spans="2:14">
      <c r="B968" s="222"/>
      <c r="C968" s="222"/>
      <c r="D968" s="268"/>
      <c r="E968" s="223"/>
      <c r="F968" s="270" t="str">
        <f>IF(OR(D968="",E968=""),"",ROUND(D968/LOOKUP(E968,SMMLV!$A$2:$A$36,SMMLV!$D$2:$D$103),3))</f>
        <v/>
      </c>
      <c r="K968" s="645"/>
      <c r="L968" s="265">
        <v>3</v>
      </c>
      <c r="M968" s="646" t="str">
        <f t="shared" si="94"/>
        <v>NO APLICA</v>
      </c>
      <c r="N968" s="646"/>
    </row>
    <row r="969" spans="2:14">
      <c r="B969" s="222"/>
      <c r="C969" s="222"/>
      <c r="D969" s="268"/>
      <c r="E969" s="223"/>
      <c r="F969" s="270" t="str">
        <f>IF(OR(D969="",E969=""),"",ROUND(D969/LOOKUP(E969,SMMLV!$A$2:$A$36,SMMLV!$D$2:$D$103),3))</f>
        <v/>
      </c>
      <c r="K969" s="645"/>
      <c r="L969" s="265">
        <v>4</v>
      </c>
      <c r="M969" s="646" t="str">
        <f t="shared" si="94"/>
        <v>NO APLICA</v>
      </c>
      <c r="N969" s="646"/>
    </row>
    <row r="970" spans="2:14">
      <c r="B970" s="222"/>
      <c r="C970" s="222"/>
      <c r="D970" s="268"/>
      <c r="E970" s="223"/>
      <c r="F970" s="270" t="str">
        <f>IF(OR(D970="",E970=""),"",ROUND(D970/LOOKUP(E970,SMMLV!$A$2:$A$36,SMMLV!$D$2:$D$103),3))</f>
        <v/>
      </c>
      <c r="K970" s="645"/>
      <c r="L970" s="265">
        <v>5</v>
      </c>
      <c r="M970" s="646" t="str">
        <f t="shared" si="94"/>
        <v>NO APLICA</v>
      </c>
      <c r="N970" s="646"/>
    </row>
    <row r="971" spans="2:14">
      <c r="B971" s="222"/>
      <c r="C971" s="222"/>
      <c r="D971" s="268"/>
      <c r="E971" s="223"/>
      <c r="F971" s="270" t="str">
        <f>IF(OR(D971="",E971=""),"",ROUND(D971/LOOKUP(E971,SMMLV!$A$2:$A$36,SMMLV!$D$2:$D$103),3))</f>
        <v/>
      </c>
      <c r="K971" s="645"/>
      <c r="L971" s="265">
        <v>6</v>
      </c>
      <c r="M971" s="646" t="str">
        <f t="shared" si="94"/>
        <v>NO APLICA</v>
      </c>
      <c r="N971" s="646"/>
    </row>
    <row r="972" spans="2:14">
      <c r="B972" s="222"/>
      <c r="C972" s="222"/>
      <c r="D972" s="268"/>
      <c r="E972" s="223"/>
      <c r="F972" s="270" t="str">
        <f>IF(OR(D972="",E972=""),"",ROUND(D972/LOOKUP(E972,SMMLV!$A$2:$A$36,SMMLV!$D$2:$D$103),3))</f>
        <v/>
      </c>
      <c r="K972" s="645"/>
      <c r="L972" s="265">
        <v>7</v>
      </c>
      <c r="M972" s="646" t="str">
        <f t="shared" si="94"/>
        <v>NO APLICA</v>
      </c>
      <c r="N972" s="646"/>
    </row>
    <row r="973" spans="2:14">
      <c r="B973" s="222"/>
      <c r="C973" s="222"/>
      <c r="D973" s="268"/>
      <c r="E973" s="223"/>
      <c r="F973" s="270" t="str">
        <f>IF(OR(D973="",E973=""),"",ROUND(D973/LOOKUP(E973,SMMLV!$A$2:$A$36,SMMLV!$D$2:$D$103),3))</f>
        <v/>
      </c>
      <c r="K973" s="645"/>
      <c r="L973" s="265">
        <v>8</v>
      </c>
      <c r="M973" s="646" t="str">
        <f t="shared" si="94"/>
        <v>NO APLICA</v>
      </c>
      <c r="N973" s="646"/>
    </row>
    <row r="974" spans="2:14">
      <c r="B974" s="222"/>
      <c r="C974" s="222"/>
      <c r="D974" s="268"/>
      <c r="E974" s="223"/>
      <c r="F974" s="270" t="str">
        <f>IF(OR(D974="",E974=""),"",ROUND(D974/LOOKUP(E974,SMMLV!$A$2:$A$36,SMMLV!$D$2:$D$103),3))</f>
        <v/>
      </c>
      <c r="K974" s="645"/>
      <c r="L974" s="265">
        <v>9</v>
      </c>
      <c r="M974" s="646" t="str">
        <f t="shared" si="94"/>
        <v>NO APLICA</v>
      </c>
      <c r="N974" s="646"/>
    </row>
    <row r="975" spans="2:14">
      <c r="B975" s="222"/>
      <c r="C975" s="222"/>
      <c r="D975" s="268"/>
      <c r="E975" s="223"/>
      <c r="F975" s="270" t="str">
        <f>IF(OR(D975="",E975=""),"",ROUND(D975/LOOKUP(E975,SMMLV!$A$2:$A$36,SMMLV!$D$2:$D$103),3))</f>
        <v/>
      </c>
      <c r="K975" s="645"/>
      <c r="L975" s="265">
        <v>10</v>
      </c>
      <c r="M975" s="646" t="str">
        <f t="shared" si="94"/>
        <v>NO APLICA</v>
      </c>
      <c r="N975" s="646"/>
    </row>
    <row r="976" spans="2:14">
      <c r="B976" s="222"/>
      <c r="C976" s="222"/>
      <c r="D976" s="268"/>
      <c r="E976" s="223"/>
      <c r="F976" s="270" t="str">
        <f>IF(OR(D976="",E976=""),"",ROUND(D976/LOOKUP(E976,SMMLV!$A$2:$A$36,SMMLV!$D$2:$D$103),3))</f>
        <v/>
      </c>
      <c r="K976" s="645">
        <v>98</v>
      </c>
      <c r="L976" s="265">
        <v>1</v>
      </c>
      <c r="M976" s="646" t="str">
        <f t="shared" ref="M976:M985" si="95">IF(SUMIFS($F$5:$F$1200,$B$5:$B$1200,$K$976,$C$5:$C$1200,$L976)=0,"NO APLICA",ROUND(SUMIFS($F$5:$F$1200,$B$5:$B$1200,$K$976,$C$5:$C$1200,$L976),3))</f>
        <v>NO APLICA</v>
      </c>
      <c r="N976" s="646"/>
    </row>
    <row r="977" spans="2:14">
      <c r="B977" s="222"/>
      <c r="C977" s="222"/>
      <c r="D977" s="268"/>
      <c r="E977" s="223"/>
      <c r="F977" s="270" t="str">
        <f>IF(OR(D977="",E977=""),"",ROUND(D977/LOOKUP(E977,SMMLV!$A$2:$A$36,SMMLV!$D$2:$D$103),3))</f>
        <v/>
      </c>
      <c r="K977" s="645"/>
      <c r="L977" s="265">
        <v>2</v>
      </c>
      <c r="M977" s="646" t="str">
        <f t="shared" si="95"/>
        <v>NO APLICA</v>
      </c>
      <c r="N977" s="646"/>
    </row>
    <row r="978" spans="2:14">
      <c r="B978" s="222"/>
      <c r="C978" s="222"/>
      <c r="D978" s="268"/>
      <c r="E978" s="223"/>
      <c r="F978" s="270" t="str">
        <f>IF(OR(D978="",E978=""),"",ROUND(D978/LOOKUP(E978,SMMLV!$A$2:$A$36,SMMLV!$D$2:$D$103),3))</f>
        <v/>
      </c>
      <c r="K978" s="645"/>
      <c r="L978" s="265">
        <v>3</v>
      </c>
      <c r="M978" s="646" t="str">
        <f t="shared" si="95"/>
        <v>NO APLICA</v>
      </c>
      <c r="N978" s="646"/>
    </row>
    <row r="979" spans="2:14">
      <c r="B979" s="222"/>
      <c r="C979" s="222"/>
      <c r="D979" s="268"/>
      <c r="E979" s="223"/>
      <c r="F979" s="270" t="str">
        <f>IF(OR(D979="",E979=""),"",ROUND(D979/LOOKUP(E979,SMMLV!$A$2:$A$36,SMMLV!$D$2:$D$103),3))</f>
        <v/>
      </c>
      <c r="K979" s="645"/>
      <c r="L979" s="265">
        <v>4</v>
      </c>
      <c r="M979" s="646" t="str">
        <f t="shared" si="95"/>
        <v>NO APLICA</v>
      </c>
      <c r="N979" s="646"/>
    </row>
    <row r="980" spans="2:14">
      <c r="B980" s="222"/>
      <c r="C980" s="222"/>
      <c r="D980" s="268"/>
      <c r="E980" s="223"/>
      <c r="F980" s="270" t="str">
        <f>IF(OR(D980="",E980=""),"",ROUND(D980/LOOKUP(E980,SMMLV!$A$2:$A$36,SMMLV!$D$2:$D$103),3))</f>
        <v/>
      </c>
      <c r="K980" s="645"/>
      <c r="L980" s="265">
        <v>5</v>
      </c>
      <c r="M980" s="646" t="str">
        <f t="shared" si="95"/>
        <v>NO APLICA</v>
      </c>
      <c r="N980" s="646"/>
    </row>
    <row r="981" spans="2:14">
      <c r="B981" s="222"/>
      <c r="C981" s="222"/>
      <c r="D981" s="268"/>
      <c r="E981" s="223"/>
      <c r="F981" s="270" t="str">
        <f>IF(OR(D981="",E981=""),"",ROUND(D981/LOOKUP(E981,SMMLV!$A$2:$A$36,SMMLV!$D$2:$D$103),3))</f>
        <v/>
      </c>
      <c r="K981" s="645"/>
      <c r="L981" s="265">
        <v>6</v>
      </c>
      <c r="M981" s="646" t="str">
        <f t="shared" si="95"/>
        <v>NO APLICA</v>
      </c>
      <c r="N981" s="646"/>
    </row>
    <row r="982" spans="2:14">
      <c r="B982" s="222"/>
      <c r="C982" s="222"/>
      <c r="D982" s="268"/>
      <c r="E982" s="223"/>
      <c r="F982" s="270" t="str">
        <f>IF(OR(D982="",E982=""),"",ROUND(D982/LOOKUP(E982,SMMLV!$A$2:$A$36,SMMLV!$D$2:$D$103),3))</f>
        <v/>
      </c>
      <c r="K982" s="645"/>
      <c r="L982" s="265">
        <v>7</v>
      </c>
      <c r="M982" s="646" t="str">
        <f t="shared" si="95"/>
        <v>NO APLICA</v>
      </c>
      <c r="N982" s="646"/>
    </row>
    <row r="983" spans="2:14">
      <c r="B983" s="222"/>
      <c r="C983" s="222"/>
      <c r="D983" s="268"/>
      <c r="E983" s="223"/>
      <c r="F983" s="270" t="str">
        <f>IF(OR(D983="",E983=""),"",ROUND(D983/LOOKUP(E983,SMMLV!$A$2:$A$36,SMMLV!$D$2:$D$103),3))</f>
        <v/>
      </c>
      <c r="K983" s="645"/>
      <c r="L983" s="265">
        <v>8</v>
      </c>
      <c r="M983" s="646" t="str">
        <f t="shared" si="95"/>
        <v>NO APLICA</v>
      </c>
      <c r="N983" s="646"/>
    </row>
    <row r="984" spans="2:14">
      <c r="B984" s="222"/>
      <c r="C984" s="222"/>
      <c r="D984" s="268"/>
      <c r="E984" s="223"/>
      <c r="F984" s="270" t="str">
        <f>IF(OR(D984="",E984=""),"",ROUND(D984/LOOKUP(E984,SMMLV!$A$2:$A$36,SMMLV!$D$2:$D$103),3))</f>
        <v/>
      </c>
      <c r="K984" s="645"/>
      <c r="L984" s="265">
        <v>9</v>
      </c>
      <c r="M984" s="646" t="str">
        <f t="shared" si="95"/>
        <v>NO APLICA</v>
      </c>
      <c r="N984" s="646"/>
    </row>
    <row r="985" spans="2:14">
      <c r="B985" s="222"/>
      <c r="C985" s="222"/>
      <c r="D985" s="268"/>
      <c r="E985" s="223"/>
      <c r="F985" s="270" t="str">
        <f>IF(OR(D985="",E985=""),"",ROUND(D985/LOOKUP(E985,SMMLV!$A$2:$A$36,SMMLV!$D$2:$D$103),3))</f>
        <v/>
      </c>
      <c r="K985" s="645"/>
      <c r="L985" s="265">
        <v>10</v>
      </c>
      <c r="M985" s="646" t="str">
        <f t="shared" si="95"/>
        <v>NO APLICA</v>
      </c>
      <c r="N985" s="646"/>
    </row>
    <row r="986" spans="2:14">
      <c r="B986" s="222"/>
      <c r="C986" s="222"/>
      <c r="D986" s="268"/>
      <c r="E986" s="223"/>
      <c r="F986" s="270" t="str">
        <f>IF(OR(D986="",E986=""),"",ROUND(D986/LOOKUP(E986,SMMLV!$A$2:$A$36,SMMLV!$D$2:$D$103),3))</f>
        <v/>
      </c>
      <c r="K986" s="645">
        <v>99</v>
      </c>
      <c r="L986" s="265">
        <v>1</v>
      </c>
      <c r="M986" s="646" t="str">
        <f t="shared" ref="M986:M995" si="96">IF(SUMIFS($F$5:$F$1200,$B$5:$B$1200,$K$986,$C$5:$C$1200,$L986)=0,"NO APLICA",ROUND(SUMIFS($F$5:$F$1200,$B$5:$B$1200,$K$986,$C$5:$C$1200,$L986),3))</f>
        <v>NO APLICA</v>
      </c>
      <c r="N986" s="646"/>
    </row>
    <row r="987" spans="2:14">
      <c r="B987" s="222"/>
      <c r="C987" s="222"/>
      <c r="D987" s="268"/>
      <c r="E987" s="223"/>
      <c r="F987" s="270" t="str">
        <f>IF(OR(D987="",E987=""),"",ROUND(D987/LOOKUP(E987,SMMLV!$A$2:$A$36,SMMLV!$D$2:$D$103),3))</f>
        <v/>
      </c>
      <c r="K987" s="645"/>
      <c r="L987" s="265">
        <v>2</v>
      </c>
      <c r="M987" s="646" t="str">
        <f t="shared" si="96"/>
        <v>NO APLICA</v>
      </c>
      <c r="N987" s="646"/>
    </row>
    <row r="988" spans="2:14">
      <c r="B988" s="222"/>
      <c r="C988" s="222"/>
      <c r="D988" s="268"/>
      <c r="E988" s="223"/>
      <c r="F988" s="270" t="str">
        <f>IF(OR(D988="",E988=""),"",ROUND(D988/LOOKUP(E988,SMMLV!$A$2:$A$36,SMMLV!$D$2:$D$103),3))</f>
        <v/>
      </c>
      <c r="K988" s="645"/>
      <c r="L988" s="265">
        <v>3</v>
      </c>
      <c r="M988" s="646" t="str">
        <f t="shared" si="96"/>
        <v>NO APLICA</v>
      </c>
      <c r="N988" s="646"/>
    </row>
    <row r="989" spans="2:14">
      <c r="B989" s="222"/>
      <c r="C989" s="222"/>
      <c r="D989" s="268"/>
      <c r="E989" s="223"/>
      <c r="F989" s="270" t="str">
        <f>IF(OR(D989="",E989=""),"",ROUND(D989/LOOKUP(E989,SMMLV!$A$2:$A$36,SMMLV!$D$2:$D$103),3))</f>
        <v/>
      </c>
      <c r="K989" s="645"/>
      <c r="L989" s="265">
        <v>4</v>
      </c>
      <c r="M989" s="646" t="str">
        <f t="shared" si="96"/>
        <v>NO APLICA</v>
      </c>
      <c r="N989" s="646"/>
    </row>
    <row r="990" spans="2:14">
      <c r="B990" s="222"/>
      <c r="C990" s="222"/>
      <c r="D990" s="268"/>
      <c r="E990" s="223"/>
      <c r="F990" s="270" t="str">
        <f>IF(OR(D990="",E990=""),"",ROUND(D990/LOOKUP(E990,SMMLV!$A$2:$A$36,SMMLV!$D$2:$D$103),3))</f>
        <v/>
      </c>
      <c r="K990" s="645"/>
      <c r="L990" s="265">
        <v>5</v>
      </c>
      <c r="M990" s="646" t="str">
        <f t="shared" si="96"/>
        <v>NO APLICA</v>
      </c>
      <c r="N990" s="646"/>
    </row>
    <row r="991" spans="2:14">
      <c r="B991" s="222"/>
      <c r="C991" s="222"/>
      <c r="D991" s="268"/>
      <c r="E991" s="223"/>
      <c r="F991" s="270" t="str">
        <f>IF(OR(D991="",E991=""),"",ROUND(D991/LOOKUP(E991,SMMLV!$A$2:$A$36,SMMLV!$D$2:$D$103),3))</f>
        <v/>
      </c>
      <c r="K991" s="645"/>
      <c r="L991" s="265">
        <v>6</v>
      </c>
      <c r="M991" s="646" t="str">
        <f t="shared" si="96"/>
        <v>NO APLICA</v>
      </c>
      <c r="N991" s="646"/>
    </row>
    <row r="992" spans="2:14">
      <c r="B992" s="222"/>
      <c r="C992" s="222"/>
      <c r="D992" s="268"/>
      <c r="E992" s="223"/>
      <c r="F992" s="270" t="str">
        <f>IF(OR(D992="",E992=""),"",ROUND(D992/LOOKUP(E992,SMMLV!$A$2:$A$36,SMMLV!$D$2:$D$103),3))</f>
        <v/>
      </c>
      <c r="K992" s="645"/>
      <c r="L992" s="265">
        <v>7</v>
      </c>
      <c r="M992" s="646" t="str">
        <f t="shared" si="96"/>
        <v>NO APLICA</v>
      </c>
      <c r="N992" s="646"/>
    </row>
    <row r="993" spans="2:14">
      <c r="B993" s="222"/>
      <c r="C993" s="222"/>
      <c r="D993" s="268"/>
      <c r="E993" s="223"/>
      <c r="F993" s="270" t="str">
        <f>IF(OR(D993="",E993=""),"",ROUND(D993/LOOKUP(E993,SMMLV!$A$2:$A$36,SMMLV!$D$2:$D$103),3))</f>
        <v/>
      </c>
      <c r="K993" s="645"/>
      <c r="L993" s="265">
        <v>8</v>
      </c>
      <c r="M993" s="646" t="str">
        <f t="shared" si="96"/>
        <v>NO APLICA</v>
      </c>
      <c r="N993" s="646"/>
    </row>
    <row r="994" spans="2:14">
      <c r="B994" s="222"/>
      <c r="C994" s="222"/>
      <c r="D994" s="268"/>
      <c r="E994" s="223"/>
      <c r="F994" s="270" t="str">
        <f>IF(OR(D994="",E994=""),"",ROUND(D994/LOOKUP(E994,SMMLV!$A$2:$A$36,SMMLV!$D$2:$D$103),3))</f>
        <v/>
      </c>
      <c r="K994" s="645"/>
      <c r="L994" s="265">
        <v>9</v>
      </c>
      <c r="M994" s="646" t="str">
        <f t="shared" si="96"/>
        <v>NO APLICA</v>
      </c>
      <c r="N994" s="646"/>
    </row>
    <row r="995" spans="2:14">
      <c r="B995" s="222"/>
      <c r="C995" s="222"/>
      <c r="D995" s="268"/>
      <c r="E995" s="223"/>
      <c r="F995" s="270" t="str">
        <f>IF(OR(D995="",E995=""),"",ROUND(D995/LOOKUP(E995,SMMLV!$A$2:$A$36,SMMLV!$D$2:$D$103),3))</f>
        <v/>
      </c>
      <c r="K995" s="645"/>
      <c r="L995" s="265">
        <v>10</v>
      </c>
      <c r="M995" s="646" t="str">
        <f t="shared" si="96"/>
        <v>NO APLICA</v>
      </c>
      <c r="N995" s="646"/>
    </row>
    <row r="996" spans="2:14">
      <c r="B996" s="222"/>
      <c r="C996" s="222"/>
      <c r="D996" s="268"/>
      <c r="E996" s="223"/>
      <c r="F996" s="270" t="str">
        <f>IF(OR(D996="",E996=""),"",ROUND(D996/LOOKUP(E996,SMMLV!$A$2:$A$36,SMMLV!$D$2:$D$103),3))</f>
        <v/>
      </c>
      <c r="K996" s="645">
        <v>100</v>
      </c>
      <c r="L996" s="265">
        <v>1</v>
      </c>
      <c r="M996" s="646" t="str">
        <f t="shared" ref="M996:M1005" si="97">IF(SUMIFS($F$5:$F$1200,$B$5:$B$1200,$K$996,$C$5:$C$1200,$L996)=0,"NO APLICA",ROUND(SUMIFS($F$5:$F$1200,$B$5:$B$1200,$K$996,$C$5:$C$1200,$L996),3))</f>
        <v>NO APLICA</v>
      </c>
      <c r="N996" s="646"/>
    </row>
    <row r="997" spans="2:14">
      <c r="B997" s="222"/>
      <c r="C997" s="222"/>
      <c r="D997" s="268"/>
      <c r="E997" s="223"/>
      <c r="F997" s="270" t="str">
        <f>IF(OR(D997="",E997=""),"",ROUND(D997/LOOKUP(E997,SMMLV!$A$2:$A$36,SMMLV!$D$2:$D$103),3))</f>
        <v/>
      </c>
      <c r="K997" s="645"/>
      <c r="L997" s="265">
        <v>2</v>
      </c>
      <c r="M997" s="646" t="str">
        <f t="shared" si="97"/>
        <v>NO APLICA</v>
      </c>
      <c r="N997" s="646"/>
    </row>
    <row r="998" spans="2:14">
      <c r="B998" s="222"/>
      <c r="C998" s="222"/>
      <c r="D998" s="268"/>
      <c r="E998" s="223"/>
      <c r="F998" s="270" t="str">
        <f>IF(OR(D998="",E998=""),"",ROUND(D998/LOOKUP(E998,SMMLV!$A$2:$A$36,SMMLV!$D$2:$D$103),3))</f>
        <v/>
      </c>
      <c r="K998" s="645"/>
      <c r="L998" s="265">
        <v>3</v>
      </c>
      <c r="M998" s="646" t="str">
        <f t="shared" si="97"/>
        <v>NO APLICA</v>
      </c>
      <c r="N998" s="646"/>
    </row>
    <row r="999" spans="2:14">
      <c r="B999" s="222"/>
      <c r="C999" s="222"/>
      <c r="D999" s="268"/>
      <c r="E999" s="223"/>
      <c r="F999" s="270" t="str">
        <f>IF(OR(D999="",E999=""),"",ROUND(D999/LOOKUP(E999,SMMLV!$A$2:$A$36,SMMLV!$D$2:$D$103),3))</f>
        <v/>
      </c>
      <c r="K999" s="645"/>
      <c r="L999" s="265">
        <v>4</v>
      </c>
      <c r="M999" s="646" t="str">
        <f t="shared" si="97"/>
        <v>NO APLICA</v>
      </c>
      <c r="N999" s="646"/>
    </row>
    <row r="1000" spans="2:14">
      <c r="B1000" s="222"/>
      <c r="C1000" s="222"/>
      <c r="D1000" s="268"/>
      <c r="E1000" s="223"/>
      <c r="F1000" s="270" t="str">
        <f>IF(OR(D1000="",E1000=""),"",ROUND(D1000/LOOKUP(E1000,SMMLV!$A$2:$A$36,SMMLV!$D$2:$D$103),3))</f>
        <v/>
      </c>
      <c r="K1000" s="645"/>
      <c r="L1000" s="265">
        <v>5</v>
      </c>
      <c r="M1000" s="646" t="str">
        <f t="shared" si="97"/>
        <v>NO APLICA</v>
      </c>
      <c r="N1000" s="646"/>
    </row>
    <row r="1001" spans="2:14">
      <c r="B1001" s="222"/>
      <c r="C1001" s="222"/>
      <c r="D1001" s="268"/>
      <c r="E1001" s="223"/>
      <c r="F1001" s="270" t="str">
        <f>IF(OR(D1001="",E1001=""),"",ROUND(D1001/LOOKUP(E1001,SMMLV!$A$2:$A$36,SMMLV!$D$2:$D$103),3))</f>
        <v/>
      </c>
      <c r="K1001" s="645"/>
      <c r="L1001" s="265">
        <v>6</v>
      </c>
      <c r="M1001" s="646" t="str">
        <f t="shared" si="97"/>
        <v>NO APLICA</v>
      </c>
      <c r="N1001" s="646"/>
    </row>
    <row r="1002" spans="2:14">
      <c r="B1002" s="222"/>
      <c r="C1002" s="222"/>
      <c r="D1002" s="268"/>
      <c r="E1002" s="223"/>
      <c r="F1002" s="270" t="str">
        <f>IF(OR(D1002="",E1002=""),"",ROUND(D1002/LOOKUP(E1002,SMMLV!$A$2:$A$36,SMMLV!$D$2:$D$103),3))</f>
        <v/>
      </c>
      <c r="K1002" s="645"/>
      <c r="L1002" s="265">
        <v>7</v>
      </c>
      <c r="M1002" s="646" t="str">
        <f t="shared" si="97"/>
        <v>NO APLICA</v>
      </c>
      <c r="N1002" s="646"/>
    </row>
    <row r="1003" spans="2:14">
      <c r="B1003" s="222"/>
      <c r="C1003" s="222"/>
      <c r="D1003" s="268"/>
      <c r="E1003" s="223"/>
      <c r="F1003" s="270" t="str">
        <f>IF(OR(D1003="",E1003=""),"",ROUND(D1003/LOOKUP(E1003,SMMLV!$A$2:$A$36,SMMLV!$D$2:$D$103),3))</f>
        <v/>
      </c>
      <c r="K1003" s="645"/>
      <c r="L1003" s="265">
        <v>8</v>
      </c>
      <c r="M1003" s="646" t="str">
        <f t="shared" si="97"/>
        <v>NO APLICA</v>
      </c>
      <c r="N1003" s="646"/>
    </row>
    <row r="1004" spans="2:14">
      <c r="B1004" s="222"/>
      <c r="C1004" s="222"/>
      <c r="D1004" s="268"/>
      <c r="E1004" s="223"/>
      <c r="F1004" s="270" t="str">
        <f>IF(OR(D1004="",E1004=""),"",ROUND(D1004/LOOKUP(E1004,SMMLV!$A$2:$A$36,SMMLV!$D$2:$D$103),3))</f>
        <v/>
      </c>
      <c r="K1004" s="645"/>
      <c r="L1004" s="265">
        <v>9</v>
      </c>
      <c r="M1004" s="646" t="str">
        <f t="shared" si="97"/>
        <v>NO APLICA</v>
      </c>
      <c r="N1004" s="646"/>
    </row>
    <row r="1005" spans="2:14">
      <c r="B1005" s="222"/>
      <c r="C1005" s="222"/>
      <c r="D1005" s="268"/>
      <c r="E1005" s="223"/>
      <c r="F1005" s="270" t="str">
        <f>IF(OR(D1005="",E1005=""),"",ROUND(D1005/LOOKUP(E1005,SMMLV!$A$2:$A$36,SMMLV!$D$2:$D$103),3))</f>
        <v/>
      </c>
      <c r="K1005" s="645"/>
      <c r="L1005" s="265">
        <v>10</v>
      </c>
      <c r="M1005" s="646" t="str">
        <f t="shared" si="97"/>
        <v>NO APLICA</v>
      </c>
      <c r="N1005" s="646"/>
    </row>
    <row r="1006" spans="2:14">
      <c r="B1006" s="222"/>
      <c r="C1006" s="222"/>
      <c r="D1006" s="268"/>
      <c r="E1006" s="223"/>
      <c r="F1006" s="270" t="str">
        <f>IF(OR(D1006="",E1006=""),"",ROUND(D1006/LOOKUP(E1006,SMMLV!$A$2:$A$36,SMMLV!$D$2:$D$103),3))</f>
        <v/>
      </c>
    </row>
    <row r="1007" spans="2:14">
      <c r="B1007" s="222"/>
      <c r="C1007" s="222"/>
      <c r="D1007" s="268"/>
      <c r="E1007" s="223"/>
      <c r="F1007" s="270" t="str">
        <f>IF(OR(D1007="",E1007=""),"",ROUND(D1007/LOOKUP(E1007,SMMLV!$A$2:$A$36,SMMLV!$D$2:$D$103),3))</f>
        <v/>
      </c>
    </row>
    <row r="1008" spans="2:14">
      <c r="B1008" s="222"/>
      <c r="C1008" s="222"/>
      <c r="D1008" s="268"/>
      <c r="E1008" s="223"/>
      <c r="F1008" s="270" t="str">
        <f>IF(OR(D1008="",E1008=""),"",ROUND(D1008/LOOKUP(E1008,SMMLV!$A$2:$A$36,SMMLV!$D$2:$D$103),3))</f>
        <v/>
      </c>
    </row>
    <row r="1009" spans="2:6">
      <c r="B1009" s="222"/>
      <c r="C1009" s="222"/>
      <c r="D1009" s="268"/>
      <c r="E1009" s="223"/>
      <c r="F1009" s="270" t="str">
        <f>IF(OR(D1009="",E1009=""),"",ROUND(D1009/LOOKUP(E1009,SMMLV!$A$2:$A$36,SMMLV!$D$2:$D$103),3))</f>
        <v/>
      </c>
    </row>
    <row r="1010" spans="2:6">
      <c r="B1010" s="222"/>
      <c r="C1010" s="222"/>
      <c r="D1010" s="268"/>
      <c r="E1010" s="223"/>
      <c r="F1010" s="270" t="str">
        <f>IF(OR(D1010="",E1010=""),"",ROUND(D1010/LOOKUP(E1010,SMMLV!$A$2:$A$36,SMMLV!$D$2:$D$103),3))</f>
        <v/>
      </c>
    </row>
    <row r="1011" spans="2:6">
      <c r="B1011" s="222"/>
      <c r="C1011" s="222"/>
      <c r="D1011" s="268"/>
      <c r="E1011" s="223"/>
      <c r="F1011" s="270" t="str">
        <f>IF(OR(D1011="",E1011=""),"",ROUND(D1011/LOOKUP(E1011,SMMLV!$A$2:$A$36,SMMLV!$D$2:$D$103),3))</f>
        <v/>
      </c>
    </row>
    <row r="1012" spans="2:6">
      <c r="B1012" s="222"/>
      <c r="C1012" s="222"/>
      <c r="D1012" s="268"/>
      <c r="E1012" s="223"/>
      <c r="F1012" s="270" t="str">
        <f>IF(OR(D1012="",E1012=""),"",ROUND(D1012/LOOKUP(E1012,SMMLV!$A$2:$A$36,SMMLV!$D$2:$D$103),3))</f>
        <v/>
      </c>
    </row>
    <row r="1013" spans="2:6">
      <c r="B1013" s="222"/>
      <c r="C1013" s="222"/>
      <c r="D1013" s="268"/>
      <c r="E1013" s="223"/>
      <c r="F1013" s="270" t="str">
        <f>IF(OR(D1013="",E1013=""),"",ROUND(D1013/LOOKUP(E1013,SMMLV!$A$2:$A$36,SMMLV!$D$2:$D$103),3))</f>
        <v/>
      </c>
    </row>
    <row r="1014" spans="2:6">
      <c r="B1014" s="222"/>
      <c r="C1014" s="222"/>
      <c r="D1014" s="268"/>
      <c r="E1014" s="223"/>
      <c r="F1014" s="270" t="str">
        <f>IF(OR(D1014="",E1014=""),"",ROUND(D1014/LOOKUP(E1014,SMMLV!$A$2:$A$36,SMMLV!$D$2:$D$103),3))</f>
        <v/>
      </c>
    </row>
    <row r="1015" spans="2:6">
      <c r="B1015" s="222"/>
      <c r="C1015" s="222"/>
      <c r="D1015" s="268"/>
      <c r="E1015" s="223"/>
      <c r="F1015" s="270" t="str">
        <f>IF(OR(D1015="",E1015=""),"",ROUND(D1015/LOOKUP(E1015,SMMLV!$A$2:$A$36,SMMLV!$D$2:$D$103),3))</f>
        <v/>
      </c>
    </row>
    <row r="1016" spans="2:6">
      <c r="B1016" s="222"/>
      <c r="C1016" s="222"/>
      <c r="D1016" s="268"/>
      <c r="E1016" s="223"/>
      <c r="F1016" s="270" t="str">
        <f>IF(OR(D1016="",E1016=""),"",ROUND(D1016/LOOKUP(E1016,SMMLV!$A$2:$A$36,SMMLV!$D$2:$D$103),3))</f>
        <v/>
      </c>
    </row>
    <row r="1017" spans="2:6">
      <c r="B1017" s="222"/>
      <c r="C1017" s="222"/>
      <c r="D1017" s="268"/>
      <c r="E1017" s="223"/>
      <c r="F1017" s="270" t="str">
        <f>IF(OR(D1017="",E1017=""),"",ROUND(D1017/LOOKUP(E1017,SMMLV!$A$2:$A$36,SMMLV!$D$2:$D$103),3))</f>
        <v/>
      </c>
    </row>
    <row r="1018" spans="2:6">
      <c r="B1018" s="222"/>
      <c r="C1018" s="222"/>
      <c r="D1018" s="268"/>
      <c r="E1018" s="223"/>
      <c r="F1018" s="270" t="str">
        <f>IF(OR(D1018="",E1018=""),"",ROUND(D1018/LOOKUP(E1018,SMMLV!$A$2:$A$36,SMMLV!$D$2:$D$103),3))</f>
        <v/>
      </c>
    </row>
    <row r="1019" spans="2:6">
      <c r="B1019" s="222"/>
      <c r="C1019" s="222"/>
      <c r="D1019" s="268"/>
      <c r="E1019" s="223"/>
      <c r="F1019" s="270" t="str">
        <f>IF(OR(D1019="",E1019=""),"",ROUND(D1019/LOOKUP(E1019,SMMLV!$A$2:$A$36,SMMLV!$D$2:$D$103),3))</f>
        <v/>
      </c>
    </row>
    <row r="1020" spans="2:6">
      <c r="B1020" s="222"/>
      <c r="C1020" s="222"/>
      <c r="D1020" s="268"/>
      <c r="E1020" s="223"/>
      <c r="F1020" s="270" t="str">
        <f>IF(OR(D1020="",E1020=""),"",ROUND(D1020/LOOKUP(E1020,SMMLV!$A$2:$A$36,SMMLV!$D$2:$D$103),3))</f>
        <v/>
      </c>
    </row>
    <row r="1021" spans="2:6">
      <c r="B1021" s="222"/>
      <c r="C1021" s="222"/>
      <c r="D1021" s="268"/>
      <c r="E1021" s="223"/>
      <c r="F1021" s="270" t="str">
        <f>IF(OR(D1021="",E1021=""),"",ROUND(D1021/LOOKUP(E1021,SMMLV!$A$2:$A$36,SMMLV!$D$2:$D$103),3))</f>
        <v/>
      </c>
    </row>
    <row r="1022" spans="2:6">
      <c r="B1022" s="222"/>
      <c r="C1022" s="222"/>
      <c r="D1022" s="268"/>
      <c r="E1022" s="223"/>
      <c r="F1022" s="270" t="str">
        <f>IF(OR(D1022="",E1022=""),"",ROUND(D1022/LOOKUP(E1022,SMMLV!$A$2:$A$36,SMMLV!$D$2:$D$103),3))</f>
        <v/>
      </c>
    </row>
    <row r="1023" spans="2:6">
      <c r="B1023" s="222"/>
      <c r="C1023" s="222"/>
      <c r="D1023" s="268"/>
      <c r="E1023" s="223"/>
      <c r="F1023" s="270" t="str">
        <f>IF(OR(D1023="",E1023=""),"",ROUND(D1023/LOOKUP(E1023,SMMLV!$A$2:$A$36,SMMLV!$D$2:$D$103),3))</f>
        <v/>
      </c>
    </row>
    <row r="1024" spans="2:6">
      <c r="B1024" s="222"/>
      <c r="C1024" s="222"/>
      <c r="D1024" s="268"/>
      <c r="E1024" s="223"/>
      <c r="F1024" s="270" t="str">
        <f>IF(OR(D1024="",E1024=""),"",ROUND(D1024/LOOKUP(E1024,SMMLV!$A$2:$A$36,SMMLV!$D$2:$D$103),3))</f>
        <v/>
      </c>
    </row>
    <row r="1025" spans="2:6">
      <c r="B1025" s="222"/>
      <c r="C1025" s="222"/>
      <c r="D1025" s="268"/>
      <c r="E1025" s="223"/>
      <c r="F1025" s="270" t="str">
        <f>IF(OR(D1025="",E1025=""),"",ROUND(D1025/LOOKUP(E1025,SMMLV!$A$2:$A$36,SMMLV!$D$2:$D$103),3))</f>
        <v/>
      </c>
    </row>
    <row r="1026" spans="2:6">
      <c r="B1026" s="222"/>
      <c r="C1026" s="222"/>
      <c r="D1026" s="268"/>
      <c r="E1026" s="223"/>
      <c r="F1026" s="270" t="str">
        <f>IF(OR(D1026="",E1026=""),"",ROUND(D1026/LOOKUP(E1026,SMMLV!$A$2:$A$36,SMMLV!$D$2:$D$103),3))</f>
        <v/>
      </c>
    </row>
    <row r="1027" spans="2:6">
      <c r="B1027" s="222"/>
      <c r="C1027" s="222"/>
      <c r="D1027" s="268"/>
      <c r="E1027" s="223"/>
      <c r="F1027" s="270" t="str">
        <f>IF(OR(D1027="",E1027=""),"",ROUND(D1027/LOOKUP(E1027,SMMLV!$A$2:$A$36,SMMLV!$D$2:$D$103),3))</f>
        <v/>
      </c>
    </row>
    <row r="1028" spans="2:6">
      <c r="B1028" s="222"/>
      <c r="C1028" s="222"/>
      <c r="D1028" s="268"/>
      <c r="E1028" s="223"/>
      <c r="F1028" s="270" t="str">
        <f>IF(OR(D1028="",E1028=""),"",ROUND(D1028/LOOKUP(E1028,SMMLV!$A$2:$A$36,SMMLV!$D$2:$D$103),3))</f>
        <v/>
      </c>
    </row>
    <row r="1029" spans="2:6">
      <c r="B1029" s="222"/>
      <c r="C1029" s="222"/>
      <c r="D1029" s="268"/>
      <c r="E1029" s="223"/>
      <c r="F1029" s="270" t="str">
        <f>IF(OR(D1029="",E1029=""),"",ROUND(D1029/LOOKUP(E1029,SMMLV!$A$2:$A$36,SMMLV!$D$2:$D$103),3))</f>
        <v/>
      </c>
    </row>
    <row r="1030" spans="2:6">
      <c r="B1030" s="222"/>
      <c r="C1030" s="222"/>
      <c r="D1030" s="268"/>
      <c r="E1030" s="223"/>
      <c r="F1030" s="270" t="str">
        <f>IF(OR(D1030="",E1030=""),"",ROUND(D1030/LOOKUP(E1030,SMMLV!$A$2:$A$36,SMMLV!$D$2:$D$103),3))</f>
        <v/>
      </c>
    </row>
    <row r="1031" spans="2:6">
      <c r="B1031" s="222"/>
      <c r="C1031" s="222"/>
      <c r="D1031" s="268"/>
      <c r="E1031" s="223"/>
      <c r="F1031" s="270" t="str">
        <f>IF(OR(D1031="",E1031=""),"",ROUND(D1031/LOOKUP(E1031,SMMLV!$A$2:$A$36,SMMLV!$D$2:$D$103),3))</f>
        <v/>
      </c>
    </row>
    <row r="1032" spans="2:6">
      <c r="B1032" s="222"/>
      <c r="C1032" s="222"/>
      <c r="D1032" s="268"/>
      <c r="E1032" s="223"/>
      <c r="F1032" s="270" t="str">
        <f>IF(OR(D1032="",E1032=""),"",ROUND(D1032/LOOKUP(E1032,SMMLV!$A$2:$A$36,SMMLV!$D$2:$D$103),3))</f>
        <v/>
      </c>
    </row>
    <row r="1033" spans="2:6">
      <c r="B1033" s="222"/>
      <c r="C1033" s="222"/>
      <c r="D1033" s="268"/>
      <c r="E1033" s="223"/>
      <c r="F1033" s="270" t="str">
        <f>IF(OR(D1033="",E1033=""),"",ROUND(D1033/LOOKUP(E1033,SMMLV!$A$2:$A$36,SMMLV!$D$2:$D$103),3))</f>
        <v/>
      </c>
    </row>
    <row r="1034" spans="2:6">
      <c r="B1034" s="222"/>
      <c r="C1034" s="222"/>
      <c r="D1034" s="268"/>
      <c r="E1034" s="223"/>
      <c r="F1034" s="270" t="str">
        <f>IF(OR(D1034="",E1034=""),"",ROUND(D1034/LOOKUP(E1034,SMMLV!$A$2:$A$36,SMMLV!$D$2:$D$103),3))</f>
        <v/>
      </c>
    </row>
    <row r="1035" spans="2:6">
      <c r="B1035" s="222"/>
      <c r="C1035" s="222"/>
      <c r="D1035" s="268"/>
      <c r="E1035" s="223"/>
      <c r="F1035" s="270" t="str">
        <f>IF(OR(D1035="",E1035=""),"",ROUND(D1035/LOOKUP(E1035,SMMLV!$A$2:$A$36,SMMLV!$D$2:$D$103),3))</f>
        <v/>
      </c>
    </row>
    <row r="1036" spans="2:6">
      <c r="B1036" s="222"/>
      <c r="C1036" s="222"/>
      <c r="D1036" s="268"/>
      <c r="E1036" s="223"/>
      <c r="F1036" s="270" t="str">
        <f>IF(OR(D1036="",E1036=""),"",ROUND(D1036/LOOKUP(E1036,SMMLV!$A$2:$A$36,SMMLV!$D$2:$D$103),3))</f>
        <v/>
      </c>
    </row>
    <row r="1037" spans="2:6">
      <c r="B1037" s="222"/>
      <c r="C1037" s="222"/>
      <c r="D1037" s="268"/>
      <c r="E1037" s="223"/>
      <c r="F1037" s="270" t="str">
        <f>IF(OR(D1037="",E1037=""),"",ROUND(D1037/LOOKUP(E1037,SMMLV!$A$2:$A$36,SMMLV!$D$2:$D$103),3))</f>
        <v/>
      </c>
    </row>
    <row r="1038" spans="2:6">
      <c r="B1038" s="222"/>
      <c r="C1038" s="222"/>
      <c r="D1038" s="268"/>
      <c r="E1038" s="223"/>
      <c r="F1038" s="270" t="str">
        <f>IF(OR(D1038="",E1038=""),"",ROUND(D1038/LOOKUP(E1038,SMMLV!$A$2:$A$36,SMMLV!$D$2:$D$103),3))</f>
        <v/>
      </c>
    </row>
    <row r="1039" spans="2:6">
      <c r="B1039" s="222"/>
      <c r="C1039" s="222"/>
      <c r="D1039" s="268"/>
      <c r="E1039" s="223"/>
      <c r="F1039" s="270" t="str">
        <f>IF(OR(D1039="",E1039=""),"",ROUND(D1039/LOOKUP(E1039,SMMLV!$A$2:$A$36,SMMLV!$D$2:$D$103),3))</f>
        <v/>
      </c>
    </row>
    <row r="1040" spans="2:6">
      <c r="B1040" s="222"/>
      <c r="C1040" s="222"/>
      <c r="D1040" s="268"/>
      <c r="E1040" s="223"/>
      <c r="F1040" s="270" t="str">
        <f>IF(OR(D1040="",E1040=""),"",ROUND(D1040/LOOKUP(E1040,SMMLV!$A$2:$A$36,SMMLV!$D$2:$D$103),3))</f>
        <v/>
      </c>
    </row>
    <row r="1041" spans="2:6">
      <c r="B1041" s="222"/>
      <c r="C1041" s="222"/>
      <c r="D1041" s="268"/>
      <c r="E1041" s="223"/>
      <c r="F1041" s="270" t="str">
        <f>IF(OR(D1041="",E1041=""),"",ROUND(D1041/LOOKUP(E1041,SMMLV!$A$2:$A$36,SMMLV!$D$2:$D$103),3))</f>
        <v/>
      </c>
    </row>
    <row r="1042" spans="2:6">
      <c r="B1042" s="222"/>
      <c r="C1042" s="222"/>
      <c r="D1042" s="268"/>
      <c r="E1042" s="223"/>
      <c r="F1042" s="270" t="str">
        <f>IF(OR(D1042="",E1042=""),"",ROUND(D1042/LOOKUP(E1042,SMMLV!$A$2:$A$36,SMMLV!$D$2:$D$103),3))</f>
        <v/>
      </c>
    </row>
    <row r="1043" spans="2:6">
      <c r="B1043" s="222"/>
      <c r="C1043" s="222"/>
      <c r="D1043" s="268"/>
      <c r="E1043" s="223"/>
      <c r="F1043" s="270" t="str">
        <f>IF(OR(D1043="",E1043=""),"",ROUND(D1043/LOOKUP(E1043,SMMLV!$A$2:$A$36,SMMLV!$D$2:$D$103),3))</f>
        <v/>
      </c>
    </row>
    <row r="1044" spans="2:6">
      <c r="B1044" s="222"/>
      <c r="C1044" s="222"/>
      <c r="D1044" s="268"/>
      <c r="E1044" s="223"/>
      <c r="F1044" s="270" t="str">
        <f>IF(OR(D1044="",E1044=""),"",ROUND(D1044/LOOKUP(E1044,SMMLV!$A$2:$A$36,SMMLV!$D$2:$D$103),3))</f>
        <v/>
      </c>
    </row>
    <row r="1045" spans="2:6">
      <c r="B1045" s="222"/>
      <c r="C1045" s="222"/>
      <c r="D1045" s="268"/>
      <c r="E1045" s="223"/>
      <c r="F1045" s="270" t="str">
        <f>IF(OR(D1045="",E1045=""),"",ROUND(D1045/LOOKUP(E1045,SMMLV!$A$2:$A$36,SMMLV!$D$2:$D$103),3))</f>
        <v/>
      </c>
    </row>
    <row r="1046" spans="2:6">
      <c r="B1046" s="222"/>
      <c r="C1046" s="222"/>
      <c r="D1046" s="268"/>
      <c r="E1046" s="223"/>
      <c r="F1046" s="270" t="str">
        <f>IF(OR(D1046="",E1046=""),"",ROUND(D1046/LOOKUP(E1046,SMMLV!$A$2:$A$36,SMMLV!$D$2:$D$103),3))</f>
        <v/>
      </c>
    </row>
    <row r="1047" spans="2:6">
      <c r="B1047" s="222"/>
      <c r="C1047" s="222"/>
      <c r="D1047" s="268"/>
      <c r="E1047" s="223"/>
      <c r="F1047" s="270" t="str">
        <f>IF(OR(D1047="",E1047=""),"",ROUND(D1047/LOOKUP(E1047,SMMLV!$A$2:$A$36,SMMLV!$D$2:$D$103),3))</f>
        <v/>
      </c>
    </row>
    <row r="1048" spans="2:6">
      <c r="B1048" s="222"/>
      <c r="C1048" s="222"/>
      <c r="D1048" s="268"/>
      <c r="E1048" s="223"/>
      <c r="F1048" s="270" t="str">
        <f>IF(OR(D1048="",E1048=""),"",ROUND(D1048/LOOKUP(E1048,SMMLV!$A$2:$A$36,SMMLV!$D$2:$D$103),3))</f>
        <v/>
      </c>
    </row>
    <row r="1049" spans="2:6">
      <c r="B1049" s="222"/>
      <c r="C1049" s="222"/>
      <c r="D1049" s="268"/>
      <c r="E1049" s="223"/>
      <c r="F1049" s="270" t="str">
        <f>IF(OR(D1049="",E1049=""),"",ROUND(D1049/LOOKUP(E1049,SMMLV!$A$2:$A$36,SMMLV!$D$2:$D$103),3))</f>
        <v/>
      </c>
    </row>
    <row r="1050" spans="2:6">
      <c r="B1050" s="222"/>
      <c r="C1050" s="222"/>
      <c r="D1050" s="268"/>
      <c r="E1050" s="223"/>
      <c r="F1050" s="270" t="str">
        <f>IF(OR(D1050="",E1050=""),"",ROUND(D1050/LOOKUP(E1050,SMMLV!$A$2:$A$36,SMMLV!$D$2:$D$103),3))</f>
        <v/>
      </c>
    </row>
    <row r="1051" spans="2:6">
      <c r="B1051" s="222"/>
      <c r="C1051" s="222"/>
      <c r="D1051" s="268"/>
      <c r="E1051" s="223"/>
      <c r="F1051" s="270" t="str">
        <f>IF(OR(D1051="",E1051=""),"",ROUND(D1051/LOOKUP(E1051,SMMLV!$A$2:$A$36,SMMLV!$D$2:$D$103),3))</f>
        <v/>
      </c>
    </row>
    <row r="1052" spans="2:6">
      <c r="B1052" s="222"/>
      <c r="C1052" s="222"/>
      <c r="D1052" s="268"/>
      <c r="E1052" s="223"/>
      <c r="F1052" s="270" t="str">
        <f>IF(OR(D1052="",E1052=""),"",ROUND(D1052/LOOKUP(E1052,SMMLV!$A$2:$A$36,SMMLV!$D$2:$D$103),3))</f>
        <v/>
      </c>
    </row>
    <row r="1053" spans="2:6">
      <c r="B1053" s="222"/>
      <c r="C1053" s="222"/>
      <c r="D1053" s="268"/>
      <c r="E1053" s="223"/>
      <c r="F1053" s="270" t="str">
        <f>IF(OR(D1053="",E1053=""),"",ROUND(D1053/LOOKUP(E1053,SMMLV!$A$2:$A$36,SMMLV!$D$2:$D$103),3))</f>
        <v/>
      </c>
    </row>
    <row r="1054" spans="2:6">
      <c r="B1054" s="222"/>
      <c r="C1054" s="222"/>
      <c r="D1054" s="268"/>
      <c r="E1054" s="223"/>
      <c r="F1054" s="270" t="str">
        <f>IF(OR(D1054="",E1054=""),"",ROUND(D1054/LOOKUP(E1054,SMMLV!$A$2:$A$36,SMMLV!$D$2:$D$103),3))</f>
        <v/>
      </c>
    </row>
    <row r="1055" spans="2:6">
      <c r="B1055" s="222"/>
      <c r="C1055" s="222"/>
      <c r="D1055" s="268"/>
      <c r="E1055" s="223"/>
      <c r="F1055" s="270" t="str">
        <f>IF(OR(D1055="",E1055=""),"",ROUND(D1055/LOOKUP(E1055,SMMLV!$A$2:$A$36,SMMLV!$D$2:$D$103),3))</f>
        <v/>
      </c>
    </row>
    <row r="1056" spans="2:6">
      <c r="B1056" s="222"/>
      <c r="C1056" s="222"/>
      <c r="D1056" s="268"/>
      <c r="E1056" s="223"/>
      <c r="F1056" s="270" t="str">
        <f>IF(OR(D1056="",E1056=""),"",ROUND(D1056/LOOKUP(E1056,SMMLV!$A$2:$A$36,SMMLV!$D$2:$D$103),3))</f>
        <v/>
      </c>
    </row>
    <row r="1057" spans="2:6">
      <c r="B1057" s="222"/>
      <c r="C1057" s="222"/>
      <c r="D1057" s="268"/>
      <c r="E1057" s="223"/>
      <c r="F1057" s="270" t="str">
        <f>IF(OR(D1057="",E1057=""),"",ROUND(D1057/LOOKUP(E1057,SMMLV!$A$2:$A$36,SMMLV!$D$2:$D$103),3))</f>
        <v/>
      </c>
    </row>
    <row r="1058" spans="2:6">
      <c r="B1058" s="222"/>
      <c r="C1058" s="222"/>
      <c r="D1058" s="268"/>
      <c r="E1058" s="223"/>
      <c r="F1058" s="270" t="str">
        <f>IF(OR(D1058="",E1058=""),"",ROUND(D1058/LOOKUP(E1058,SMMLV!$A$2:$A$36,SMMLV!$D$2:$D$103),3))</f>
        <v/>
      </c>
    </row>
    <row r="1059" spans="2:6">
      <c r="B1059" s="222"/>
      <c r="C1059" s="222"/>
      <c r="D1059" s="268"/>
      <c r="E1059" s="223"/>
      <c r="F1059" s="270" t="str">
        <f>IF(OR(D1059="",E1059=""),"",ROUND(D1059/LOOKUP(E1059,SMMLV!$A$2:$A$36,SMMLV!$D$2:$D$103),3))</f>
        <v/>
      </c>
    </row>
    <row r="1060" spans="2:6">
      <c r="B1060" s="222"/>
      <c r="C1060" s="222"/>
      <c r="D1060" s="268"/>
      <c r="E1060" s="223"/>
      <c r="F1060" s="270" t="str">
        <f>IF(OR(D1060="",E1060=""),"",ROUND(D1060/LOOKUP(E1060,SMMLV!$A$2:$A$36,SMMLV!$D$2:$D$103),3))</f>
        <v/>
      </c>
    </row>
    <row r="1061" spans="2:6">
      <c r="B1061" s="222"/>
      <c r="C1061" s="222"/>
      <c r="D1061" s="268"/>
      <c r="E1061" s="223"/>
      <c r="F1061" s="270" t="str">
        <f>IF(OR(D1061="",E1061=""),"",ROUND(D1061/LOOKUP(E1061,SMMLV!$A$2:$A$36,SMMLV!$D$2:$D$103),3))</f>
        <v/>
      </c>
    </row>
    <row r="1062" spans="2:6">
      <c r="B1062" s="222"/>
      <c r="C1062" s="222"/>
      <c r="D1062" s="268"/>
      <c r="E1062" s="223"/>
      <c r="F1062" s="270" t="str">
        <f>IF(OR(D1062="",E1062=""),"",ROUND(D1062/LOOKUP(E1062,SMMLV!$A$2:$A$36,SMMLV!$D$2:$D$103),3))</f>
        <v/>
      </c>
    </row>
    <row r="1063" spans="2:6">
      <c r="B1063" s="222"/>
      <c r="C1063" s="222"/>
      <c r="D1063" s="268"/>
      <c r="E1063" s="223"/>
      <c r="F1063" s="270" t="str">
        <f>IF(OR(D1063="",E1063=""),"",ROUND(D1063/LOOKUP(E1063,SMMLV!$A$2:$A$36,SMMLV!$D$2:$D$103),3))</f>
        <v/>
      </c>
    </row>
    <row r="1064" spans="2:6">
      <c r="B1064" s="222"/>
      <c r="C1064" s="222"/>
      <c r="D1064" s="268"/>
      <c r="E1064" s="223"/>
      <c r="F1064" s="270" t="str">
        <f>IF(OR(D1064="",E1064=""),"",ROUND(D1064/LOOKUP(E1064,SMMLV!$A$2:$A$36,SMMLV!$D$2:$D$103),3))</f>
        <v/>
      </c>
    </row>
    <row r="1065" spans="2:6">
      <c r="B1065" s="222"/>
      <c r="C1065" s="222"/>
      <c r="D1065" s="268"/>
      <c r="E1065" s="223"/>
      <c r="F1065" s="270" t="str">
        <f>IF(OR(D1065="",E1065=""),"",ROUND(D1065/LOOKUP(E1065,SMMLV!$A$2:$A$36,SMMLV!$D$2:$D$103),3))</f>
        <v/>
      </c>
    </row>
    <row r="1066" spans="2:6">
      <c r="B1066" s="222"/>
      <c r="C1066" s="222"/>
      <c r="D1066" s="268"/>
      <c r="E1066" s="223"/>
      <c r="F1066" s="270" t="str">
        <f>IF(OR(D1066="",E1066=""),"",ROUND(D1066/LOOKUP(E1066,SMMLV!$A$2:$A$36,SMMLV!$D$2:$D$103),3))</f>
        <v/>
      </c>
    </row>
    <row r="1067" spans="2:6">
      <c r="B1067" s="222"/>
      <c r="C1067" s="222"/>
      <c r="D1067" s="268"/>
      <c r="E1067" s="223"/>
      <c r="F1067" s="270" t="str">
        <f>IF(OR(D1067="",E1067=""),"",ROUND(D1067/LOOKUP(E1067,SMMLV!$A$2:$A$36,SMMLV!$D$2:$D$103),3))</f>
        <v/>
      </c>
    </row>
    <row r="1068" spans="2:6">
      <c r="B1068" s="222"/>
      <c r="C1068" s="222"/>
      <c r="D1068" s="268"/>
      <c r="E1068" s="223"/>
      <c r="F1068" s="270" t="str">
        <f>IF(OR(D1068="",E1068=""),"",ROUND(D1068/LOOKUP(E1068,SMMLV!$A$2:$A$36,SMMLV!$D$2:$D$103),3))</f>
        <v/>
      </c>
    </row>
    <row r="1069" spans="2:6">
      <c r="B1069" s="222"/>
      <c r="C1069" s="222"/>
      <c r="D1069" s="268"/>
      <c r="E1069" s="223"/>
      <c r="F1069" s="270" t="str">
        <f>IF(OR(D1069="",E1069=""),"",ROUND(D1069/LOOKUP(E1069,SMMLV!$A$2:$A$36,SMMLV!$D$2:$D$103),3))</f>
        <v/>
      </c>
    </row>
    <row r="1070" spans="2:6">
      <c r="B1070" s="222"/>
      <c r="C1070" s="222"/>
      <c r="D1070" s="268"/>
      <c r="E1070" s="223"/>
      <c r="F1070" s="270" t="str">
        <f>IF(OR(D1070="",E1070=""),"",ROUND(D1070/LOOKUP(E1070,SMMLV!$A$2:$A$36,SMMLV!$D$2:$D$103),3))</f>
        <v/>
      </c>
    </row>
    <row r="1071" spans="2:6">
      <c r="B1071" s="222"/>
      <c r="C1071" s="222"/>
      <c r="D1071" s="268"/>
      <c r="E1071" s="223"/>
      <c r="F1071" s="270" t="str">
        <f>IF(OR(D1071="",E1071=""),"",ROUND(D1071/LOOKUP(E1071,SMMLV!$A$2:$A$36,SMMLV!$D$2:$D$103),3))</f>
        <v/>
      </c>
    </row>
    <row r="1072" spans="2:6">
      <c r="B1072" s="222"/>
      <c r="C1072" s="222"/>
      <c r="D1072" s="268"/>
      <c r="E1072" s="223"/>
      <c r="F1072" s="270" t="str">
        <f>IF(OR(D1072="",E1072=""),"",ROUND(D1072/LOOKUP(E1072,SMMLV!$A$2:$A$36,SMMLV!$D$2:$D$103),3))</f>
        <v/>
      </c>
    </row>
    <row r="1073" spans="2:6">
      <c r="B1073" s="222"/>
      <c r="C1073" s="222"/>
      <c r="D1073" s="268"/>
      <c r="E1073" s="223"/>
      <c r="F1073" s="270" t="str">
        <f>IF(OR(D1073="",E1073=""),"",ROUND(D1073/LOOKUP(E1073,SMMLV!$A$2:$A$36,SMMLV!$D$2:$D$103),3))</f>
        <v/>
      </c>
    </row>
    <row r="1074" spans="2:6">
      <c r="B1074" s="222"/>
      <c r="C1074" s="222"/>
      <c r="D1074" s="268"/>
      <c r="E1074" s="223"/>
      <c r="F1074" s="270" t="str">
        <f>IF(OR(D1074="",E1074=""),"",ROUND(D1074/LOOKUP(E1074,SMMLV!$A$2:$A$36,SMMLV!$D$2:$D$103),3))</f>
        <v/>
      </c>
    </row>
    <row r="1075" spans="2:6">
      <c r="B1075" s="222"/>
      <c r="C1075" s="222"/>
      <c r="D1075" s="268"/>
      <c r="E1075" s="223"/>
      <c r="F1075" s="270" t="str">
        <f>IF(OR(D1075="",E1075=""),"",ROUND(D1075/LOOKUP(E1075,SMMLV!$A$2:$A$36,SMMLV!$D$2:$D$103),3))</f>
        <v/>
      </c>
    </row>
    <row r="1076" spans="2:6">
      <c r="B1076" s="222"/>
      <c r="C1076" s="222"/>
      <c r="D1076" s="268"/>
      <c r="E1076" s="223"/>
      <c r="F1076" s="270" t="str">
        <f>IF(OR(D1076="",E1076=""),"",ROUND(D1076/LOOKUP(E1076,SMMLV!$A$2:$A$36,SMMLV!$D$2:$D$103),3))</f>
        <v/>
      </c>
    </row>
    <row r="1077" spans="2:6">
      <c r="B1077" s="222"/>
      <c r="C1077" s="222"/>
      <c r="D1077" s="268"/>
      <c r="E1077" s="223"/>
      <c r="F1077" s="270" t="str">
        <f>IF(OR(D1077="",E1077=""),"",ROUND(D1077/LOOKUP(E1077,SMMLV!$A$2:$A$36,SMMLV!$D$2:$D$103),3))</f>
        <v/>
      </c>
    </row>
    <row r="1078" spans="2:6">
      <c r="B1078" s="222"/>
      <c r="C1078" s="222"/>
      <c r="D1078" s="268"/>
      <c r="E1078" s="223"/>
      <c r="F1078" s="270" t="str">
        <f>IF(OR(D1078="",E1078=""),"",ROUND(D1078/LOOKUP(E1078,SMMLV!$A$2:$A$36,SMMLV!$D$2:$D$103),3))</f>
        <v/>
      </c>
    </row>
    <row r="1079" spans="2:6">
      <c r="B1079" s="222"/>
      <c r="C1079" s="222"/>
      <c r="D1079" s="268"/>
      <c r="E1079" s="223"/>
      <c r="F1079" s="270" t="str">
        <f>IF(OR(D1079="",E1079=""),"",ROUND(D1079/LOOKUP(E1079,SMMLV!$A$2:$A$36,SMMLV!$D$2:$D$103),3))</f>
        <v/>
      </c>
    </row>
    <row r="1080" spans="2:6">
      <c r="B1080" s="222"/>
      <c r="C1080" s="222"/>
      <c r="D1080" s="268"/>
      <c r="E1080" s="223"/>
      <c r="F1080" s="270" t="str">
        <f>IF(OR(D1080="",E1080=""),"",ROUND(D1080/LOOKUP(E1080,SMMLV!$A$2:$A$36,SMMLV!$D$2:$D$103),3))</f>
        <v/>
      </c>
    </row>
    <row r="1081" spans="2:6">
      <c r="B1081" s="222"/>
      <c r="C1081" s="222"/>
      <c r="D1081" s="268"/>
      <c r="E1081" s="223"/>
      <c r="F1081" s="270" t="str">
        <f>IF(OR(D1081="",E1081=""),"",ROUND(D1081/LOOKUP(E1081,SMMLV!$A$2:$A$36,SMMLV!$D$2:$D$103),3))</f>
        <v/>
      </c>
    </row>
    <row r="1082" spans="2:6">
      <c r="B1082" s="222"/>
      <c r="C1082" s="222"/>
      <c r="D1082" s="268"/>
      <c r="E1082" s="223"/>
      <c r="F1082" s="270" t="str">
        <f>IF(OR(D1082="",E1082=""),"",ROUND(D1082/LOOKUP(E1082,SMMLV!$A$2:$A$36,SMMLV!$D$2:$D$103),3))</f>
        <v/>
      </c>
    </row>
    <row r="1083" spans="2:6">
      <c r="B1083" s="222"/>
      <c r="C1083" s="222"/>
      <c r="D1083" s="268"/>
      <c r="E1083" s="223"/>
      <c r="F1083" s="270" t="str">
        <f>IF(OR(D1083="",E1083=""),"",ROUND(D1083/LOOKUP(E1083,SMMLV!$A$2:$A$36,SMMLV!$D$2:$D$103),3))</f>
        <v/>
      </c>
    </row>
    <row r="1084" spans="2:6">
      <c r="B1084" s="222"/>
      <c r="C1084" s="222"/>
      <c r="D1084" s="268"/>
      <c r="E1084" s="223"/>
      <c r="F1084" s="270" t="str">
        <f>IF(OR(D1084="",E1084=""),"",ROUND(D1084/LOOKUP(E1084,SMMLV!$A$2:$A$36,SMMLV!$D$2:$D$103),3))</f>
        <v/>
      </c>
    </row>
    <row r="1085" spans="2:6">
      <c r="B1085" s="222"/>
      <c r="C1085" s="222"/>
      <c r="D1085" s="268"/>
      <c r="E1085" s="223"/>
      <c r="F1085" s="270" t="str">
        <f>IF(OR(D1085="",E1085=""),"",ROUND(D1085/LOOKUP(E1085,SMMLV!$A$2:$A$36,SMMLV!$D$2:$D$103),3))</f>
        <v/>
      </c>
    </row>
    <row r="1086" spans="2:6">
      <c r="B1086" s="222"/>
      <c r="C1086" s="222"/>
      <c r="D1086" s="268"/>
      <c r="E1086" s="223"/>
      <c r="F1086" s="270" t="str">
        <f>IF(OR(D1086="",E1086=""),"",ROUND(D1086/LOOKUP(E1086,SMMLV!$A$2:$A$36,SMMLV!$D$2:$D$103),3))</f>
        <v/>
      </c>
    </row>
    <row r="1087" spans="2:6">
      <c r="B1087" s="222"/>
      <c r="C1087" s="222"/>
      <c r="D1087" s="268"/>
      <c r="E1087" s="223"/>
      <c r="F1087" s="270" t="str">
        <f>IF(OR(D1087="",E1087=""),"",ROUND(D1087/LOOKUP(E1087,SMMLV!$A$2:$A$36,SMMLV!$D$2:$D$103),3))</f>
        <v/>
      </c>
    </row>
    <row r="1088" spans="2:6">
      <c r="B1088" s="222"/>
      <c r="C1088" s="222"/>
      <c r="D1088" s="268"/>
      <c r="E1088" s="223"/>
      <c r="F1088" s="270" t="str">
        <f>IF(OR(D1088="",E1088=""),"",ROUND(D1088/LOOKUP(E1088,SMMLV!$A$2:$A$36,SMMLV!$D$2:$D$103),3))</f>
        <v/>
      </c>
    </row>
    <row r="1089" spans="2:6">
      <c r="B1089" s="222"/>
      <c r="C1089" s="222"/>
      <c r="D1089" s="268"/>
      <c r="E1089" s="223"/>
      <c r="F1089" s="270" t="str">
        <f>IF(OR(D1089="",E1089=""),"",ROUND(D1089/LOOKUP(E1089,SMMLV!$A$2:$A$36,SMMLV!$D$2:$D$103),3))</f>
        <v/>
      </c>
    </row>
    <row r="1090" spans="2:6">
      <c r="B1090" s="222"/>
      <c r="C1090" s="222"/>
      <c r="D1090" s="268"/>
      <c r="E1090" s="223"/>
      <c r="F1090" s="270" t="str">
        <f>IF(OR(D1090="",E1090=""),"",ROUND(D1090/LOOKUP(E1090,SMMLV!$A$2:$A$36,SMMLV!$D$2:$D$103),3))</f>
        <v/>
      </c>
    </row>
    <row r="1091" spans="2:6">
      <c r="B1091" s="222"/>
      <c r="C1091" s="222"/>
      <c r="D1091" s="268"/>
      <c r="E1091" s="223"/>
      <c r="F1091" s="270" t="str">
        <f>IF(OR(D1091="",E1091=""),"",ROUND(D1091/LOOKUP(E1091,SMMLV!$A$2:$A$36,SMMLV!$D$2:$D$103),3))</f>
        <v/>
      </c>
    </row>
    <row r="1092" spans="2:6">
      <c r="B1092" s="222"/>
      <c r="C1092" s="222"/>
      <c r="D1092" s="268"/>
      <c r="E1092" s="223"/>
      <c r="F1092" s="270" t="str">
        <f>IF(OR(D1092="",E1092=""),"",ROUND(D1092/LOOKUP(E1092,SMMLV!$A$2:$A$36,SMMLV!$D$2:$D$103),3))</f>
        <v/>
      </c>
    </row>
    <row r="1093" spans="2:6">
      <c r="B1093" s="222"/>
      <c r="C1093" s="222"/>
      <c r="D1093" s="268"/>
      <c r="E1093" s="223"/>
      <c r="F1093" s="270" t="str">
        <f>IF(OR(D1093="",E1093=""),"",ROUND(D1093/LOOKUP(E1093,SMMLV!$A$2:$A$36,SMMLV!$D$2:$D$103),3))</f>
        <v/>
      </c>
    </row>
    <row r="1094" spans="2:6">
      <c r="B1094" s="222"/>
      <c r="C1094" s="222"/>
      <c r="D1094" s="268"/>
      <c r="E1094" s="223"/>
      <c r="F1094" s="270" t="str">
        <f>IF(OR(D1094="",E1094=""),"",ROUND(D1094/LOOKUP(E1094,SMMLV!$A$2:$A$36,SMMLV!$D$2:$D$103),3))</f>
        <v/>
      </c>
    </row>
    <row r="1095" spans="2:6">
      <c r="B1095" s="222"/>
      <c r="C1095" s="222"/>
      <c r="D1095" s="268"/>
      <c r="E1095" s="223"/>
      <c r="F1095" s="270" t="str">
        <f>IF(OR(D1095="",E1095=""),"",ROUND(D1095/LOOKUP(E1095,SMMLV!$A$2:$A$36,SMMLV!$D$2:$D$103),3))</f>
        <v/>
      </c>
    </row>
    <row r="1096" spans="2:6">
      <c r="B1096" s="222"/>
      <c r="C1096" s="222"/>
      <c r="D1096" s="268"/>
      <c r="E1096" s="223"/>
      <c r="F1096" s="270" t="str">
        <f>IF(OR(D1096="",E1096=""),"",ROUND(D1096/LOOKUP(E1096,SMMLV!$A$2:$A$36,SMMLV!$D$2:$D$103),3))</f>
        <v/>
      </c>
    </row>
    <row r="1097" spans="2:6">
      <c r="B1097" s="222"/>
      <c r="C1097" s="222"/>
      <c r="D1097" s="268"/>
      <c r="E1097" s="223"/>
      <c r="F1097" s="270" t="str">
        <f>IF(OR(D1097="",E1097=""),"",ROUND(D1097/LOOKUP(E1097,SMMLV!$A$2:$A$36,SMMLV!$D$2:$D$103),3))</f>
        <v/>
      </c>
    </row>
    <row r="1098" spans="2:6">
      <c r="B1098" s="222"/>
      <c r="C1098" s="222"/>
      <c r="D1098" s="268"/>
      <c r="E1098" s="223"/>
      <c r="F1098" s="270" t="str">
        <f>IF(OR(D1098="",E1098=""),"",ROUND(D1098/LOOKUP(E1098,SMMLV!$A$2:$A$36,SMMLV!$D$2:$D$103),3))</f>
        <v/>
      </c>
    </row>
    <row r="1099" spans="2:6">
      <c r="B1099" s="222"/>
      <c r="C1099" s="222"/>
      <c r="D1099" s="268"/>
      <c r="E1099" s="223"/>
      <c r="F1099" s="270" t="str">
        <f>IF(OR(D1099="",E1099=""),"",ROUND(D1099/LOOKUP(E1099,SMMLV!$A$2:$A$36,SMMLV!$D$2:$D$103),3))</f>
        <v/>
      </c>
    </row>
    <row r="1100" spans="2:6">
      <c r="B1100" s="222"/>
      <c r="C1100" s="222"/>
      <c r="D1100" s="268"/>
      <c r="E1100" s="223"/>
      <c r="F1100" s="270" t="str">
        <f>IF(OR(D1100="",E1100=""),"",ROUND(D1100/LOOKUP(E1100,SMMLV!$A$2:$A$36,SMMLV!$D$2:$D$103),3))</f>
        <v/>
      </c>
    </row>
    <row r="1101" spans="2:6">
      <c r="B1101" s="222"/>
      <c r="C1101" s="222"/>
      <c r="D1101" s="268"/>
      <c r="E1101" s="223"/>
      <c r="F1101" s="270" t="str">
        <f>IF(OR(D1101="",E1101=""),"",ROUND(D1101/LOOKUP(E1101,SMMLV!$A$2:$A$36,SMMLV!$D$2:$D$103),3))</f>
        <v/>
      </c>
    </row>
    <row r="1102" spans="2:6">
      <c r="B1102" s="222"/>
      <c r="C1102" s="222"/>
      <c r="D1102" s="268"/>
      <c r="E1102" s="223"/>
      <c r="F1102" s="270" t="str">
        <f>IF(OR(D1102="",E1102=""),"",ROUND(D1102/LOOKUP(E1102,SMMLV!$A$2:$A$36,SMMLV!$D$2:$D$103),3))</f>
        <v/>
      </c>
    </row>
    <row r="1103" spans="2:6">
      <c r="B1103" s="222"/>
      <c r="C1103" s="222"/>
      <c r="D1103" s="268"/>
      <c r="E1103" s="223"/>
      <c r="F1103" s="270" t="str">
        <f>IF(OR(D1103="",E1103=""),"",ROUND(D1103/LOOKUP(E1103,SMMLV!$A$2:$A$36,SMMLV!$D$2:$D$103),3))</f>
        <v/>
      </c>
    </row>
    <row r="1104" spans="2:6">
      <c r="B1104" s="222"/>
      <c r="C1104" s="222"/>
      <c r="D1104" s="268"/>
      <c r="E1104" s="223"/>
      <c r="F1104" s="270" t="str">
        <f>IF(OR(D1104="",E1104=""),"",ROUND(D1104/LOOKUP(E1104,SMMLV!$A$2:$A$36,SMMLV!$D$2:$D$103),3))</f>
        <v/>
      </c>
    </row>
    <row r="1105" spans="2:6">
      <c r="B1105" s="222"/>
      <c r="C1105" s="222"/>
      <c r="D1105" s="268"/>
      <c r="E1105" s="223"/>
      <c r="F1105" s="270" t="str">
        <f>IF(OR(D1105="",E1105=""),"",ROUND(D1105/LOOKUP(E1105,SMMLV!$A$2:$A$36,SMMLV!$D$2:$D$103),3))</f>
        <v/>
      </c>
    </row>
    <row r="1106" spans="2:6">
      <c r="B1106" s="222"/>
      <c r="C1106" s="222"/>
      <c r="D1106" s="268"/>
      <c r="E1106" s="223"/>
      <c r="F1106" s="270" t="str">
        <f>IF(OR(D1106="",E1106=""),"",ROUND(D1106/LOOKUP(E1106,SMMLV!$A$2:$A$36,SMMLV!$D$2:$D$103),3))</f>
        <v/>
      </c>
    </row>
    <row r="1107" spans="2:6">
      <c r="B1107" s="222"/>
      <c r="C1107" s="222"/>
      <c r="D1107" s="268"/>
      <c r="E1107" s="223"/>
      <c r="F1107" s="270" t="str">
        <f>IF(OR(D1107="",E1107=""),"",ROUND(D1107/LOOKUP(E1107,SMMLV!$A$2:$A$36,SMMLV!$D$2:$D$103),3))</f>
        <v/>
      </c>
    </row>
    <row r="1108" spans="2:6">
      <c r="B1108" s="222"/>
      <c r="C1108" s="222"/>
      <c r="D1108" s="268"/>
      <c r="E1108" s="223"/>
      <c r="F1108" s="270" t="str">
        <f>IF(OR(D1108="",E1108=""),"",ROUND(D1108/LOOKUP(E1108,SMMLV!$A$2:$A$36,SMMLV!$D$2:$D$103),3))</f>
        <v/>
      </c>
    </row>
    <row r="1109" spans="2:6">
      <c r="B1109" s="222"/>
      <c r="C1109" s="222"/>
      <c r="D1109" s="268"/>
      <c r="E1109" s="223"/>
      <c r="F1109" s="270" t="str">
        <f>IF(OR(D1109="",E1109=""),"",ROUND(D1109/LOOKUP(E1109,SMMLV!$A$2:$A$36,SMMLV!$D$2:$D$103),3))</f>
        <v/>
      </c>
    </row>
    <row r="1110" spans="2:6">
      <c r="B1110" s="222"/>
      <c r="C1110" s="222"/>
      <c r="D1110" s="268"/>
      <c r="E1110" s="223"/>
      <c r="F1110" s="270" t="str">
        <f>IF(OR(D1110="",E1110=""),"",ROUND(D1110/LOOKUP(E1110,SMMLV!$A$2:$A$36,SMMLV!$D$2:$D$103),3))</f>
        <v/>
      </c>
    </row>
    <row r="1111" spans="2:6">
      <c r="B1111" s="222"/>
      <c r="C1111" s="222"/>
      <c r="D1111" s="268"/>
      <c r="E1111" s="223"/>
      <c r="F1111" s="270" t="str">
        <f>IF(OR(D1111="",E1111=""),"",ROUND(D1111/LOOKUP(E1111,SMMLV!$A$2:$A$36,SMMLV!$D$2:$D$103),3))</f>
        <v/>
      </c>
    </row>
    <row r="1112" spans="2:6">
      <c r="B1112" s="222"/>
      <c r="C1112" s="222"/>
      <c r="D1112" s="268"/>
      <c r="E1112" s="223"/>
      <c r="F1112" s="270" t="str">
        <f>IF(OR(D1112="",E1112=""),"",ROUND(D1112/LOOKUP(E1112,SMMLV!$A$2:$A$36,SMMLV!$D$2:$D$103),3))</f>
        <v/>
      </c>
    </row>
    <row r="1113" spans="2:6">
      <c r="B1113" s="222"/>
      <c r="C1113" s="222"/>
      <c r="D1113" s="268"/>
      <c r="E1113" s="223"/>
      <c r="F1113" s="270" t="str">
        <f>IF(OR(D1113="",E1113=""),"",ROUND(D1113/LOOKUP(E1113,SMMLV!$A$2:$A$36,SMMLV!$D$2:$D$103),3))</f>
        <v/>
      </c>
    </row>
    <row r="1114" spans="2:6">
      <c r="B1114" s="222"/>
      <c r="C1114" s="222"/>
      <c r="D1114" s="268"/>
      <c r="E1114" s="223"/>
      <c r="F1114" s="270" t="str">
        <f>IF(OR(D1114="",E1114=""),"",ROUND(D1114/LOOKUP(E1114,SMMLV!$A$2:$A$36,SMMLV!$D$2:$D$103),3))</f>
        <v/>
      </c>
    </row>
    <row r="1115" spans="2:6">
      <c r="B1115" s="222"/>
      <c r="C1115" s="222"/>
      <c r="D1115" s="268"/>
      <c r="E1115" s="223"/>
      <c r="F1115" s="270" t="str">
        <f>IF(OR(D1115="",E1115=""),"",ROUND(D1115/LOOKUP(E1115,SMMLV!$A$2:$A$36,SMMLV!$D$2:$D$103),3))</f>
        <v/>
      </c>
    </row>
    <row r="1116" spans="2:6">
      <c r="B1116" s="222"/>
      <c r="C1116" s="222"/>
      <c r="D1116" s="268"/>
      <c r="E1116" s="223"/>
      <c r="F1116" s="270" t="str">
        <f>IF(OR(D1116="",E1116=""),"",ROUND(D1116/LOOKUP(E1116,SMMLV!$A$2:$A$36,SMMLV!$D$2:$D$103),3))</f>
        <v/>
      </c>
    </row>
    <row r="1117" spans="2:6">
      <c r="B1117" s="222"/>
      <c r="C1117" s="222"/>
      <c r="D1117" s="268"/>
      <c r="E1117" s="223"/>
      <c r="F1117" s="270" t="str">
        <f>IF(OR(D1117="",E1117=""),"",ROUND(D1117/LOOKUP(E1117,SMMLV!$A$2:$A$36,SMMLV!$D$2:$D$103),3))</f>
        <v/>
      </c>
    </row>
    <row r="1118" spans="2:6">
      <c r="B1118" s="222"/>
      <c r="C1118" s="222"/>
      <c r="D1118" s="268"/>
      <c r="E1118" s="223"/>
      <c r="F1118" s="270" t="str">
        <f>IF(OR(D1118="",E1118=""),"",ROUND(D1118/LOOKUP(E1118,SMMLV!$A$2:$A$36,SMMLV!$D$2:$D$103),3))</f>
        <v/>
      </c>
    </row>
    <row r="1119" spans="2:6">
      <c r="B1119" s="222"/>
      <c r="C1119" s="222"/>
      <c r="D1119" s="268"/>
      <c r="E1119" s="223"/>
      <c r="F1119" s="270" t="str">
        <f>IF(OR(D1119="",E1119=""),"",ROUND(D1119/LOOKUP(E1119,SMMLV!$A$2:$A$36,SMMLV!$D$2:$D$103),3))</f>
        <v/>
      </c>
    </row>
    <row r="1120" spans="2:6">
      <c r="B1120" s="222"/>
      <c r="C1120" s="222"/>
      <c r="D1120" s="268"/>
      <c r="E1120" s="223"/>
      <c r="F1120" s="270" t="str">
        <f>IF(OR(D1120="",E1120=""),"",ROUND(D1120/LOOKUP(E1120,SMMLV!$A$2:$A$36,SMMLV!$D$2:$D$103),3))</f>
        <v/>
      </c>
    </row>
    <row r="1121" spans="2:6">
      <c r="B1121" s="222"/>
      <c r="C1121" s="222"/>
      <c r="D1121" s="268"/>
      <c r="E1121" s="223"/>
      <c r="F1121" s="270" t="str">
        <f>IF(OR(D1121="",E1121=""),"",ROUND(D1121/LOOKUP(E1121,SMMLV!$A$2:$A$36,SMMLV!$D$2:$D$103),3))</f>
        <v/>
      </c>
    </row>
    <row r="1122" spans="2:6">
      <c r="B1122" s="222"/>
      <c r="C1122" s="222"/>
      <c r="D1122" s="268"/>
      <c r="E1122" s="223"/>
      <c r="F1122" s="270" t="str">
        <f>IF(OR(D1122="",E1122=""),"",ROUND(D1122/LOOKUP(E1122,SMMLV!$A$2:$A$36,SMMLV!$D$2:$D$103),3))</f>
        <v/>
      </c>
    </row>
    <row r="1123" spans="2:6">
      <c r="B1123" s="222"/>
      <c r="C1123" s="222"/>
      <c r="D1123" s="268"/>
      <c r="E1123" s="223"/>
      <c r="F1123" s="270" t="str">
        <f>IF(OR(D1123="",E1123=""),"",ROUND(D1123/LOOKUP(E1123,SMMLV!$A$2:$A$36,SMMLV!$D$2:$D$103),3))</f>
        <v/>
      </c>
    </row>
    <row r="1124" spans="2:6">
      <c r="B1124" s="222"/>
      <c r="C1124" s="222"/>
      <c r="D1124" s="268"/>
      <c r="E1124" s="223"/>
      <c r="F1124" s="270" t="str">
        <f>IF(OR(D1124="",E1124=""),"",ROUND(D1124/LOOKUP(E1124,SMMLV!$A$2:$A$36,SMMLV!$D$2:$D$103),3))</f>
        <v/>
      </c>
    </row>
    <row r="1125" spans="2:6">
      <c r="B1125" s="222"/>
      <c r="C1125" s="222"/>
      <c r="D1125" s="268"/>
      <c r="E1125" s="223"/>
      <c r="F1125" s="270" t="str">
        <f>IF(OR(D1125="",E1125=""),"",ROUND(D1125/LOOKUP(E1125,SMMLV!$A$2:$A$36,SMMLV!$D$2:$D$103),3))</f>
        <v/>
      </c>
    </row>
    <row r="1126" spans="2:6">
      <c r="B1126" s="222"/>
      <c r="C1126" s="222"/>
      <c r="D1126" s="268"/>
      <c r="E1126" s="223"/>
      <c r="F1126" s="270" t="str">
        <f>IF(OR(D1126="",E1126=""),"",ROUND(D1126/LOOKUP(E1126,SMMLV!$A$2:$A$36,SMMLV!$D$2:$D$103),3))</f>
        <v/>
      </c>
    </row>
    <row r="1127" spans="2:6">
      <c r="B1127" s="222"/>
      <c r="C1127" s="222"/>
      <c r="D1127" s="268"/>
      <c r="E1127" s="223"/>
      <c r="F1127" s="270" t="str">
        <f>IF(OR(D1127="",E1127=""),"",ROUND(D1127/LOOKUP(E1127,SMMLV!$A$2:$A$36,SMMLV!$D$2:$D$103),3))</f>
        <v/>
      </c>
    </row>
    <row r="1128" spans="2:6">
      <c r="B1128" s="222"/>
      <c r="C1128" s="222"/>
      <c r="D1128" s="268"/>
      <c r="E1128" s="223"/>
      <c r="F1128" s="270" t="str">
        <f>IF(OR(D1128="",E1128=""),"",ROUND(D1128/LOOKUP(E1128,SMMLV!$A$2:$A$36,SMMLV!$D$2:$D$103),3))</f>
        <v/>
      </c>
    </row>
    <row r="1129" spans="2:6">
      <c r="B1129" s="222"/>
      <c r="C1129" s="222"/>
      <c r="D1129" s="268"/>
      <c r="E1129" s="223"/>
      <c r="F1129" s="270" t="str">
        <f>IF(OR(D1129="",E1129=""),"",ROUND(D1129/LOOKUP(E1129,SMMLV!$A$2:$A$36,SMMLV!$D$2:$D$103),3))</f>
        <v/>
      </c>
    </row>
    <row r="1130" spans="2:6">
      <c r="B1130" s="222"/>
      <c r="C1130" s="222"/>
      <c r="D1130" s="268"/>
      <c r="E1130" s="223"/>
      <c r="F1130" s="270" t="str">
        <f>IF(OR(D1130="",E1130=""),"",ROUND(D1130/LOOKUP(E1130,SMMLV!$A$2:$A$36,SMMLV!$D$2:$D$103),3))</f>
        <v/>
      </c>
    </row>
    <row r="1131" spans="2:6">
      <c r="B1131" s="222"/>
      <c r="C1131" s="222"/>
      <c r="D1131" s="268"/>
      <c r="E1131" s="223"/>
      <c r="F1131" s="270" t="str">
        <f>IF(OR(D1131="",E1131=""),"",ROUND(D1131/LOOKUP(E1131,SMMLV!$A$2:$A$36,SMMLV!$D$2:$D$103),3))</f>
        <v/>
      </c>
    </row>
    <row r="1132" spans="2:6">
      <c r="B1132" s="222"/>
      <c r="C1132" s="222"/>
      <c r="D1132" s="268"/>
      <c r="E1132" s="223"/>
      <c r="F1132" s="270" t="str">
        <f>IF(OR(D1132="",E1132=""),"",ROUND(D1132/LOOKUP(E1132,SMMLV!$A$2:$A$36,SMMLV!$D$2:$D$103),3))</f>
        <v/>
      </c>
    </row>
    <row r="1133" spans="2:6">
      <c r="B1133" s="222"/>
      <c r="C1133" s="222"/>
      <c r="D1133" s="268"/>
      <c r="E1133" s="223"/>
      <c r="F1133" s="270" t="str">
        <f>IF(OR(D1133="",E1133=""),"",ROUND(D1133/LOOKUP(E1133,SMMLV!$A$2:$A$36,SMMLV!$D$2:$D$103),3))</f>
        <v/>
      </c>
    </row>
    <row r="1134" spans="2:6">
      <c r="B1134" s="222"/>
      <c r="C1134" s="222"/>
      <c r="D1134" s="268"/>
      <c r="E1134" s="223"/>
      <c r="F1134" s="270" t="str">
        <f>IF(OR(D1134="",E1134=""),"",ROUND(D1134/LOOKUP(E1134,SMMLV!$A$2:$A$36,SMMLV!$D$2:$D$103),3))</f>
        <v/>
      </c>
    </row>
    <row r="1135" spans="2:6">
      <c r="B1135" s="222"/>
      <c r="C1135" s="222"/>
      <c r="D1135" s="268"/>
      <c r="E1135" s="223"/>
      <c r="F1135" s="270" t="str">
        <f>IF(OR(D1135="",E1135=""),"",ROUND(D1135/LOOKUP(E1135,SMMLV!$A$2:$A$36,SMMLV!$D$2:$D$103),3))</f>
        <v/>
      </c>
    </row>
    <row r="1136" spans="2:6">
      <c r="B1136" s="222"/>
      <c r="C1136" s="222"/>
      <c r="D1136" s="268"/>
      <c r="E1136" s="223"/>
      <c r="F1136" s="270" t="str">
        <f>IF(OR(D1136="",E1136=""),"",ROUND(D1136/LOOKUP(E1136,SMMLV!$A$2:$A$36,SMMLV!$D$2:$D$103),3))</f>
        <v/>
      </c>
    </row>
    <row r="1137" spans="2:6">
      <c r="B1137" s="222"/>
      <c r="C1137" s="222"/>
      <c r="D1137" s="268"/>
      <c r="E1137" s="223"/>
      <c r="F1137" s="270" t="str">
        <f>IF(OR(D1137="",E1137=""),"",ROUND(D1137/LOOKUP(E1137,SMMLV!$A$2:$A$36,SMMLV!$D$2:$D$103),3))</f>
        <v/>
      </c>
    </row>
    <row r="1138" spans="2:6">
      <c r="B1138" s="222"/>
      <c r="C1138" s="222"/>
      <c r="D1138" s="268"/>
      <c r="E1138" s="223"/>
      <c r="F1138" s="270" t="str">
        <f>IF(OR(D1138="",E1138=""),"",ROUND(D1138/LOOKUP(E1138,SMMLV!$A$2:$A$36,SMMLV!$D$2:$D$103),3))</f>
        <v/>
      </c>
    </row>
    <row r="1139" spans="2:6">
      <c r="B1139" s="222"/>
      <c r="C1139" s="222"/>
      <c r="D1139" s="268"/>
      <c r="E1139" s="223"/>
      <c r="F1139" s="270" t="str">
        <f>IF(OR(D1139="",E1139=""),"",ROUND(D1139/LOOKUP(E1139,SMMLV!$A$2:$A$36,SMMLV!$D$2:$D$103),3))</f>
        <v/>
      </c>
    </row>
    <row r="1140" spans="2:6">
      <c r="B1140" s="222"/>
      <c r="C1140" s="222"/>
      <c r="D1140" s="268"/>
      <c r="E1140" s="223"/>
      <c r="F1140" s="270" t="str">
        <f>IF(OR(D1140="",E1140=""),"",ROUND(D1140/LOOKUP(E1140,SMMLV!$A$2:$A$36,SMMLV!$D$2:$D$103),3))</f>
        <v/>
      </c>
    </row>
    <row r="1141" spans="2:6">
      <c r="B1141" s="222"/>
      <c r="C1141" s="222"/>
      <c r="D1141" s="268"/>
      <c r="E1141" s="223"/>
      <c r="F1141" s="270" t="str">
        <f>IF(OR(D1141="",E1141=""),"",ROUND(D1141/LOOKUP(E1141,SMMLV!$A$2:$A$36,SMMLV!$D$2:$D$103),3))</f>
        <v/>
      </c>
    </row>
    <row r="1142" spans="2:6">
      <c r="B1142" s="222"/>
      <c r="C1142" s="222"/>
      <c r="D1142" s="268"/>
      <c r="E1142" s="223"/>
      <c r="F1142" s="270" t="str">
        <f>IF(OR(D1142="",E1142=""),"",ROUND(D1142/LOOKUP(E1142,SMMLV!$A$2:$A$36,SMMLV!$D$2:$D$103),3))</f>
        <v/>
      </c>
    </row>
    <row r="1143" spans="2:6">
      <c r="B1143" s="222"/>
      <c r="C1143" s="222"/>
      <c r="D1143" s="268"/>
      <c r="E1143" s="223"/>
      <c r="F1143" s="270" t="str">
        <f>IF(OR(D1143="",E1143=""),"",ROUND(D1143/LOOKUP(E1143,SMMLV!$A$2:$A$36,SMMLV!$D$2:$D$103),3))</f>
        <v/>
      </c>
    </row>
    <row r="1144" spans="2:6">
      <c r="B1144" s="222"/>
      <c r="C1144" s="222"/>
      <c r="D1144" s="268"/>
      <c r="E1144" s="223"/>
      <c r="F1144" s="270" t="str">
        <f>IF(OR(D1144="",E1144=""),"",ROUND(D1144/LOOKUP(E1144,SMMLV!$A$2:$A$36,SMMLV!$D$2:$D$103),3))</f>
        <v/>
      </c>
    </row>
    <row r="1145" spans="2:6">
      <c r="B1145" s="222"/>
      <c r="C1145" s="222"/>
      <c r="D1145" s="268"/>
      <c r="E1145" s="223"/>
      <c r="F1145" s="270" t="str">
        <f>IF(OR(D1145="",E1145=""),"",ROUND(D1145/LOOKUP(E1145,SMMLV!$A$2:$A$36,SMMLV!$D$2:$D$103),3))</f>
        <v/>
      </c>
    </row>
    <row r="1146" spans="2:6">
      <c r="B1146" s="222"/>
      <c r="C1146" s="222"/>
      <c r="D1146" s="268"/>
      <c r="E1146" s="223"/>
      <c r="F1146" s="270" t="str">
        <f>IF(OR(D1146="",E1146=""),"",ROUND(D1146/LOOKUP(E1146,SMMLV!$A$2:$A$36,SMMLV!$D$2:$D$103),3))</f>
        <v/>
      </c>
    </row>
    <row r="1147" spans="2:6">
      <c r="B1147" s="222"/>
      <c r="C1147" s="222"/>
      <c r="D1147" s="268"/>
      <c r="E1147" s="223"/>
      <c r="F1147" s="270" t="str">
        <f>IF(OR(D1147="",E1147=""),"",ROUND(D1147/LOOKUP(E1147,SMMLV!$A$2:$A$36,SMMLV!$D$2:$D$103),3))</f>
        <v/>
      </c>
    </row>
    <row r="1148" spans="2:6">
      <c r="B1148" s="222"/>
      <c r="C1148" s="222"/>
      <c r="D1148" s="268"/>
      <c r="E1148" s="223"/>
      <c r="F1148" s="270" t="str">
        <f>IF(OR(D1148="",E1148=""),"",ROUND(D1148/LOOKUP(E1148,SMMLV!$A$2:$A$36,SMMLV!$D$2:$D$103),3))</f>
        <v/>
      </c>
    </row>
    <row r="1149" spans="2:6">
      <c r="B1149" s="222"/>
      <c r="C1149" s="222"/>
      <c r="D1149" s="268"/>
      <c r="E1149" s="223"/>
      <c r="F1149" s="270" t="str">
        <f>IF(OR(D1149="",E1149=""),"",ROUND(D1149/LOOKUP(E1149,SMMLV!$A$2:$A$36,SMMLV!$D$2:$D$103),3))</f>
        <v/>
      </c>
    </row>
    <row r="1150" spans="2:6">
      <c r="B1150" s="222"/>
      <c r="C1150" s="222"/>
      <c r="D1150" s="268"/>
      <c r="E1150" s="223"/>
      <c r="F1150" s="270" t="str">
        <f>IF(OR(D1150="",E1150=""),"",ROUND(D1150/LOOKUP(E1150,SMMLV!$A$2:$A$36,SMMLV!$D$2:$D$103),3))</f>
        <v/>
      </c>
    </row>
    <row r="1151" spans="2:6">
      <c r="B1151" s="222"/>
      <c r="C1151" s="222"/>
      <c r="D1151" s="268"/>
      <c r="E1151" s="223"/>
      <c r="F1151" s="270" t="str">
        <f>IF(OR(D1151="",E1151=""),"",ROUND(D1151/LOOKUP(E1151,SMMLV!$A$2:$A$36,SMMLV!$D$2:$D$103),3))</f>
        <v/>
      </c>
    </row>
    <row r="1152" spans="2:6">
      <c r="B1152" s="222"/>
      <c r="C1152" s="222"/>
      <c r="D1152" s="268"/>
      <c r="E1152" s="223"/>
      <c r="F1152" s="270" t="str">
        <f>IF(OR(D1152="",E1152=""),"",ROUND(D1152/LOOKUP(E1152,SMMLV!$A$2:$A$36,SMMLV!$D$2:$D$103),3))</f>
        <v/>
      </c>
    </row>
    <row r="1153" spans="2:6">
      <c r="B1153" s="222"/>
      <c r="C1153" s="222"/>
      <c r="D1153" s="268"/>
      <c r="E1153" s="223"/>
      <c r="F1153" s="270" t="str">
        <f>IF(OR(D1153="",E1153=""),"",ROUND(D1153/LOOKUP(E1153,SMMLV!$A$2:$A$36,SMMLV!$D$2:$D$103),3))</f>
        <v/>
      </c>
    </row>
    <row r="1154" spans="2:6">
      <c r="B1154" s="222"/>
      <c r="C1154" s="222"/>
      <c r="D1154" s="268"/>
      <c r="E1154" s="223"/>
      <c r="F1154" s="270" t="str">
        <f>IF(OR(D1154="",E1154=""),"",ROUND(D1154/LOOKUP(E1154,SMMLV!$A$2:$A$36,SMMLV!$D$2:$D$103),3))</f>
        <v/>
      </c>
    </row>
    <row r="1155" spans="2:6">
      <c r="B1155" s="222"/>
      <c r="C1155" s="222"/>
      <c r="D1155" s="268"/>
      <c r="E1155" s="223"/>
      <c r="F1155" s="270" t="str">
        <f>IF(OR(D1155="",E1155=""),"",ROUND(D1155/LOOKUP(E1155,SMMLV!$A$2:$A$36,SMMLV!$D$2:$D$103),3))</f>
        <v/>
      </c>
    </row>
    <row r="1156" spans="2:6">
      <c r="B1156" s="222"/>
      <c r="C1156" s="222"/>
      <c r="D1156" s="268"/>
      <c r="E1156" s="223"/>
      <c r="F1156" s="270" t="str">
        <f>IF(OR(D1156="",E1156=""),"",ROUND(D1156/LOOKUP(E1156,SMMLV!$A$2:$A$36,SMMLV!$D$2:$D$103),3))</f>
        <v/>
      </c>
    </row>
    <row r="1157" spans="2:6">
      <c r="B1157" s="222"/>
      <c r="C1157" s="222"/>
      <c r="D1157" s="268"/>
      <c r="E1157" s="223"/>
      <c r="F1157" s="270" t="str">
        <f>IF(OR(D1157="",E1157=""),"",ROUND(D1157/LOOKUP(E1157,SMMLV!$A$2:$A$36,SMMLV!$D$2:$D$103),3))</f>
        <v/>
      </c>
    </row>
    <row r="1158" spans="2:6">
      <c r="B1158" s="222"/>
      <c r="C1158" s="222"/>
      <c r="D1158" s="268"/>
      <c r="E1158" s="223"/>
      <c r="F1158" s="270" t="str">
        <f>IF(OR(D1158="",E1158=""),"",ROUND(D1158/LOOKUP(E1158,SMMLV!$A$2:$A$36,SMMLV!$D$2:$D$103),3))</f>
        <v/>
      </c>
    </row>
    <row r="1159" spans="2:6">
      <c r="B1159" s="222"/>
      <c r="C1159" s="222"/>
      <c r="D1159" s="268"/>
      <c r="E1159" s="223"/>
      <c r="F1159" s="270" t="str">
        <f>IF(OR(D1159="",E1159=""),"",ROUND(D1159/LOOKUP(E1159,SMMLV!$A$2:$A$36,SMMLV!$D$2:$D$103),3))</f>
        <v/>
      </c>
    </row>
    <row r="1160" spans="2:6">
      <c r="B1160" s="222"/>
      <c r="C1160" s="222"/>
      <c r="D1160" s="268"/>
      <c r="E1160" s="223"/>
      <c r="F1160" s="270" t="str">
        <f>IF(OR(D1160="",E1160=""),"",ROUND(D1160/LOOKUP(E1160,SMMLV!$A$2:$A$36,SMMLV!$D$2:$D$103),3))</f>
        <v/>
      </c>
    </row>
    <row r="1161" spans="2:6">
      <c r="B1161" s="222"/>
      <c r="C1161" s="222"/>
      <c r="D1161" s="268"/>
      <c r="E1161" s="223"/>
      <c r="F1161" s="270" t="str">
        <f>IF(OR(D1161="",E1161=""),"",ROUND(D1161/LOOKUP(E1161,SMMLV!$A$2:$A$36,SMMLV!$D$2:$D$103),3))</f>
        <v/>
      </c>
    </row>
    <row r="1162" spans="2:6">
      <c r="B1162" s="222"/>
      <c r="C1162" s="222"/>
      <c r="D1162" s="268"/>
      <c r="E1162" s="223"/>
      <c r="F1162" s="270" t="str">
        <f>IF(OR(D1162="",E1162=""),"",ROUND(D1162/LOOKUP(E1162,SMMLV!$A$2:$A$36,SMMLV!$D$2:$D$103),3))</f>
        <v/>
      </c>
    </row>
    <row r="1163" spans="2:6">
      <c r="B1163" s="222"/>
      <c r="C1163" s="222"/>
      <c r="D1163" s="268"/>
      <c r="E1163" s="223"/>
      <c r="F1163" s="270" t="str">
        <f>IF(OR(D1163="",E1163=""),"",ROUND(D1163/LOOKUP(E1163,SMMLV!$A$2:$A$36,SMMLV!$D$2:$D$103),3))</f>
        <v/>
      </c>
    </row>
    <row r="1164" spans="2:6">
      <c r="B1164" s="222"/>
      <c r="C1164" s="222"/>
      <c r="D1164" s="268"/>
      <c r="E1164" s="223"/>
      <c r="F1164" s="270" t="str">
        <f>IF(OR(D1164="",E1164=""),"",ROUND(D1164/LOOKUP(E1164,SMMLV!$A$2:$A$36,SMMLV!$D$2:$D$103),3))</f>
        <v/>
      </c>
    </row>
    <row r="1165" spans="2:6">
      <c r="B1165" s="222"/>
      <c r="C1165" s="222"/>
      <c r="D1165" s="268"/>
      <c r="E1165" s="223"/>
      <c r="F1165" s="270" t="str">
        <f>IF(OR(D1165="",E1165=""),"",ROUND(D1165/LOOKUP(E1165,SMMLV!$A$2:$A$36,SMMLV!$D$2:$D$103),3))</f>
        <v/>
      </c>
    </row>
    <row r="1166" spans="2:6">
      <c r="B1166" s="222"/>
      <c r="C1166" s="222"/>
      <c r="D1166" s="268"/>
      <c r="E1166" s="223"/>
      <c r="F1166" s="270" t="str">
        <f>IF(OR(D1166="",E1166=""),"",ROUND(D1166/LOOKUP(E1166,SMMLV!$A$2:$A$36,SMMLV!$D$2:$D$103),3))</f>
        <v/>
      </c>
    </row>
    <row r="1167" spans="2:6">
      <c r="B1167" s="222"/>
      <c r="C1167" s="222"/>
      <c r="D1167" s="268"/>
      <c r="E1167" s="223"/>
      <c r="F1167" s="270" t="str">
        <f>IF(OR(D1167="",E1167=""),"",ROUND(D1167/LOOKUP(E1167,SMMLV!$A$2:$A$36,SMMLV!$D$2:$D$103),3))</f>
        <v/>
      </c>
    </row>
    <row r="1168" spans="2:6">
      <c r="B1168" s="222"/>
      <c r="C1168" s="222"/>
      <c r="D1168" s="268"/>
      <c r="E1168" s="223"/>
      <c r="F1168" s="270" t="str">
        <f>IF(OR(D1168="",E1168=""),"",ROUND(D1168/LOOKUP(E1168,SMMLV!$A$2:$A$36,SMMLV!$D$2:$D$103),3))</f>
        <v/>
      </c>
    </row>
    <row r="1169" spans="2:6">
      <c r="B1169" s="222"/>
      <c r="C1169" s="222"/>
      <c r="D1169" s="268"/>
      <c r="E1169" s="223"/>
      <c r="F1169" s="270" t="str">
        <f>IF(OR(D1169="",E1169=""),"",ROUND(D1169/LOOKUP(E1169,SMMLV!$A$2:$A$36,SMMLV!$D$2:$D$103),3))</f>
        <v/>
      </c>
    </row>
    <row r="1170" spans="2:6">
      <c r="B1170" s="222"/>
      <c r="C1170" s="222"/>
      <c r="D1170" s="268"/>
      <c r="E1170" s="223"/>
      <c r="F1170" s="270" t="str">
        <f>IF(OR(D1170="",E1170=""),"",ROUND(D1170/LOOKUP(E1170,SMMLV!$A$2:$A$36,SMMLV!$D$2:$D$103),3))</f>
        <v/>
      </c>
    </row>
    <row r="1171" spans="2:6">
      <c r="B1171" s="222"/>
      <c r="C1171" s="222"/>
      <c r="D1171" s="268"/>
      <c r="E1171" s="223"/>
      <c r="F1171" s="270" t="str">
        <f>IF(OR(D1171="",E1171=""),"",ROUND(D1171/LOOKUP(E1171,SMMLV!$A$2:$A$36,SMMLV!$D$2:$D$103),3))</f>
        <v/>
      </c>
    </row>
    <row r="1172" spans="2:6">
      <c r="B1172" s="222"/>
      <c r="C1172" s="222"/>
      <c r="D1172" s="268"/>
      <c r="E1172" s="223"/>
      <c r="F1172" s="270" t="str">
        <f>IF(OR(D1172="",E1172=""),"",ROUND(D1172/LOOKUP(E1172,SMMLV!$A$2:$A$36,SMMLV!$D$2:$D$103),3))</f>
        <v/>
      </c>
    </row>
    <row r="1173" spans="2:6">
      <c r="B1173" s="222"/>
      <c r="C1173" s="222"/>
      <c r="D1173" s="268"/>
      <c r="E1173" s="223"/>
      <c r="F1173" s="270" t="str">
        <f>IF(OR(D1173="",E1173=""),"",ROUND(D1173/LOOKUP(E1173,SMMLV!$A$2:$A$36,SMMLV!$D$2:$D$103),3))</f>
        <v/>
      </c>
    </row>
    <row r="1174" spans="2:6">
      <c r="B1174" s="222"/>
      <c r="C1174" s="222"/>
      <c r="D1174" s="268"/>
      <c r="E1174" s="223"/>
      <c r="F1174" s="270" t="str">
        <f>IF(OR(D1174="",E1174=""),"",ROUND(D1174/LOOKUP(E1174,SMMLV!$A$2:$A$36,SMMLV!$D$2:$D$103),3))</f>
        <v/>
      </c>
    </row>
    <row r="1175" spans="2:6">
      <c r="B1175" s="222"/>
      <c r="C1175" s="222"/>
      <c r="D1175" s="268"/>
      <c r="E1175" s="223"/>
      <c r="F1175" s="270" t="str">
        <f>IF(OR(D1175="",E1175=""),"",ROUND(D1175/LOOKUP(E1175,SMMLV!$A$2:$A$36,SMMLV!$D$2:$D$103),3))</f>
        <v/>
      </c>
    </row>
    <row r="1176" spans="2:6">
      <c r="B1176" s="222"/>
      <c r="C1176" s="222"/>
      <c r="D1176" s="268"/>
      <c r="E1176" s="223"/>
      <c r="F1176" s="270" t="str">
        <f>IF(OR(D1176="",E1176=""),"",ROUND(D1176/LOOKUP(E1176,SMMLV!$A$2:$A$36,SMMLV!$D$2:$D$103),3))</f>
        <v/>
      </c>
    </row>
    <row r="1177" spans="2:6">
      <c r="B1177" s="222"/>
      <c r="C1177" s="222"/>
      <c r="D1177" s="268"/>
      <c r="E1177" s="223"/>
      <c r="F1177" s="270" t="str">
        <f>IF(OR(D1177="",E1177=""),"",ROUND(D1177/LOOKUP(E1177,SMMLV!$A$2:$A$36,SMMLV!$D$2:$D$103),3))</f>
        <v/>
      </c>
    </row>
    <row r="1178" spans="2:6">
      <c r="B1178" s="222"/>
      <c r="C1178" s="222"/>
      <c r="D1178" s="268"/>
      <c r="E1178" s="223"/>
      <c r="F1178" s="270" t="str">
        <f>IF(OR(D1178="",E1178=""),"",ROUND(D1178/LOOKUP(E1178,SMMLV!$A$2:$A$36,SMMLV!$D$2:$D$103),3))</f>
        <v/>
      </c>
    </row>
    <row r="1179" spans="2:6">
      <c r="B1179" s="222"/>
      <c r="C1179" s="222"/>
      <c r="D1179" s="268"/>
      <c r="E1179" s="223"/>
      <c r="F1179" s="270" t="str">
        <f>IF(OR(D1179="",E1179=""),"",ROUND(D1179/LOOKUP(E1179,SMMLV!$A$2:$A$36,SMMLV!$D$2:$D$103),3))</f>
        <v/>
      </c>
    </row>
    <row r="1180" spans="2:6">
      <c r="B1180" s="222"/>
      <c r="C1180" s="222"/>
      <c r="D1180" s="268"/>
      <c r="E1180" s="223"/>
      <c r="F1180" s="270" t="str">
        <f>IF(OR(D1180="",E1180=""),"",ROUND(D1180/LOOKUP(E1180,SMMLV!$A$2:$A$36,SMMLV!$D$2:$D$103),3))</f>
        <v/>
      </c>
    </row>
    <row r="1181" spans="2:6">
      <c r="B1181" s="222"/>
      <c r="C1181" s="222"/>
      <c r="D1181" s="268"/>
      <c r="E1181" s="223"/>
      <c r="F1181" s="270" t="str">
        <f>IF(OR(D1181="",E1181=""),"",ROUND(D1181/LOOKUP(E1181,SMMLV!$A$2:$A$36,SMMLV!$D$2:$D$103),3))</f>
        <v/>
      </c>
    </row>
    <row r="1182" spans="2:6">
      <c r="B1182" s="222"/>
      <c r="C1182" s="222"/>
      <c r="D1182" s="268"/>
      <c r="E1182" s="223"/>
      <c r="F1182" s="270" t="str">
        <f>IF(OR(D1182="",E1182=""),"",ROUND(D1182/LOOKUP(E1182,SMMLV!$A$2:$A$36,SMMLV!$D$2:$D$103),3))</f>
        <v/>
      </c>
    </row>
    <row r="1183" spans="2:6">
      <c r="B1183" s="222"/>
      <c r="C1183" s="222"/>
      <c r="D1183" s="268"/>
      <c r="E1183" s="223"/>
      <c r="F1183" s="270" t="str">
        <f>IF(OR(D1183="",E1183=""),"",ROUND(D1183/LOOKUP(E1183,SMMLV!$A$2:$A$36,SMMLV!$D$2:$D$103),3))</f>
        <v/>
      </c>
    </row>
    <row r="1184" spans="2:6">
      <c r="B1184" s="222"/>
      <c r="C1184" s="222"/>
      <c r="D1184" s="268"/>
      <c r="E1184" s="223"/>
      <c r="F1184" s="270" t="str">
        <f>IF(OR(D1184="",E1184=""),"",ROUND(D1184/LOOKUP(E1184,SMMLV!$A$2:$A$36,SMMLV!$D$2:$D$103),3))</f>
        <v/>
      </c>
    </row>
    <row r="1185" spans="2:6">
      <c r="B1185" s="222"/>
      <c r="C1185" s="222"/>
      <c r="D1185" s="268"/>
      <c r="E1185" s="223"/>
      <c r="F1185" s="270" t="str">
        <f>IF(OR(D1185="",E1185=""),"",ROUND(D1185/LOOKUP(E1185,SMMLV!$A$2:$A$36,SMMLV!$D$2:$D$103),3))</f>
        <v/>
      </c>
    </row>
    <row r="1186" spans="2:6">
      <c r="B1186" s="222"/>
      <c r="C1186" s="222"/>
      <c r="D1186" s="268"/>
      <c r="E1186" s="223"/>
      <c r="F1186" s="270" t="str">
        <f>IF(OR(D1186="",E1186=""),"",ROUND(D1186/LOOKUP(E1186,SMMLV!$A$2:$A$36,SMMLV!$D$2:$D$103),3))</f>
        <v/>
      </c>
    </row>
    <row r="1187" spans="2:6">
      <c r="B1187" s="222"/>
      <c r="C1187" s="222"/>
      <c r="D1187" s="268"/>
      <c r="E1187" s="223"/>
      <c r="F1187" s="270" t="str">
        <f>IF(OR(D1187="",E1187=""),"",ROUND(D1187/LOOKUP(E1187,SMMLV!$A$2:$A$36,SMMLV!$D$2:$D$103),3))</f>
        <v/>
      </c>
    </row>
    <row r="1188" spans="2:6">
      <c r="B1188" s="222"/>
      <c r="C1188" s="222"/>
      <c r="D1188" s="268"/>
      <c r="E1188" s="223"/>
      <c r="F1188" s="270" t="str">
        <f>IF(OR(D1188="",E1188=""),"",ROUND(D1188/LOOKUP(E1188,SMMLV!$A$2:$A$36,SMMLV!$D$2:$D$103),3))</f>
        <v/>
      </c>
    </row>
    <row r="1189" spans="2:6">
      <c r="B1189" s="222"/>
      <c r="C1189" s="222"/>
      <c r="D1189" s="268"/>
      <c r="E1189" s="223"/>
      <c r="F1189" s="270" t="str">
        <f>IF(OR(D1189="",E1189=""),"",ROUND(D1189/LOOKUP(E1189,SMMLV!$A$2:$A$36,SMMLV!$D$2:$D$103),3))</f>
        <v/>
      </c>
    </row>
    <row r="1190" spans="2:6">
      <c r="B1190" s="222"/>
      <c r="C1190" s="222"/>
      <c r="D1190" s="268"/>
      <c r="E1190" s="223"/>
      <c r="F1190" s="270" t="str">
        <f>IF(OR(D1190="",E1190=""),"",ROUND(D1190/LOOKUP(E1190,SMMLV!$A$2:$A$36,SMMLV!$D$2:$D$103),3))</f>
        <v/>
      </c>
    </row>
    <row r="1191" spans="2:6">
      <c r="B1191" s="222"/>
      <c r="C1191" s="222"/>
      <c r="D1191" s="268"/>
      <c r="E1191" s="223"/>
      <c r="F1191" s="270" t="str">
        <f>IF(OR(D1191="",E1191=""),"",ROUND(D1191/LOOKUP(E1191,SMMLV!$A$2:$A$36,SMMLV!$D$2:$D$103),3))</f>
        <v/>
      </c>
    </row>
    <row r="1192" spans="2:6">
      <c r="B1192" s="222"/>
      <c r="C1192" s="222"/>
      <c r="D1192" s="268"/>
      <c r="E1192" s="223"/>
      <c r="F1192" s="270" t="str">
        <f>IF(OR(D1192="",E1192=""),"",ROUND(D1192/LOOKUP(E1192,SMMLV!$A$2:$A$36,SMMLV!$D$2:$D$103),3))</f>
        <v/>
      </c>
    </row>
    <row r="1193" spans="2:6">
      <c r="B1193" s="222"/>
      <c r="C1193" s="222"/>
      <c r="D1193" s="268"/>
      <c r="E1193" s="223"/>
      <c r="F1193" s="270" t="str">
        <f>IF(OR(D1193="",E1193=""),"",ROUND(D1193/LOOKUP(E1193,SMMLV!$A$2:$A$36,SMMLV!$D$2:$D$103),3))</f>
        <v/>
      </c>
    </row>
    <row r="1194" spans="2:6">
      <c r="B1194" s="222"/>
      <c r="C1194" s="222"/>
      <c r="D1194" s="268"/>
      <c r="E1194" s="223"/>
      <c r="F1194" s="270" t="str">
        <f>IF(OR(D1194="",E1194=""),"",ROUND(D1194/LOOKUP(E1194,SMMLV!$A$2:$A$36,SMMLV!$D$2:$D$103),3))</f>
        <v/>
      </c>
    </row>
    <row r="1195" spans="2:6">
      <c r="B1195" s="222"/>
      <c r="C1195" s="222"/>
      <c r="D1195" s="268"/>
      <c r="E1195" s="223"/>
      <c r="F1195" s="270" t="str">
        <f>IF(OR(D1195="",E1195=""),"",ROUND(D1195/LOOKUP(E1195,SMMLV!$A$2:$A$36,SMMLV!$D$2:$D$103),3))</f>
        <v/>
      </c>
    </row>
    <row r="1196" spans="2:6">
      <c r="B1196" s="222"/>
      <c r="C1196" s="222"/>
      <c r="D1196" s="268"/>
      <c r="E1196" s="223"/>
      <c r="F1196" s="270" t="str">
        <f>IF(OR(D1196="",E1196=""),"",ROUND(D1196/LOOKUP(E1196,SMMLV!$A$2:$A$36,SMMLV!$D$2:$D$103),3))</f>
        <v/>
      </c>
    </row>
    <row r="1197" spans="2:6">
      <c r="B1197" s="222"/>
      <c r="C1197" s="222"/>
      <c r="E1197" s="224"/>
      <c r="F1197" s="270" t="str">
        <f>IF(OR(D1197="",E1197=""),"",ROUND(D1197/LOOKUP(E1197,SMMLV!$A$2:$A$36,SMMLV!$D$2:$D$103),3))</f>
        <v/>
      </c>
    </row>
    <row r="1198" spans="2:6">
      <c r="B1198" s="222"/>
      <c r="C1198" s="222"/>
      <c r="E1198" s="224"/>
      <c r="F1198" s="270" t="str">
        <f>IF(OR(D1198="",E1198=""),"",ROUND(D1198/LOOKUP(E1198,SMMLV!$A$2:$A$36,SMMLV!$D$2:$D$103),3))</f>
        <v/>
      </c>
    </row>
    <row r="1199" spans="2:6">
      <c r="B1199" s="222"/>
      <c r="C1199" s="222"/>
      <c r="E1199" s="224"/>
      <c r="F1199" s="270" t="str">
        <f>IF(OR(D1199="",E1199=""),"",ROUND(D1199/LOOKUP(E1199,SMMLV!$A$2:$A$36,SMMLV!$D$2:$D$103),3))</f>
        <v/>
      </c>
    </row>
    <row r="1200" spans="2:6">
      <c r="B1200" s="222"/>
      <c r="C1200" s="222"/>
      <c r="E1200" s="224"/>
      <c r="F1200" s="270" t="str">
        <f>IF(OR(D1200="",E1200=""),"",ROUND(D1200/LOOKUP(E1200,SMMLV!$A$2:$A$36,SMMLV!$D$2:$D$103),3))</f>
        <v/>
      </c>
    </row>
    <row r="1201" spans="2:6">
      <c r="B1201" s="222"/>
      <c r="C1201" s="222"/>
      <c r="E1201" s="224"/>
      <c r="F1201" s="270" t="str">
        <f>IF(OR(D1201="",E1201=""),"",ROUND(D1201/LOOKUP(E1201,SMMLV!$A$2:$A$36,SMMLV!$D$2:$D$103),3))</f>
        <v/>
      </c>
    </row>
    <row r="1202" spans="2:6">
      <c r="B1202" s="222"/>
      <c r="C1202" s="222"/>
      <c r="E1202" s="224"/>
      <c r="F1202" s="270" t="str">
        <f>IF(OR(D1202="",E1202=""),"",ROUND(D1202/LOOKUP(E1202,SMMLV!$A$2:$A$36,SMMLV!$D$2:$D$103),3))</f>
        <v/>
      </c>
    </row>
    <row r="1203" spans="2:6">
      <c r="B1203" s="222"/>
      <c r="C1203" s="222"/>
      <c r="E1203" s="224"/>
      <c r="F1203" s="270" t="str">
        <f>IF(OR(D1203="",E1203=""),"",ROUND(D1203/LOOKUP(E1203,SMMLV!$A$2:$A$36,SMMLV!$D$2:$D$103),3))</f>
        <v/>
      </c>
    </row>
    <row r="1204" spans="2:6">
      <c r="B1204" s="222"/>
      <c r="C1204" s="222"/>
      <c r="E1204" s="224"/>
      <c r="F1204" s="270" t="str">
        <f>IF(OR(D1204="",E1204=""),"",ROUND(D1204/LOOKUP(E1204,SMMLV!$A$2:$A$36,SMMLV!$D$2:$D$103),3))</f>
        <v/>
      </c>
    </row>
    <row r="1205" spans="2:6">
      <c r="B1205" s="222"/>
      <c r="C1205" s="222"/>
      <c r="E1205" s="224"/>
      <c r="F1205" s="270" t="str">
        <f>IF(OR(D1205="",E1205=""),"",ROUND(D1205/LOOKUP(E1205,SMMLV!$A$2:$A$36,SMMLV!$D$2:$D$103),3))</f>
        <v/>
      </c>
    </row>
    <row r="1206" spans="2:6">
      <c r="B1206" s="222"/>
      <c r="C1206" s="222"/>
      <c r="E1206" s="224"/>
      <c r="F1206" s="270" t="str">
        <f>IF(OR(D1206="",E1206=""),"",ROUND(D1206/LOOKUP(E1206,SMMLV!$A$2:$A$36,SMMLV!$D$2:$D$103),3))</f>
        <v/>
      </c>
    </row>
    <row r="1207" spans="2:6">
      <c r="B1207" s="222"/>
      <c r="C1207" s="222"/>
      <c r="E1207" s="224"/>
      <c r="F1207" s="270" t="str">
        <f>IF(OR(D1207="",E1207=""),"",ROUND(D1207/LOOKUP(E1207,SMMLV!$A$2:$A$36,SMMLV!$D$2:$D$103),3))</f>
        <v/>
      </c>
    </row>
    <row r="1208" spans="2:6">
      <c r="B1208" s="222"/>
      <c r="C1208" s="222"/>
      <c r="E1208" s="224"/>
      <c r="F1208" s="270" t="str">
        <f>IF(OR(D1208="",E1208=""),"",ROUND(D1208/LOOKUP(E1208,SMMLV!$A$2:$A$36,SMMLV!$D$2:$D$103),3))</f>
        <v/>
      </c>
    </row>
    <row r="1209" spans="2:6">
      <c r="B1209" s="222"/>
      <c r="C1209" s="222"/>
      <c r="E1209" s="224"/>
      <c r="F1209" s="270" t="str">
        <f>IF(OR(D1209="",E1209=""),"",ROUND(D1209/LOOKUP(E1209,SMMLV!$A$2:$A$36,SMMLV!$D$2:$D$103),3))</f>
        <v/>
      </c>
    </row>
    <row r="1210" spans="2:6">
      <c r="B1210" s="222"/>
      <c r="C1210" s="222"/>
      <c r="E1210" s="224"/>
      <c r="F1210" s="270" t="str">
        <f>IF(OR(D1210="",E1210=""),"",ROUND(D1210/LOOKUP(E1210,SMMLV!$A$2:$A$36,SMMLV!$D$2:$D$103),3))</f>
        <v/>
      </c>
    </row>
    <row r="1211" spans="2:6">
      <c r="B1211" s="222"/>
      <c r="C1211" s="222"/>
      <c r="E1211" s="224"/>
      <c r="F1211" s="270" t="str">
        <f>IF(OR(D1211="",E1211=""),"",ROUND(D1211/LOOKUP(E1211,SMMLV!$A$2:$A$36,SMMLV!$D$2:$D$103),3))</f>
        <v/>
      </c>
    </row>
    <row r="1212" spans="2:6">
      <c r="B1212" s="222"/>
      <c r="C1212" s="222"/>
      <c r="E1212" s="224"/>
      <c r="F1212" s="270" t="str">
        <f>IF(OR(D1212="",E1212=""),"",ROUND(D1212/LOOKUP(E1212,SMMLV!$A$2:$A$36,SMMLV!$D$2:$D$103),3))</f>
        <v/>
      </c>
    </row>
    <row r="1213" spans="2:6">
      <c r="B1213" s="222"/>
      <c r="C1213" s="222"/>
      <c r="E1213" s="224"/>
      <c r="F1213" s="270" t="str">
        <f>IF(OR(D1213="",E1213=""),"",ROUND(D1213/LOOKUP(E1213,SMMLV!$A$2:$A$36,SMMLV!$D$2:$D$103),3))</f>
        <v/>
      </c>
    </row>
    <row r="1214" spans="2:6">
      <c r="B1214" s="222"/>
      <c r="C1214" s="222"/>
      <c r="E1214" s="224"/>
      <c r="F1214" s="270" t="str">
        <f>IF(OR(D1214="",E1214=""),"",ROUND(D1214/LOOKUP(E1214,SMMLV!$A$2:$A$36,SMMLV!$D$2:$D$103),3))</f>
        <v/>
      </c>
    </row>
    <row r="1215" spans="2:6">
      <c r="B1215" s="222"/>
      <c r="C1215" s="222"/>
      <c r="E1215" s="224"/>
      <c r="F1215" s="270" t="str">
        <f>IF(OR(D1215="",E1215=""),"",ROUND(D1215/LOOKUP(E1215,SMMLV!$A$2:$A$36,SMMLV!$D$2:$D$103),3))</f>
        <v/>
      </c>
    </row>
    <row r="1216" spans="2:6">
      <c r="B1216" s="222"/>
      <c r="C1216" s="222"/>
      <c r="E1216" s="224"/>
      <c r="F1216" s="270" t="str">
        <f>IF(OR(D1216="",E1216=""),"",ROUND(D1216/LOOKUP(E1216,SMMLV!$A$2:$A$36,SMMLV!$D$2:$D$103),3))</f>
        <v/>
      </c>
    </row>
    <row r="1217" spans="2:6">
      <c r="B1217" s="222"/>
      <c r="C1217" s="222"/>
      <c r="E1217" s="224"/>
      <c r="F1217" s="270" t="str">
        <f>IF(OR(D1217="",E1217=""),"",ROUND(D1217/LOOKUP(E1217,SMMLV!$A$2:$A$36,SMMLV!$D$2:$D$103),3))</f>
        <v/>
      </c>
    </row>
    <row r="1218" spans="2:6">
      <c r="B1218" s="222"/>
      <c r="C1218" s="222"/>
      <c r="E1218" s="224"/>
      <c r="F1218" s="270" t="str">
        <f>IF(OR(D1218="",E1218=""),"",ROUND(D1218/LOOKUP(E1218,SMMLV!$A$2:$A$36,SMMLV!$D$2:$D$103),3))</f>
        <v/>
      </c>
    </row>
    <row r="1219" spans="2:6">
      <c r="B1219" s="222"/>
      <c r="C1219" s="222"/>
      <c r="E1219" s="224"/>
      <c r="F1219" s="270" t="str">
        <f>IF(OR(D1219="",E1219=""),"",ROUND(D1219/LOOKUP(E1219,SMMLV!$A$2:$A$36,SMMLV!$D$2:$D$103),3))</f>
        <v/>
      </c>
    </row>
    <row r="1220" spans="2:6">
      <c r="B1220" s="222"/>
      <c r="C1220" s="222"/>
      <c r="E1220" s="224"/>
      <c r="F1220" s="270" t="str">
        <f>IF(OR(D1220="",E1220=""),"",ROUND(D1220/LOOKUP(E1220,SMMLV!$A$2:$A$36,SMMLV!$D$2:$D$103),3))</f>
        <v/>
      </c>
    </row>
    <row r="1221" spans="2:6">
      <c r="B1221" s="222"/>
      <c r="C1221" s="222"/>
      <c r="E1221" s="224"/>
      <c r="F1221" s="270" t="str">
        <f>IF(OR(D1221="",E1221=""),"",ROUND(D1221/LOOKUP(E1221,SMMLV!$A$2:$A$36,SMMLV!$D$2:$D$103),3))</f>
        <v/>
      </c>
    </row>
    <row r="1222" spans="2:6">
      <c r="B1222" s="222"/>
      <c r="C1222" s="222"/>
      <c r="E1222" s="224"/>
      <c r="F1222" s="270" t="str">
        <f>IF(OR(D1222="",E1222=""),"",ROUND(D1222/LOOKUP(E1222,SMMLV!$A$2:$A$36,SMMLV!$D$2:$D$103),3))</f>
        <v/>
      </c>
    </row>
    <row r="1223" spans="2:6">
      <c r="B1223" s="222"/>
      <c r="C1223" s="222"/>
      <c r="E1223" s="224"/>
      <c r="F1223" s="270" t="str">
        <f>IF(OR(D1223="",E1223=""),"",ROUND(D1223/LOOKUP(E1223,SMMLV!$A$2:$A$36,SMMLV!$D$2:$D$103),3))</f>
        <v/>
      </c>
    </row>
    <row r="1224" spans="2:6">
      <c r="B1224" s="222"/>
      <c r="C1224" s="222"/>
      <c r="E1224" s="224"/>
      <c r="F1224" s="270" t="str">
        <f>IF(OR(D1224="",E1224=""),"",ROUND(D1224/LOOKUP(E1224,SMMLV!$A$2:$A$36,SMMLV!$D$2:$D$103),3))</f>
        <v/>
      </c>
    </row>
    <row r="1225" spans="2:6">
      <c r="B1225" s="222"/>
      <c r="C1225" s="222"/>
      <c r="E1225" s="224"/>
      <c r="F1225" s="270" t="str">
        <f>IF(OR(D1225="",E1225=""),"",ROUND(D1225/LOOKUP(E1225,SMMLV!$A$2:$A$36,SMMLV!$D$2:$D$103),3))</f>
        <v/>
      </c>
    </row>
    <row r="1226" spans="2:6">
      <c r="B1226" s="222"/>
      <c r="C1226" s="222"/>
      <c r="E1226" s="224"/>
      <c r="F1226" s="270" t="str">
        <f>IF(OR(D1226="",E1226=""),"",ROUND(D1226/LOOKUP(E1226,SMMLV!$A$2:$A$36,SMMLV!$D$2:$D$103),3))</f>
        <v/>
      </c>
    </row>
    <row r="1227" spans="2:6">
      <c r="B1227" s="222"/>
      <c r="C1227" s="222"/>
      <c r="E1227" s="224"/>
      <c r="F1227" s="270" t="str">
        <f>IF(OR(D1227="",E1227=""),"",ROUND(D1227/LOOKUP(E1227,SMMLV!$A$2:$A$36,SMMLV!$D$2:$D$103),3))</f>
        <v/>
      </c>
    </row>
    <row r="1228" spans="2:6">
      <c r="B1228" s="222"/>
      <c r="C1228" s="222"/>
      <c r="E1228" s="224"/>
      <c r="F1228" s="270" t="str">
        <f>IF(OR(D1228="",E1228=""),"",ROUND(D1228/LOOKUP(E1228,SMMLV!$A$2:$A$36,SMMLV!$D$2:$D$103),3))</f>
        <v/>
      </c>
    </row>
    <row r="1229" spans="2:6">
      <c r="B1229" s="222"/>
      <c r="C1229" s="222"/>
      <c r="E1229" s="224"/>
      <c r="F1229" s="270" t="str">
        <f>IF(OR(D1229="",E1229=""),"",ROUND(D1229/LOOKUP(E1229,SMMLV!$A$2:$A$36,SMMLV!$D$2:$D$103),3))</f>
        <v/>
      </c>
    </row>
    <row r="1230" spans="2:6">
      <c r="B1230" s="222"/>
      <c r="C1230" s="222"/>
      <c r="E1230" s="224"/>
      <c r="F1230" s="270" t="str">
        <f>IF(OR(D1230="",E1230=""),"",ROUND(D1230/LOOKUP(E1230,SMMLV!$A$2:$A$36,SMMLV!$D$2:$D$103),3))</f>
        <v/>
      </c>
    </row>
    <row r="1231" spans="2:6">
      <c r="B1231" s="222"/>
      <c r="C1231" s="222"/>
      <c r="E1231" s="224"/>
      <c r="F1231" s="270" t="str">
        <f>IF(OR(D1231="",E1231=""),"",ROUND(D1231/LOOKUP(E1231,SMMLV!$A$2:$A$36,SMMLV!$D$2:$D$103),3))</f>
        <v/>
      </c>
    </row>
    <row r="1232" spans="2:6">
      <c r="B1232" s="222"/>
      <c r="C1232" s="222"/>
      <c r="E1232" s="224"/>
      <c r="F1232" s="270" t="str">
        <f>IF(OR(D1232="",E1232=""),"",ROUND(D1232/LOOKUP(E1232,SMMLV!$A$2:$A$36,SMMLV!$D$2:$D$103),3))</f>
        <v/>
      </c>
    </row>
    <row r="1233" spans="2:6">
      <c r="B1233" s="222"/>
      <c r="C1233" s="222"/>
      <c r="E1233" s="224"/>
      <c r="F1233" s="270" t="str">
        <f>IF(OR(D1233="",E1233=""),"",ROUND(D1233/LOOKUP(E1233,SMMLV!$A$2:$A$36,SMMLV!$D$2:$D$103),3))</f>
        <v/>
      </c>
    </row>
    <row r="1234" spans="2:6">
      <c r="B1234" s="222"/>
      <c r="C1234" s="222"/>
      <c r="E1234" s="224"/>
      <c r="F1234" s="270" t="str">
        <f>IF(OR(D1234="",E1234=""),"",ROUND(D1234/LOOKUP(E1234,SMMLV!$A$2:$A$36,SMMLV!$D$2:$D$103),3))</f>
        <v/>
      </c>
    </row>
    <row r="1235" spans="2:6">
      <c r="B1235" s="222"/>
      <c r="C1235" s="222"/>
      <c r="E1235" s="224"/>
      <c r="F1235" s="270" t="str">
        <f>IF(OR(D1235="",E1235=""),"",ROUND(D1235/LOOKUP(E1235,SMMLV!$A$2:$A$36,SMMLV!$D$2:$D$103),3))</f>
        <v/>
      </c>
    </row>
    <row r="1236" spans="2:6">
      <c r="B1236" s="222"/>
      <c r="C1236" s="222"/>
      <c r="E1236" s="224"/>
      <c r="F1236" s="270" t="str">
        <f>IF(OR(D1236="",E1236=""),"",ROUND(D1236/LOOKUP(E1236,SMMLV!$A$2:$A$36,SMMLV!$D$2:$D$103),3))</f>
        <v/>
      </c>
    </row>
    <row r="1237" spans="2:6">
      <c r="B1237" s="222"/>
      <c r="C1237" s="222"/>
      <c r="E1237" s="224"/>
      <c r="F1237" s="270" t="str">
        <f>IF(OR(D1237="",E1237=""),"",ROUND(D1237/LOOKUP(E1237,SMMLV!$A$2:$A$36,SMMLV!$D$2:$D$103),3))</f>
        <v/>
      </c>
    </row>
    <row r="1238" spans="2:6">
      <c r="B1238" s="222"/>
      <c r="C1238" s="222"/>
      <c r="E1238" s="224"/>
      <c r="F1238" s="270" t="str">
        <f>IF(OR(D1238="",E1238=""),"",ROUND(D1238/LOOKUP(E1238,SMMLV!$A$2:$A$36,SMMLV!$D$2:$D$103),3))</f>
        <v/>
      </c>
    </row>
    <row r="1239" spans="2:6">
      <c r="B1239" s="222"/>
      <c r="C1239" s="222"/>
      <c r="E1239" s="224"/>
      <c r="F1239" s="270" t="str">
        <f>IF(OR(D1239="",E1239=""),"",ROUND(D1239/LOOKUP(E1239,SMMLV!$A$2:$A$36,SMMLV!$D$2:$D$103),3))</f>
        <v/>
      </c>
    </row>
    <row r="1240" spans="2:6">
      <c r="B1240" s="222"/>
      <c r="C1240" s="222"/>
      <c r="E1240" s="224"/>
      <c r="F1240" s="270" t="str">
        <f>IF(OR(D1240="",E1240=""),"",ROUND(D1240/LOOKUP(E1240,SMMLV!$A$2:$A$36,SMMLV!$D$2:$D$103),3))</f>
        <v/>
      </c>
    </row>
    <row r="1241" spans="2:6">
      <c r="B1241" s="222"/>
      <c r="C1241" s="222"/>
      <c r="E1241" s="224"/>
      <c r="F1241" s="270" t="str">
        <f>IF(OR(D1241="",E1241=""),"",ROUND(D1241/LOOKUP(E1241,SMMLV!$A$2:$A$36,SMMLV!$D$2:$D$103),3))</f>
        <v/>
      </c>
    </row>
    <row r="1242" spans="2:6">
      <c r="B1242" s="222"/>
      <c r="C1242" s="222"/>
      <c r="E1242" s="224"/>
      <c r="F1242" s="270" t="str">
        <f>IF(OR(D1242="",E1242=""),"",ROUND(D1242/LOOKUP(E1242,SMMLV!$A$2:$A$36,SMMLV!$D$2:$D$103),3))</f>
        <v/>
      </c>
    </row>
    <row r="1243" spans="2:6">
      <c r="B1243" s="222"/>
      <c r="C1243" s="222"/>
      <c r="E1243" s="224"/>
      <c r="F1243" s="270" t="str">
        <f>IF(OR(D1243="",E1243=""),"",ROUND(D1243/LOOKUP(E1243,SMMLV!$A$2:$A$36,SMMLV!$D$2:$D$103),3))</f>
        <v/>
      </c>
    </row>
    <row r="1244" spans="2:6">
      <c r="B1244" s="222"/>
      <c r="C1244" s="222"/>
      <c r="E1244" s="224"/>
      <c r="F1244" s="270" t="str">
        <f>IF(OR(D1244="",E1244=""),"",ROUND(D1244/LOOKUP(E1244,SMMLV!$A$2:$A$36,SMMLV!$D$2:$D$103),3))</f>
        <v/>
      </c>
    </row>
    <row r="1245" spans="2:6">
      <c r="B1245" s="222"/>
      <c r="C1245" s="222"/>
      <c r="E1245" s="224"/>
      <c r="F1245" s="270" t="str">
        <f>IF(OR(D1245="",E1245=""),"",ROUND(D1245/LOOKUP(E1245,SMMLV!$A$2:$A$36,SMMLV!$D$2:$D$103),3))</f>
        <v/>
      </c>
    </row>
    <row r="1246" spans="2:6">
      <c r="B1246" s="222"/>
      <c r="C1246" s="222"/>
      <c r="E1246" s="224"/>
      <c r="F1246" s="270" t="str">
        <f>IF(OR(D1246="",E1246=""),"",ROUND(D1246/LOOKUP(E1246,SMMLV!$A$2:$A$36,SMMLV!$D$2:$D$103),3))</f>
        <v/>
      </c>
    </row>
    <row r="1247" spans="2:6">
      <c r="B1247" s="222"/>
      <c r="C1247" s="222"/>
      <c r="E1247" s="224"/>
      <c r="F1247" s="270" t="str">
        <f>IF(OR(D1247="",E1247=""),"",ROUND(D1247/LOOKUP(E1247,SMMLV!$A$2:$A$36,SMMLV!$D$2:$D$103),3))</f>
        <v/>
      </c>
    </row>
    <row r="1248" spans="2:6">
      <c r="B1248" s="222"/>
      <c r="C1248" s="222"/>
      <c r="E1248" s="224"/>
      <c r="F1248" s="270" t="str">
        <f>IF(OR(D1248="",E1248=""),"",ROUND(D1248/LOOKUP(E1248,SMMLV!$A$2:$A$36,SMMLV!$D$2:$D$103),3))</f>
        <v/>
      </c>
    </row>
    <row r="1249" spans="2:6">
      <c r="B1249" s="222"/>
      <c r="C1249" s="222"/>
      <c r="E1249" s="224"/>
      <c r="F1249" s="270" t="str">
        <f>IF(OR(D1249="",E1249=""),"",ROUND(D1249/LOOKUP(E1249,SMMLV!$A$2:$A$36,SMMLV!$D$2:$D$103),3))</f>
        <v/>
      </c>
    </row>
    <row r="1250" spans="2:6">
      <c r="B1250" s="222"/>
      <c r="C1250" s="222"/>
      <c r="E1250" s="224"/>
      <c r="F1250" s="270" t="str">
        <f>IF(OR(D1250="",E1250=""),"",ROUND(D1250/LOOKUP(E1250,SMMLV!$A$2:$A$36,SMMLV!$D$2:$D$103),3))</f>
        <v/>
      </c>
    </row>
    <row r="1251" spans="2:6">
      <c r="B1251" s="222"/>
      <c r="C1251" s="222"/>
      <c r="E1251" s="224"/>
      <c r="F1251" s="270" t="str">
        <f>IF(OR(D1251="",E1251=""),"",ROUND(D1251/LOOKUP(E1251,SMMLV!$A$2:$A$36,SMMLV!$D$2:$D$103),3))</f>
        <v/>
      </c>
    </row>
    <row r="1252" spans="2:6">
      <c r="B1252" s="222"/>
      <c r="C1252" s="222"/>
      <c r="E1252" s="224"/>
      <c r="F1252" s="270" t="str">
        <f>IF(OR(D1252="",E1252=""),"",ROUND(D1252/LOOKUP(E1252,SMMLV!$A$2:$A$36,SMMLV!$D$2:$D$103),3))</f>
        <v/>
      </c>
    </row>
    <row r="1253" spans="2:6">
      <c r="B1253" s="222"/>
      <c r="C1253" s="222"/>
      <c r="E1253" s="224"/>
      <c r="F1253" s="270" t="str">
        <f>IF(OR(D1253="",E1253=""),"",ROUND(D1253/LOOKUP(E1253,SMMLV!$A$2:$A$36,SMMLV!$D$2:$D$103),3))</f>
        <v/>
      </c>
    </row>
    <row r="1254" spans="2:6">
      <c r="B1254" s="222"/>
      <c r="C1254" s="222"/>
      <c r="E1254" s="224"/>
      <c r="F1254" s="270" t="str">
        <f>IF(OR(D1254="",E1254=""),"",ROUND(D1254/LOOKUP(E1254,SMMLV!$A$2:$A$36,SMMLV!$D$2:$D$103),3))</f>
        <v/>
      </c>
    </row>
    <row r="1255" spans="2:6">
      <c r="B1255" s="222"/>
      <c r="C1255" s="222"/>
      <c r="E1255" s="224"/>
      <c r="F1255" s="270" t="str">
        <f>IF(OR(D1255="",E1255=""),"",ROUND(D1255/LOOKUP(E1255,SMMLV!$A$2:$A$36,SMMLV!$D$2:$D$103),3))</f>
        <v/>
      </c>
    </row>
    <row r="1256" spans="2:6">
      <c r="B1256" s="222"/>
      <c r="C1256" s="222"/>
      <c r="E1256" s="224"/>
      <c r="F1256" s="270" t="str">
        <f>IF(OR(D1256="",E1256=""),"",ROUND(D1256/LOOKUP(E1256,SMMLV!$A$2:$A$36,SMMLV!$D$2:$D$103),3))</f>
        <v/>
      </c>
    </row>
    <row r="1257" spans="2:6">
      <c r="B1257" s="222"/>
      <c r="C1257" s="222"/>
      <c r="E1257" s="224"/>
      <c r="F1257" s="270" t="str">
        <f>IF(OR(D1257="",E1257=""),"",ROUND(D1257/LOOKUP(E1257,SMMLV!$A$2:$A$36,SMMLV!$D$2:$D$103),3))</f>
        <v/>
      </c>
    </row>
    <row r="1258" spans="2:6">
      <c r="B1258" s="222"/>
      <c r="C1258" s="222"/>
      <c r="E1258" s="224"/>
      <c r="F1258" s="270" t="str">
        <f>IF(OR(D1258="",E1258=""),"",ROUND(D1258/LOOKUP(E1258,SMMLV!$A$2:$A$36,SMMLV!$D$2:$D$103),3))</f>
        <v/>
      </c>
    </row>
    <row r="1259" spans="2:6">
      <c r="B1259" s="222"/>
      <c r="C1259" s="222"/>
      <c r="E1259" s="224"/>
      <c r="F1259" s="270" t="str">
        <f>IF(OR(D1259="",E1259=""),"",ROUND(D1259/LOOKUP(E1259,SMMLV!$A$2:$A$36,SMMLV!$D$2:$D$103),3))</f>
        <v/>
      </c>
    </row>
    <row r="1260" spans="2:6">
      <c r="E1260" s="224"/>
      <c r="F1260" s="270" t="str">
        <f>IF(OR(D1260="",E1260=""),"",ROUND(D1260/LOOKUP(E1260,SMMLV!$A$2:$A$36,SMMLV!$D$2:$D$103),3))</f>
        <v/>
      </c>
    </row>
    <row r="1261" spans="2:6">
      <c r="E1261" s="224"/>
      <c r="F1261" s="270" t="str">
        <f>IF(OR(D1261="",E1261=""),"",ROUND(D1261/LOOKUP(E1261,SMMLV!$A$2:$A$36,SMMLV!$D$2:$D$103),3))</f>
        <v/>
      </c>
    </row>
    <row r="1262" spans="2:6">
      <c r="E1262" s="224"/>
      <c r="F1262" s="270" t="str">
        <f>IF(OR(D1262="",E1262=""),"",ROUND(D1262/LOOKUP(E1262,SMMLV!$A$2:$A$36,SMMLV!$D$2:$D$103),3))</f>
        <v/>
      </c>
    </row>
    <row r="1263" spans="2:6">
      <c r="E1263" s="224"/>
      <c r="F1263" s="270" t="str">
        <f>IF(OR(D1263="",E1263=""),"",ROUND(D1263/LOOKUP(E1263,SMMLV!$A$2:$A$36,SMMLV!$D$2:$D$103),3))</f>
        <v/>
      </c>
    </row>
    <row r="1264" spans="2:6">
      <c r="E1264" s="224"/>
      <c r="F1264" s="270" t="str">
        <f>IF(OR(D1264="",E1264=""),"",ROUND(D1264/LOOKUP(E1264,SMMLV!$A$2:$A$36,SMMLV!$D$2:$D$103),3))</f>
        <v/>
      </c>
    </row>
    <row r="1265" spans="5:6">
      <c r="E1265" s="224"/>
      <c r="F1265" s="270" t="str">
        <f>IF(OR(D1265="",E1265=""),"",ROUND(D1265/LOOKUP(E1265,SMMLV!$A$2:$A$36,SMMLV!$D$2:$D$103),3))</f>
        <v/>
      </c>
    </row>
    <row r="1266" spans="5:6">
      <c r="E1266" s="224"/>
      <c r="F1266" s="270" t="str">
        <f>IF(OR(D1266="",E1266=""),"",ROUND(D1266/LOOKUP(E1266,SMMLV!$A$2:$A$36,SMMLV!$D$2:$D$103),3))</f>
        <v/>
      </c>
    </row>
    <row r="1267" spans="5:6">
      <c r="E1267" s="224"/>
      <c r="F1267" s="270" t="str">
        <f>IF(OR(D1267="",E1267=""),"",ROUND(D1267/LOOKUP(E1267,SMMLV!$A$2:$A$36,SMMLV!$D$2:$D$103),3))</f>
        <v/>
      </c>
    </row>
    <row r="1268" spans="5:6">
      <c r="E1268" s="224"/>
      <c r="F1268" s="270" t="str">
        <f>IF(OR(D1268="",E1268=""),"",ROUND(D1268/LOOKUP(E1268,SMMLV!$A$2:$A$36,SMMLV!$D$2:$D$103),3))</f>
        <v/>
      </c>
    </row>
    <row r="1269" spans="5:6">
      <c r="E1269" s="224"/>
      <c r="F1269" s="270" t="str">
        <f>IF(OR(D1269="",E1269=""),"",ROUND(D1269/LOOKUP(E1269,SMMLV!$A$2:$A$36,SMMLV!$D$2:$D$103),3))</f>
        <v/>
      </c>
    </row>
    <row r="1270" spans="5:6">
      <c r="E1270" s="224"/>
      <c r="F1270" s="270" t="str">
        <f>IF(OR(D1270="",E1270=""),"",ROUND(D1270/LOOKUP(E1270,SMMLV!$A$2:$A$36,SMMLV!$D$2:$D$103),3))</f>
        <v/>
      </c>
    </row>
    <row r="1271" spans="5:6">
      <c r="E1271" s="224"/>
      <c r="F1271" s="270" t="str">
        <f>IF(OR(D1271="",E1271=""),"",ROUND(D1271/LOOKUP(E1271,SMMLV!$A$2:$A$36,SMMLV!$D$2:$D$103),3))</f>
        <v/>
      </c>
    </row>
    <row r="1272" spans="5:6">
      <c r="E1272" s="224"/>
      <c r="F1272" s="270" t="str">
        <f>IF(OR(D1272="",E1272=""),"",ROUND(D1272/LOOKUP(E1272,SMMLV!$A$2:$A$36,SMMLV!$D$2:$D$103),3))</f>
        <v/>
      </c>
    </row>
    <row r="1273" spans="5:6">
      <c r="E1273" s="224"/>
      <c r="F1273" s="270" t="str">
        <f>IF(OR(D1273="",E1273=""),"",ROUND(D1273/LOOKUP(E1273,SMMLV!$A$2:$A$36,SMMLV!$D$2:$D$103),3))</f>
        <v/>
      </c>
    </row>
    <row r="1274" spans="5:6">
      <c r="E1274" s="224"/>
      <c r="F1274" s="270" t="str">
        <f>IF(OR(D1274="",E1274=""),"",ROUND(D1274/LOOKUP(E1274,SMMLV!$A$2:$A$36,SMMLV!$D$2:$D$103),3))</f>
        <v/>
      </c>
    </row>
    <row r="1275" spans="5:6">
      <c r="E1275" s="224"/>
      <c r="F1275" s="270" t="str">
        <f>IF(OR(D1275="",E1275=""),"",ROUND(D1275/LOOKUP(E1275,SMMLV!$A$2:$A$36,SMMLV!$D$2:$D$103),3))</f>
        <v/>
      </c>
    </row>
    <row r="1276" spans="5:6">
      <c r="E1276" s="224"/>
      <c r="F1276" s="270" t="str">
        <f>IF(OR(D1276="",E1276=""),"",ROUND(D1276/LOOKUP(E1276,SMMLV!$A$2:$A$36,SMMLV!$D$2:$D$103),3))</f>
        <v/>
      </c>
    </row>
    <row r="1277" spans="5:6">
      <c r="E1277" s="224"/>
      <c r="F1277" s="270" t="str">
        <f>IF(OR(D1277="",E1277=""),"",ROUND(D1277/LOOKUP(E1277,SMMLV!$A$2:$A$36,SMMLV!$D$2:$D$103),3))</f>
        <v/>
      </c>
    </row>
    <row r="1278" spans="5:6">
      <c r="E1278" s="224"/>
      <c r="F1278" s="270" t="str">
        <f>IF(OR(D1278="",E1278=""),"",ROUND(D1278/LOOKUP(E1278,SMMLV!$A$2:$A$36,SMMLV!$D$2:$D$103),3))</f>
        <v/>
      </c>
    </row>
    <row r="1279" spans="5:6">
      <c r="E1279" s="224"/>
      <c r="F1279" s="270" t="str">
        <f>IF(OR(D1279="",E1279=""),"",ROUND(D1279/LOOKUP(E1279,SMMLV!$A$2:$A$36,SMMLV!$D$2:$D$103),3))</f>
        <v/>
      </c>
    </row>
    <row r="1280" spans="5:6">
      <c r="E1280" s="224"/>
      <c r="F1280" s="270" t="str">
        <f>IF(OR(D1280="",E1280=""),"",ROUND(D1280/LOOKUP(E1280,SMMLV!$A$2:$A$36,SMMLV!$D$2:$D$103),3))</f>
        <v/>
      </c>
    </row>
    <row r="1281" spans="5:6">
      <c r="E1281" s="224"/>
      <c r="F1281" s="270" t="str">
        <f>IF(OR(D1281="",E1281=""),"",ROUND(D1281/LOOKUP(E1281,SMMLV!$A$2:$A$36,SMMLV!$D$2:$D$103),3))</f>
        <v/>
      </c>
    </row>
    <row r="1282" spans="5:6">
      <c r="E1282" s="224"/>
      <c r="F1282" s="270" t="str">
        <f>IF(OR(D1282="",E1282=""),"",ROUND(D1282/LOOKUP(E1282,SMMLV!$A$2:$A$36,SMMLV!$D$2:$D$103),3))</f>
        <v/>
      </c>
    </row>
    <row r="1283" spans="5:6">
      <c r="E1283" s="224"/>
      <c r="F1283" s="270" t="str">
        <f>IF(OR(D1283="",E1283=""),"",ROUND(D1283/LOOKUP(E1283,SMMLV!$A$2:$A$36,SMMLV!$D$2:$D$103),3))</f>
        <v/>
      </c>
    </row>
    <row r="1284" spans="5:6">
      <c r="E1284" s="224"/>
      <c r="F1284" s="270" t="str">
        <f>IF(OR(D1284="",E1284=""),"",ROUND(D1284/LOOKUP(E1284,SMMLV!$A$2:$A$36,SMMLV!$D$2:$D$103),3))</f>
        <v/>
      </c>
    </row>
    <row r="1285" spans="5:6">
      <c r="E1285" s="224"/>
      <c r="F1285" s="270" t="str">
        <f>IF(OR(D1285="",E1285=""),"",ROUND(D1285/LOOKUP(E1285,SMMLV!$A$2:$A$36,SMMLV!$D$2:$D$103),3))</f>
        <v/>
      </c>
    </row>
    <row r="1286" spans="5:6">
      <c r="E1286" s="224"/>
      <c r="F1286" s="270" t="str">
        <f>IF(OR(D1286="",E1286=""),"",ROUND(D1286/LOOKUP(E1286,SMMLV!$A$2:$A$36,SMMLV!$D$2:$D$103),3))</f>
        <v/>
      </c>
    </row>
    <row r="1287" spans="5:6">
      <c r="E1287" s="224"/>
      <c r="F1287" s="270" t="str">
        <f>IF(OR(D1287="",E1287=""),"",ROUND(D1287/LOOKUP(E1287,SMMLV!$A$2:$A$36,SMMLV!$D$2:$D$103),3))</f>
        <v/>
      </c>
    </row>
    <row r="1288" spans="5:6">
      <c r="E1288" s="224"/>
      <c r="F1288" s="270" t="str">
        <f>IF(OR(D1288="",E1288=""),"",ROUND(D1288/LOOKUP(E1288,SMMLV!$A$2:$A$36,SMMLV!$D$2:$D$103),3))</f>
        <v/>
      </c>
    </row>
    <row r="1289" spans="5:6">
      <c r="E1289" s="224"/>
      <c r="F1289" s="270" t="str">
        <f>IF(OR(D1289="",E1289=""),"",ROUND(D1289/LOOKUP(E1289,SMMLV!$A$2:$A$36,SMMLV!$D$2:$D$103),3))</f>
        <v/>
      </c>
    </row>
    <row r="1290" spans="5:6">
      <c r="E1290" s="224"/>
      <c r="F1290" s="270" t="str">
        <f>IF(OR(D1290="",E1290=""),"",ROUND(D1290/LOOKUP(E1290,SMMLV!$A$2:$A$36,SMMLV!$D$2:$D$103),3))</f>
        <v/>
      </c>
    </row>
    <row r="1291" spans="5:6">
      <c r="E1291" s="224"/>
      <c r="F1291" s="270" t="str">
        <f>IF(OR(D1291="",E1291=""),"",ROUND(D1291/LOOKUP(E1291,SMMLV!$A$2:$A$36,SMMLV!$D$2:$D$103),3))</f>
        <v/>
      </c>
    </row>
    <row r="1292" spans="5:6">
      <c r="E1292" s="224"/>
      <c r="F1292" s="270" t="str">
        <f>IF(OR(D1292="",E1292=""),"",ROUND(D1292/LOOKUP(E1292,SMMLV!$A$2:$A$36,SMMLV!$D$2:$D$103),3))</f>
        <v/>
      </c>
    </row>
    <row r="1293" spans="5:6">
      <c r="E1293" s="224"/>
      <c r="F1293" s="270" t="str">
        <f>IF(OR(D1293="",E1293=""),"",ROUND(D1293/LOOKUP(E1293,SMMLV!$A$2:$A$36,SMMLV!$D$2:$D$103),3))</f>
        <v/>
      </c>
    </row>
    <row r="1294" spans="5:6">
      <c r="E1294" s="224"/>
      <c r="F1294" s="270" t="str">
        <f>IF(OR(D1294="",E1294=""),"",ROUND(D1294/LOOKUP(E1294,SMMLV!$A$2:$A$36,SMMLV!$D$2:$D$103),3))</f>
        <v/>
      </c>
    </row>
    <row r="1295" spans="5:6">
      <c r="E1295" s="224"/>
      <c r="F1295" s="270" t="str">
        <f>IF(OR(D1295="",E1295=""),"",ROUND(D1295/LOOKUP(E1295,SMMLV!$A$2:$A$36,SMMLV!$D$2:$D$103),3))</f>
        <v/>
      </c>
    </row>
    <row r="1296" spans="5:6">
      <c r="E1296" s="224"/>
      <c r="F1296" s="270" t="str">
        <f>IF(OR(D1296="",E1296=""),"",ROUND(D1296/LOOKUP(E1296,SMMLV!$A$2:$A$36,SMMLV!$D$2:$D$103),3))</f>
        <v/>
      </c>
    </row>
    <row r="1297" spans="5:6">
      <c r="E1297" s="224"/>
      <c r="F1297" s="270" t="str">
        <f>IF(OR(D1297="",E1297=""),"",ROUND(D1297/LOOKUP(E1297,SMMLV!$A$2:$A$36,SMMLV!$D$2:$D$103),3))</f>
        <v/>
      </c>
    </row>
    <row r="1298" spans="5:6">
      <c r="E1298" s="224"/>
      <c r="F1298" s="270" t="str">
        <f>IF(OR(D1298="",E1298=""),"",ROUND(D1298/LOOKUP(E1298,SMMLV!$A$2:$A$36,SMMLV!$D$2:$D$103),3))</f>
        <v/>
      </c>
    </row>
    <row r="1299" spans="5:6">
      <c r="E1299" s="224"/>
      <c r="F1299" s="270" t="str">
        <f>IF(OR(D1299="",E1299=""),"",ROUND(D1299/LOOKUP(E1299,SMMLV!$A$2:$A$36,SMMLV!$D$2:$D$103),3))</f>
        <v/>
      </c>
    </row>
    <row r="1300" spans="5:6">
      <c r="E1300" s="224"/>
      <c r="F1300" s="270" t="str">
        <f>IF(OR(D1300="",E1300=""),"",ROUND(D1300/LOOKUP(E1300,SMMLV!$A$2:$A$36,SMMLV!$D$2:$D$103),3))</f>
        <v/>
      </c>
    </row>
    <row r="1301" spans="5:6">
      <c r="E1301" s="224"/>
      <c r="F1301" s="270" t="str">
        <f>IF(OR(D1301="",E1301=""),"",ROUND(D1301/LOOKUP(E1301,SMMLV!$A$2:$A$36,SMMLV!$D$2:$D$103),3))</f>
        <v/>
      </c>
    </row>
    <row r="1302" spans="5:6">
      <c r="E1302" s="224"/>
      <c r="F1302" s="270" t="str">
        <f>IF(OR(D1302="",E1302=""),"",ROUND(D1302/LOOKUP(E1302,SMMLV!$A$2:$A$36,SMMLV!$D$2:$D$103),3))</f>
        <v/>
      </c>
    </row>
    <row r="1303" spans="5:6">
      <c r="E1303" s="224"/>
      <c r="F1303" s="270" t="str">
        <f>IF(OR(D1303="",E1303=""),"",ROUND(D1303/LOOKUP(E1303,SMMLV!$A$2:$A$36,SMMLV!$D$2:$D$103),3))</f>
        <v/>
      </c>
    </row>
    <row r="1304" spans="5:6">
      <c r="E1304" s="224"/>
      <c r="F1304" s="270" t="str">
        <f>IF(OR(D1304="",E1304=""),"",ROUND(D1304/LOOKUP(E1304,SMMLV!$A$2:$A$36,SMMLV!$D$2:$D$103),3))</f>
        <v/>
      </c>
    </row>
    <row r="1305" spans="5:6">
      <c r="E1305" s="224"/>
      <c r="F1305" s="270" t="str">
        <f>IF(OR(D1305="",E1305=""),"",ROUND(D1305/LOOKUP(E1305,SMMLV!$A$2:$A$36,SMMLV!$D$2:$D$103),3))</f>
        <v/>
      </c>
    </row>
    <row r="1306" spans="5:6">
      <c r="E1306" s="224"/>
      <c r="F1306" s="270" t="str">
        <f>IF(OR(D1306="",E1306=""),"",ROUND(D1306/LOOKUP(E1306,SMMLV!$A$2:$A$36,SMMLV!$D$2:$D$103),3))</f>
        <v/>
      </c>
    </row>
    <row r="1307" spans="5:6">
      <c r="E1307" s="224"/>
      <c r="F1307" s="270" t="str">
        <f>IF(OR(D1307="",E1307=""),"",ROUND(D1307/LOOKUP(E1307,SMMLV!$A$2:$A$36,SMMLV!$D$2:$D$103),3))</f>
        <v/>
      </c>
    </row>
    <row r="1308" spans="5:6">
      <c r="E1308" s="224"/>
      <c r="F1308" s="270" t="str">
        <f>IF(OR(D1308="",E1308=""),"",ROUND(D1308/LOOKUP(E1308,SMMLV!$A$2:$A$36,SMMLV!$D$2:$D$103),3))</f>
        <v/>
      </c>
    </row>
    <row r="1309" spans="5:6">
      <c r="E1309" s="224"/>
      <c r="F1309" s="270" t="str">
        <f>IF(OR(D1309="",E1309=""),"",ROUND(D1309/LOOKUP(E1309,SMMLV!$A$2:$A$36,SMMLV!$D$2:$D$103),3))</f>
        <v/>
      </c>
    </row>
    <row r="1310" spans="5:6">
      <c r="E1310" s="224"/>
      <c r="F1310" s="270" t="str">
        <f>IF(OR(D1310="",E1310=""),"",ROUND(D1310/LOOKUP(E1310,SMMLV!$A$2:$A$36,SMMLV!$D$2:$D$103),3))</f>
        <v/>
      </c>
    </row>
    <row r="1311" spans="5:6">
      <c r="E1311" s="224"/>
      <c r="F1311" s="270" t="str">
        <f>IF(OR(D1311="",E1311=""),"",ROUND(D1311/LOOKUP(E1311,SMMLV!$A$2:$A$36,SMMLV!$D$2:$D$103),3))</f>
        <v/>
      </c>
    </row>
    <row r="1312" spans="5:6">
      <c r="E1312" s="224"/>
      <c r="F1312" s="270" t="str">
        <f>IF(OR(D1312="",E1312=""),"",ROUND(D1312/LOOKUP(E1312,SMMLV!$A$2:$A$36,SMMLV!$D$2:$D$103),3))</f>
        <v/>
      </c>
    </row>
    <row r="1313" spans="5:6">
      <c r="E1313" s="224"/>
      <c r="F1313" s="270" t="str">
        <f>IF(OR(D1313="",E1313=""),"",ROUND(D1313/LOOKUP(E1313,SMMLV!$A$2:$A$36,SMMLV!$D$2:$D$103),3))</f>
        <v/>
      </c>
    </row>
    <row r="1314" spans="5:6">
      <c r="E1314" s="224"/>
      <c r="F1314" s="270" t="str">
        <f>IF(OR(D1314="",E1314=""),"",ROUND(D1314/LOOKUP(E1314,SMMLV!$A$2:$A$36,SMMLV!$D$2:$D$103),3))</f>
        <v/>
      </c>
    </row>
    <row r="1315" spans="5:6">
      <c r="E1315" s="224"/>
      <c r="F1315" s="270" t="str">
        <f>IF(OR(D1315="",E1315=""),"",ROUND(D1315/LOOKUP(E1315,SMMLV!$A$2:$A$36,SMMLV!$D$2:$D$103),3))</f>
        <v/>
      </c>
    </row>
    <row r="1316" spans="5:6">
      <c r="E1316" s="224"/>
      <c r="F1316" s="270" t="str">
        <f>IF(OR(D1316="",E1316=""),"",ROUND(D1316/LOOKUP(E1316,SMMLV!$A$2:$A$36,SMMLV!$D$2:$D$103),3))</f>
        <v/>
      </c>
    </row>
    <row r="1317" spans="5:6">
      <c r="E1317" s="224"/>
      <c r="F1317" s="270" t="str">
        <f>IF(OR(D1317="",E1317=""),"",ROUND(D1317/LOOKUP(E1317,SMMLV!$A$2:$A$36,SMMLV!$D$2:$D$103),3))</f>
        <v/>
      </c>
    </row>
    <row r="1318" spans="5:6">
      <c r="E1318" s="224"/>
      <c r="F1318" s="270" t="str">
        <f>IF(OR(D1318="",E1318=""),"",ROUND(D1318/LOOKUP(E1318,SMMLV!$A$2:$A$36,SMMLV!$D$2:$D$103),3))</f>
        <v/>
      </c>
    </row>
    <row r="1319" spans="5:6">
      <c r="E1319" s="224"/>
      <c r="F1319" s="270" t="str">
        <f>IF(OR(D1319="",E1319=""),"",ROUND(D1319/LOOKUP(E1319,SMMLV!$A$2:$A$36,SMMLV!$D$2:$D$103),3))</f>
        <v/>
      </c>
    </row>
    <row r="1320" spans="5:6">
      <c r="E1320" s="224"/>
      <c r="F1320" s="270" t="str">
        <f>IF(OR(D1320="",E1320=""),"",ROUND(D1320/LOOKUP(E1320,SMMLV!$A$2:$A$36,SMMLV!$D$2:$D$103),3))</f>
        <v/>
      </c>
    </row>
    <row r="1321" spans="5:6">
      <c r="E1321" s="224"/>
      <c r="F1321" s="270" t="str">
        <f>IF(OR(D1321="",E1321=""),"",ROUND(D1321/LOOKUP(E1321,SMMLV!$A$2:$A$36,SMMLV!$D$2:$D$103),3))</f>
        <v/>
      </c>
    </row>
    <row r="1322" spans="5:6">
      <c r="E1322" s="224"/>
      <c r="F1322" s="270" t="str">
        <f>IF(OR(D1322="",E1322=""),"",ROUND(D1322/LOOKUP(E1322,SMMLV!$A$2:$A$36,SMMLV!$D$2:$D$103),3))</f>
        <v/>
      </c>
    </row>
    <row r="1323" spans="5:6">
      <c r="E1323" s="224"/>
      <c r="F1323" s="270" t="str">
        <f>IF(OR(D1323="",E1323=""),"",ROUND(D1323/LOOKUP(E1323,SMMLV!$A$2:$A$36,SMMLV!$D$2:$D$103),3))</f>
        <v/>
      </c>
    </row>
    <row r="1324" spans="5:6">
      <c r="E1324" s="224"/>
      <c r="F1324" s="270" t="str">
        <f>IF(OR(D1324="",E1324=""),"",ROUND(D1324/LOOKUP(E1324,SMMLV!$A$2:$A$36,SMMLV!$D$2:$D$103),3))</f>
        <v/>
      </c>
    </row>
    <row r="1325" spans="5:6">
      <c r="E1325" s="224"/>
      <c r="F1325" s="270" t="str">
        <f>IF(OR(D1325="",E1325=""),"",ROUND(D1325/LOOKUP(E1325,SMMLV!$A$2:$A$36,SMMLV!$D$2:$D$103),3))</f>
        <v/>
      </c>
    </row>
    <row r="1326" spans="5:6">
      <c r="E1326" s="224"/>
      <c r="F1326" s="270" t="str">
        <f>IF(OR(D1326="",E1326=""),"",ROUND(D1326/LOOKUP(E1326,SMMLV!$A$2:$A$36,SMMLV!$D$2:$D$103),3))</f>
        <v/>
      </c>
    </row>
    <row r="1327" spans="5:6">
      <c r="E1327" s="224"/>
      <c r="F1327" s="270" t="str">
        <f>IF(OR(D1327="",E1327=""),"",ROUND(D1327/LOOKUP(E1327,SMMLV!$A$2:$A$36,SMMLV!$D$2:$D$103),3))</f>
        <v/>
      </c>
    </row>
    <row r="1328" spans="5:6">
      <c r="E1328" s="224"/>
      <c r="F1328" s="270" t="str">
        <f>IF(OR(D1328="",E1328=""),"",ROUND(D1328/LOOKUP(E1328,SMMLV!$A$2:$A$36,SMMLV!$D$2:$D$103),3))</f>
        <v/>
      </c>
    </row>
    <row r="1329" spans="5:6">
      <c r="E1329" s="224"/>
      <c r="F1329" s="270" t="str">
        <f>IF(OR(D1329="",E1329=""),"",ROUND(D1329/LOOKUP(E1329,SMMLV!$A$2:$A$36,SMMLV!$D$2:$D$103),3))</f>
        <v/>
      </c>
    </row>
    <row r="1330" spans="5:6">
      <c r="E1330" s="224"/>
      <c r="F1330" s="270" t="str">
        <f>IF(OR(D1330="",E1330=""),"",ROUND(D1330/LOOKUP(E1330,SMMLV!$A$2:$A$36,SMMLV!$D$2:$D$103),3))</f>
        <v/>
      </c>
    </row>
    <row r="1331" spans="5:6">
      <c r="E1331" s="224"/>
      <c r="F1331" s="270" t="str">
        <f>IF(OR(D1331="",E1331=""),"",ROUND(D1331/LOOKUP(E1331,SMMLV!$A$2:$A$36,SMMLV!$D$2:$D$103),3))</f>
        <v/>
      </c>
    </row>
    <row r="1332" spans="5:6">
      <c r="E1332" s="224"/>
      <c r="F1332" s="270" t="str">
        <f>IF(OR(D1332="",E1332=""),"",ROUND(D1332/LOOKUP(E1332,SMMLV!$A$2:$A$36,SMMLV!$D$2:$D$103),3))</f>
        <v/>
      </c>
    </row>
    <row r="1333" spans="5:6">
      <c r="E1333" s="224"/>
      <c r="F1333" s="270" t="str">
        <f>IF(OR(D1333="",E1333=""),"",ROUND(D1333/LOOKUP(E1333,SMMLV!$A$2:$A$36,SMMLV!$D$2:$D$103),3))</f>
        <v/>
      </c>
    </row>
    <row r="1334" spans="5:6">
      <c r="E1334" s="224"/>
      <c r="F1334" s="270" t="str">
        <f>IF(OR(D1334="",E1334=""),"",ROUND(D1334/LOOKUP(E1334,SMMLV!$A$2:$A$36,SMMLV!$D$2:$D$103),3))</f>
        <v/>
      </c>
    </row>
    <row r="1335" spans="5:6">
      <c r="E1335" s="224"/>
      <c r="F1335" s="270" t="str">
        <f>IF(OR(D1335="",E1335=""),"",ROUND(D1335/LOOKUP(E1335,SMMLV!$A$2:$A$36,SMMLV!$D$2:$D$103),3))</f>
        <v/>
      </c>
    </row>
    <row r="1336" spans="5:6">
      <c r="E1336" s="224"/>
      <c r="F1336" s="270" t="str">
        <f>IF(OR(D1336="",E1336=""),"",ROUND(D1336/LOOKUP(E1336,SMMLV!$A$2:$A$36,SMMLV!$D$2:$D$103),3))</f>
        <v/>
      </c>
    </row>
    <row r="1337" spans="5:6">
      <c r="E1337" s="224"/>
      <c r="F1337" s="270" t="str">
        <f>IF(OR(D1337="",E1337=""),"",ROUND(D1337/LOOKUP(E1337,SMMLV!$A$2:$A$36,SMMLV!$D$2:$D$103),3))</f>
        <v/>
      </c>
    </row>
    <row r="1338" spans="5:6">
      <c r="E1338" s="224"/>
      <c r="F1338" s="270" t="str">
        <f>IF(OR(D1338="",E1338=""),"",ROUND(D1338/LOOKUP(E1338,SMMLV!$A$2:$A$36,SMMLV!$D$2:$D$103),3))</f>
        <v/>
      </c>
    </row>
    <row r="1339" spans="5:6">
      <c r="E1339" s="224"/>
      <c r="F1339" s="270" t="str">
        <f>IF(OR(D1339="",E1339=""),"",ROUND(D1339/LOOKUP(E1339,SMMLV!$A$2:$A$36,SMMLV!$D$2:$D$103),3))</f>
        <v/>
      </c>
    </row>
    <row r="1340" spans="5:6">
      <c r="E1340" s="224"/>
      <c r="F1340" s="270" t="str">
        <f>IF(OR(D1340="",E1340=""),"",ROUND(D1340/LOOKUP(E1340,SMMLV!$A$2:$A$36,SMMLV!$D$2:$D$103),3))</f>
        <v/>
      </c>
    </row>
    <row r="1341" spans="5:6">
      <c r="E1341" s="224"/>
      <c r="F1341" s="270" t="str">
        <f>IF(OR(D1341="",E1341=""),"",ROUND(D1341/LOOKUP(E1341,SMMLV!$A$2:$A$36,SMMLV!$D$2:$D$103),3))</f>
        <v/>
      </c>
    </row>
    <row r="1342" spans="5:6">
      <c r="E1342" s="224"/>
      <c r="F1342" s="270" t="str">
        <f>IF(OR(D1342="",E1342=""),"",ROUND(D1342/LOOKUP(E1342,SMMLV!$A$2:$A$36,SMMLV!$D$2:$D$103),3))</f>
        <v/>
      </c>
    </row>
    <row r="1343" spans="5:6">
      <c r="E1343" s="224"/>
      <c r="F1343" s="270" t="str">
        <f>IF(OR(D1343="",E1343=""),"",ROUND(D1343/LOOKUP(E1343,SMMLV!$A$2:$A$36,SMMLV!$D$2:$D$103),3))</f>
        <v/>
      </c>
    </row>
    <row r="1344" spans="5:6">
      <c r="E1344" s="224"/>
      <c r="F1344" s="270" t="str">
        <f>IF(OR(D1344="",E1344=""),"",ROUND(D1344/LOOKUP(E1344,SMMLV!$A$2:$A$36,SMMLV!$D$2:$D$103),3))</f>
        <v/>
      </c>
    </row>
    <row r="1345" spans="5:6">
      <c r="E1345" s="224"/>
      <c r="F1345" s="270" t="str">
        <f>IF(OR(D1345="",E1345=""),"",ROUND(D1345/LOOKUP(E1345,SMMLV!$A$2:$A$36,SMMLV!$D$2:$D$103),3))</f>
        <v/>
      </c>
    </row>
    <row r="1346" spans="5:6">
      <c r="E1346" s="224"/>
      <c r="F1346" s="270" t="str">
        <f>IF(OR(D1346="",E1346=""),"",ROUND(D1346/LOOKUP(E1346,SMMLV!$A$2:$A$36,SMMLV!$D$2:$D$103),3))</f>
        <v/>
      </c>
    </row>
    <row r="1347" spans="5:6">
      <c r="E1347" s="224"/>
      <c r="F1347" s="270" t="str">
        <f>IF(OR(D1347="",E1347=""),"",ROUND(D1347/LOOKUP(E1347,SMMLV!$A$2:$A$36,SMMLV!$D$2:$D$103),3))</f>
        <v/>
      </c>
    </row>
    <row r="1348" spans="5:6">
      <c r="E1348" s="224"/>
      <c r="F1348" s="270" t="str">
        <f>IF(OR(D1348="",E1348=""),"",ROUND(D1348/LOOKUP(E1348,SMMLV!$A$2:$A$36,SMMLV!$D$2:$D$103),3))</f>
        <v/>
      </c>
    </row>
    <row r="1349" spans="5:6">
      <c r="E1349" s="224"/>
      <c r="F1349" s="270" t="str">
        <f>IF(OR(D1349="",E1349=""),"",ROUND(D1349/LOOKUP(E1349,SMMLV!$A$2:$A$36,SMMLV!$D$2:$D$103),3))</f>
        <v/>
      </c>
    </row>
    <row r="1350" spans="5:6">
      <c r="E1350" s="224"/>
      <c r="F1350" s="270" t="str">
        <f>IF(OR(D1350="",E1350=""),"",ROUND(D1350/LOOKUP(E1350,SMMLV!$A$2:$A$36,SMMLV!$D$2:$D$103),3))</f>
        <v/>
      </c>
    </row>
    <row r="1351" spans="5:6">
      <c r="E1351" s="224"/>
      <c r="F1351" s="270" t="str">
        <f>IF(OR(D1351="",E1351=""),"",ROUND(D1351/LOOKUP(E1351,SMMLV!$A$2:$A$36,SMMLV!$D$2:$D$103),3))</f>
        <v/>
      </c>
    </row>
    <row r="1352" spans="5:6">
      <c r="E1352" s="224"/>
      <c r="F1352" s="270" t="str">
        <f>IF(OR(D1352="",E1352=""),"",ROUND(D1352/LOOKUP(E1352,SMMLV!$A$2:$A$36,SMMLV!$D$2:$D$103),3))</f>
        <v/>
      </c>
    </row>
    <row r="1353" spans="5:6">
      <c r="E1353" s="224"/>
      <c r="F1353" s="270" t="str">
        <f>IF(OR(D1353="",E1353=""),"",ROUND(D1353/LOOKUP(E1353,SMMLV!$A$2:$A$36,SMMLV!$D$2:$D$103),3))</f>
        <v/>
      </c>
    </row>
    <row r="1354" spans="5:6">
      <c r="E1354" s="224"/>
      <c r="F1354" s="270" t="str">
        <f>IF(OR(D1354="",E1354=""),"",ROUND(D1354/LOOKUP(E1354,SMMLV!$A$2:$A$36,SMMLV!$D$2:$D$103),3))</f>
        <v/>
      </c>
    </row>
    <row r="1355" spans="5:6">
      <c r="E1355" s="224"/>
      <c r="F1355" s="270" t="str">
        <f>IF(OR(D1355="",E1355=""),"",ROUND(D1355/LOOKUP(E1355,SMMLV!$A$2:$A$36,SMMLV!$D$2:$D$103),3))</f>
        <v/>
      </c>
    </row>
    <row r="1356" spans="5:6">
      <c r="E1356" s="224"/>
      <c r="F1356" s="270" t="str">
        <f>IF(OR(D1356="",E1356=""),"",ROUND(D1356/LOOKUP(E1356,SMMLV!$A$2:$A$36,SMMLV!$D$2:$D$103),3))</f>
        <v/>
      </c>
    </row>
    <row r="1357" spans="5:6">
      <c r="E1357" s="224"/>
      <c r="F1357" s="270" t="str">
        <f>IF(OR(D1357="",E1357=""),"",ROUND(D1357/LOOKUP(E1357,SMMLV!$A$2:$A$36,SMMLV!$D$2:$D$103),3))</f>
        <v/>
      </c>
    </row>
    <row r="1358" spans="5:6">
      <c r="E1358" s="224"/>
      <c r="F1358" s="270" t="str">
        <f>IF(OR(D1358="",E1358=""),"",ROUND(D1358/LOOKUP(E1358,SMMLV!$A$2:$A$36,SMMLV!$D$2:$D$103),3))</f>
        <v/>
      </c>
    </row>
    <row r="1359" spans="5:6">
      <c r="E1359" s="224"/>
      <c r="F1359" s="270" t="str">
        <f>IF(OR(D1359="",E1359=""),"",ROUND(D1359/LOOKUP(E1359,SMMLV!$A$2:$A$36,SMMLV!$D$2:$D$103),3))</f>
        <v/>
      </c>
    </row>
    <row r="1360" spans="5:6">
      <c r="E1360" s="224"/>
      <c r="F1360" s="270" t="str">
        <f>IF(OR(D1360="",E1360=""),"",ROUND(D1360/LOOKUP(E1360,SMMLV!$A$2:$A$36,SMMLV!$D$2:$D$103),3))</f>
        <v/>
      </c>
    </row>
    <row r="1361" spans="5:6">
      <c r="E1361" s="224"/>
      <c r="F1361" s="270" t="str">
        <f>IF(OR(D1361="",E1361=""),"",ROUND(D1361/LOOKUP(E1361,SMMLV!$A$2:$A$36,SMMLV!$D$2:$D$103),3))</f>
        <v/>
      </c>
    </row>
    <row r="1362" spans="5:6">
      <c r="E1362" s="224"/>
      <c r="F1362" s="270" t="str">
        <f>IF(OR(D1362="",E1362=""),"",ROUND(D1362/LOOKUP(E1362,SMMLV!$A$2:$A$36,SMMLV!$D$2:$D$103),3))</f>
        <v/>
      </c>
    </row>
    <row r="1363" spans="5:6">
      <c r="E1363" s="224"/>
      <c r="F1363" s="270" t="str">
        <f>IF(OR(D1363="",E1363=""),"",ROUND(D1363/LOOKUP(E1363,SMMLV!$A$2:$A$36,SMMLV!$D$2:$D$103),3))</f>
        <v/>
      </c>
    </row>
    <row r="1364" spans="5:6">
      <c r="E1364" s="224"/>
      <c r="F1364" s="270" t="str">
        <f>IF(OR(D1364="",E1364=""),"",ROUND(D1364/LOOKUP(E1364,SMMLV!$A$2:$A$36,SMMLV!$D$2:$D$103),3))</f>
        <v/>
      </c>
    </row>
    <row r="1365" spans="5:6">
      <c r="E1365" s="224"/>
      <c r="F1365" s="270" t="str">
        <f>IF(OR(D1365="",E1365=""),"",ROUND(D1365/LOOKUP(E1365,SMMLV!$A$2:$A$36,SMMLV!$D$2:$D$103),3))</f>
        <v/>
      </c>
    </row>
    <row r="1366" spans="5:6">
      <c r="E1366" s="224"/>
      <c r="F1366" s="270" t="str">
        <f>IF(OR(D1366="",E1366=""),"",ROUND(D1366/LOOKUP(E1366,SMMLV!$A$2:$A$36,SMMLV!$D$2:$D$103),3))</f>
        <v/>
      </c>
    </row>
    <row r="1367" spans="5:6">
      <c r="E1367" s="224"/>
      <c r="F1367" s="270" t="str">
        <f>IF(OR(D1367="",E1367=""),"",ROUND(D1367/LOOKUP(E1367,SMMLV!$A$2:$A$36,SMMLV!$D$2:$D$103),3))</f>
        <v/>
      </c>
    </row>
    <row r="1368" spans="5:6">
      <c r="E1368" s="224"/>
      <c r="F1368" s="270" t="str">
        <f>IF(OR(D1368="",E1368=""),"",ROUND(D1368/LOOKUP(E1368,SMMLV!$A$2:$A$36,SMMLV!$D$2:$D$103),3))</f>
        <v/>
      </c>
    </row>
    <row r="1369" spans="5:6">
      <c r="E1369" s="224"/>
      <c r="F1369" s="270" t="str">
        <f>IF(OR(D1369="",E1369=""),"",ROUND(D1369/LOOKUP(E1369,SMMLV!$A$2:$A$36,SMMLV!$D$2:$D$103),3))</f>
        <v/>
      </c>
    </row>
    <row r="1370" spans="5:6">
      <c r="E1370" s="224"/>
      <c r="F1370" s="270" t="str">
        <f>IF(OR(D1370="",E1370=""),"",ROUND(D1370/LOOKUP(E1370,SMMLV!$A$2:$A$36,SMMLV!$D$2:$D$103),3))</f>
        <v/>
      </c>
    </row>
    <row r="1371" spans="5:6">
      <c r="E1371" s="224"/>
      <c r="F1371" s="270" t="str">
        <f>IF(OR(D1371="",E1371=""),"",ROUND(D1371/LOOKUP(E1371,SMMLV!$A$2:$A$36,SMMLV!$D$2:$D$103),3))</f>
        <v/>
      </c>
    </row>
    <row r="1372" spans="5:6">
      <c r="E1372" s="224"/>
      <c r="F1372" s="270" t="str">
        <f>IF(OR(D1372="",E1372=""),"",ROUND(D1372/LOOKUP(E1372,SMMLV!$A$2:$A$36,SMMLV!$D$2:$D$103),3))</f>
        <v/>
      </c>
    </row>
    <row r="1373" spans="5:6">
      <c r="E1373" s="224"/>
      <c r="F1373" s="270" t="str">
        <f>IF(OR(D1373="",E1373=""),"",ROUND(D1373/LOOKUP(E1373,SMMLV!$A$2:$A$36,SMMLV!$D$2:$D$103),3))</f>
        <v/>
      </c>
    </row>
    <row r="1374" spans="5:6">
      <c r="E1374" s="224"/>
      <c r="F1374" s="270" t="str">
        <f>IF(OR(D1374="",E1374=""),"",ROUND(D1374/LOOKUP(E1374,SMMLV!$A$2:$A$36,SMMLV!$D$2:$D$103),3))</f>
        <v/>
      </c>
    </row>
    <row r="1375" spans="5:6">
      <c r="E1375" s="224"/>
      <c r="F1375" s="270" t="str">
        <f>IF(OR(D1375="",E1375=""),"",ROUND(D1375/LOOKUP(E1375,SMMLV!$A$2:$A$36,SMMLV!$D$2:$D$103),3))</f>
        <v/>
      </c>
    </row>
    <row r="1376" spans="5:6">
      <c r="E1376" s="224"/>
      <c r="F1376" s="270" t="str">
        <f>IF(OR(D1376="",E1376=""),"",ROUND(D1376/LOOKUP(E1376,SMMLV!$A$2:$A$36,SMMLV!$D$2:$D$103),3))</f>
        <v/>
      </c>
    </row>
    <row r="1377" spans="5:6">
      <c r="E1377" s="224"/>
      <c r="F1377" s="270" t="str">
        <f>IF(OR(D1377="",E1377=""),"",ROUND(D1377/LOOKUP(E1377,SMMLV!$A$2:$A$36,SMMLV!$D$2:$D$103),3))</f>
        <v/>
      </c>
    </row>
    <row r="1378" spans="5:6">
      <c r="E1378" s="224"/>
      <c r="F1378" s="270" t="str">
        <f>IF(OR(D1378="",E1378=""),"",ROUND(D1378/LOOKUP(E1378,SMMLV!$A$2:$A$36,SMMLV!$D$2:$D$103),3))</f>
        <v/>
      </c>
    </row>
    <row r="1379" spans="5:6">
      <c r="E1379" s="224"/>
      <c r="F1379" s="270" t="str">
        <f>IF(OR(D1379="",E1379=""),"",ROUND(D1379/LOOKUP(E1379,SMMLV!$A$2:$A$36,SMMLV!$D$2:$D$103),3))</f>
        <v/>
      </c>
    </row>
    <row r="1380" spans="5:6">
      <c r="E1380" s="224"/>
      <c r="F1380" s="270" t="str">
        <f>IF(OR(D1380="",E1380=""),"",ROUND(D1380/LOOKUP(E1380,SMMLV!$A$2:$A$36,SMMLV!$D$2:$D$103),3))</f>
        <v/>
      </c>
    </row>
    <row r="1381" spans="5:6">
      <c r="E1381" s="224"/>
      <c r="F1381" s="270" t="str">
        <f>IF(OR(D1381="",E1381=""),"",ROUND(D1381/LOOKUP(E1381,SMMLV!$A$2:$A$36,SMMLV!$D$2:$D$103),3))</f>
        <v/>
      </c>
    </row>
    <row r="1382" spans="5:6">
      <c r="E1382" s="224"/>
      <c r="F1382" s="270" t="str">
        <f>IF(OR(D1382="",E1382=""),"",ROUND(D1382/LOOKUP(E1382,SMMLV!$A$2:$A$36,SMMLV!$D$2:$D$103),3))</f>
        <v/>
      </c>
    </row>
    <row r="1383" spans="5:6">
      <c r="E1383" s="224"/>
      <c r="F1383" s="270" t="str">
        <f>IF(OR(D1383="",E1383=""),"",ROUND(D1383/LOOKUP(E1383,SMMLV!$A$2:$A$36,SMMLV!$D$2:$D$103),3))</f>
        <v/>
      </c>
    </row>
    <row r="1384" spans="5:6">
      <c r="E1384" s="224"/>
      <c r="F1384" s="270" t="str">
        <f>IF(OR(D1384="",E1384=""),"",ROUND(D1384/LOOKUP(E1384,SMMLV!$A$2:$A$36,SMMLV!$D$2:$D$103),3))</f>
        <v/>
      </c>
    </row>
    <row r="1385" spans="5:6">
      <c r="E1385" s="224"/>
      <c r="F1385" s="270" t="str">
        <f>IF(OR(D1385="",E1385=""),"",ROUND(D1385/LOOKUP(E1385,SMMLV!$A$2:$A$36,SMMLV!$D$2:$D$103),3))</f>
        <v/>
      </c>
    </row>
    <row r="1386" spans="5:6">
      <c r="E1386" s="224"/>
      <c r="F1386" s="270" t="str">
        <f>IF(OR(D1386="",E1386=""),"",ROUND(D1386/LOOKUP(E1386,SMMLV!$A$2:$A$36,SMMLV!$D$2:$D$103),3))</f>
        <v/>
      </c>
    </row>
    <row r="1387" spans="5:6">
      <c r="E1387" s="224"/>
      <c r="F1387" s="270" t="str">
        <f>IF(OR(D1387="",E1387=""),"",ROUND(D1387/LOOKUP(E1387,SMMLV!$A$2:$A$36,SMMLV!$D$2:$D$103),3))</f>
        <v/>
      </c>
    </row>
    <row r="1388" spans="5:6">
      <c r="E1388" s="224"/>
      <c r="F1388" s="270" t="str">
        <f>IF(OR(D1388="",E1388=""),"",ROUND(D1388/LOOKUP(E1388,SMMLV!$A$2:$A$36,SMMLV!$D$2:$D$103),3))</f>
        <v/>
      </c>
    </row>
    <row r="1389" spans="5:6">
      <c r="E1389" s="224"/>
      <c r="F1389" s="270" t="str">
        <f>IF(OR(D1389="",E1389=""),"",ROUND(D1389/LOOKUP(E1389,SMMLV!$A$2:$A$36,SMMLV!$D$2:$D$103),3))</f>
        <v/>
      </c>
    </row>
    <row r="1390" spans="5:6">
      <c r="E1390" s="224"/>
      <c r="F1390" s="270" t="str">
        <f>IF(OR(D1390="",E1390=""),"",ROUND(D1390/LOOKUP(E1390,SMMLV!$A$2:$A$36,SMMLV!$D$2:$D$103),3))</f>
        <v/>
      </c>
    </row>
    <row r="1391" spans="5:6">
      <c r="E1391" s="224"/>
      <c r="F1391" s="270" t="str">
        <f>IF(OR(D1391="",E1391=""),"",ROUND(D1391/LOOKUP(E1391,SMMLV!$A$2:$A$36,SMMLV!$D$2:$D$103),3))</f>
        <v/>
      </c>
    </row>
    <row r="1392" spans="5:6">
      <c r="E1392" s="224"/>
      <c r="F1392" s="270" t="str">
        <f>IF(OR(D1392="",E1392=""),"",ROUND(D1392/LOOKUP(E1392,SMMLV!$A$2:$A$36,SMMLV!$D$2:$D$103),3))</f>
        <v/>
      </c>
    </row>
    <row r="1393" spans="5:6">
      <c r="E1393" s="224"/>
      <c r="F1393" s="270" t="str">
        <f>IF(OR(D1393="",E1393=""),"",ROUND(D1393/LOOKUP(E1393,SMMLV!$A$2:$A$36,SMMLV!$D$2:$D$103),3))</f>
        <v/>
      </c>
    </row>
    <row r="1394" spans="5:6">
      <c r="E1394" s="224"/>
      <c r="F1394" s="270" t="str">
        <f>IF(OR(D1394="",E1394=""),"",ROUND(D1394/LOOKUP(E1394,SMMLV!$A$2:$A$36,SMMLV!$D$2:$D$103),3))</f>
        <v/>
      </c>
    </row>
    <row r="1395" spans="5:6">
      <c r="E1395" s="224"/>
      <c r="F1395" s="270" t="str">
        <f>IF(OR(D1395="",E1395=""),"",ROUND(D1395/LOOKUP(E1395,SMMLV!$A$2:$A$36,SMMLV!$D$2:$D$103),3))</f>
        <v/>
      </c>
    </row>
    <row r="1396" spans="5:6">
      <c r="E1396" s="224"/>
      <c r="F1396" s="270" t="str">
        <f>IF(OR(D1396="",E1396=""),"",ROUND(D1396/LOOKUP(E1396,SMMLV!$A$2:$A$36,SMMLV!$D$2:$D$103),3))</f>
        <v/>
      </c>
    </row>
    <row r="1397" spans="5:6">
      <c r="E1397" s="224"/>
      <c r="F1397" s="270" t="str">
        <f>IF(OR(D1397="",E1397=""),"",ROUND(D1397/LOOKUP(E1397,SMMLV!$A$2:$A$36,SMMLV!$D$2:$D$103),3))</f>
        <v/>
      </c>
    </row>
    <row r="1398" spans="5:6">
      <c r="E1398" s="224"/>
      <c r="F1398" s="270" t="str">
        <f>IF(OR(D1398="",E1398=""),"",ROUND(D1398/LOOKUP(E1398,SMMLV!$A$2:$A$36,SMMLV!$D$2:$D$103),3))</f>
        <v/>
      </c>
    </row>
    <row r="1399" spans="5:6">
      <c r="E1399" s="224"/>
      <c r="F1399" s="270" t="str">
        <f>IF(OR(D1399="",E1399=""),"",ROUND(D1399/LOOKUP(E1399,SMMLV!$A$2:$A$36,SMMLV!$D$2:$D$103),3))</f>
        <v/>
      </c>
    </row>
    <row r="1400" spans="5:6">
      <c r="E1400" s="224"/>
      <c r="F1400" s="270" t="str">
        <f>IF(OR(D1400="",E1400=""),"",ROUND(D1400/LOOKUP(E1400,SMMLV!$A$2:$A$36,SMMLV!$D$2:$D$103),3))</f>
        <v/>
      </c>
    </row>
    <row r="1401" spans="5:6">
      <c r="E1401" s="224"/>
      <c r="F1401" s="270" t="str">
        <f>IF(OR(D1401="",E1401=""),"",ROUND(D1401/LOOKUP(E1401,SMMLV!$A$2:$A$36,SMMLV!$D$2:$D$103),3))</f>
        <v/>
      </c>
    </row>
    <row r="1402" spans="5:6">
      <c r="E1402" s="224"/>
      <c r="F1402" s="270" t="str">
        <f>IF(OR(D1402="",E1402=""),"",ROUND(D1402/LOOKUP(E1402,SMMLV!$A$2:$A$36,SMMLV!$D$2:$D$103),3))</f>
        <v/>
      </c>
    </row>
    <row r="1403" spans="5:6">
      <c r="E1403" s="224"/>
      <c r="F1403" s="270" t="str">
        <f>IF(OR(D1403="",E1403=""),"",ROUND(D1403/LOOKUP(E1403,SMMLV!$A$2:$A$36,SMMLV!$D$2:$D$103),3))</f>
        <v/>
      </c>
    </row>
    <row r="1404" spans="5:6">
      <c r="E1404" s="224"/>
      <c r="F1404" s="270" t="str">
        <f>IF(OR(D1404="",E1404=""),"",ROUND(D1404/LOOKUP(E1404,SMMLV!$A$2:$A$36,SMMLV!$D$2:$D$103),3))</f>
        <v/>
      </c>
    </row>
    <row r="1405" spans="5:6">
      <c r="E1405" s="224"/>
      <c r="F1405" s="270" t="str">
        <f>IF(OR(D1405="",E1405=""),"",ROUND(D1405/LOOKUP(E1405,SMMLV!$A$2:$A$36,SMMLV!$D$2:$D$103),3))</f>
        <v/>
      </c>
    </row>
    <row r="1406" spans="5:6">
      <c r="E1406" s="224"/>
      <c r="F1406" s="270" t="str">
        <f>IF(OR(D1406="",E1406=""),"",ROUND(D1406/LOOKUP(E1406,SMMLV!$A$2:$A$36,SMMLV!$D$2:$D$103),3))</f>
        <v/>
      </c>
    </row>
    <row r="1407" spans="5:6">
      <c r="E1407" s="224"/>
      <c r="F1407" s="270" t="str">
        <f>IF(OR(D1407="",E1407=""),"",ROUND(D1407/LOOKUP(E1407,SMMLV!$A$2:$A$36,SMMLV!$D$2:$D$103),3))</f>
        <v/>
      </c>
    </row>
    <row r="1408" spans="5:6">
      <c r="E1408" s="224"/>
      <c r="F1408" s="270" t="str">
        <f>IF(OR(D1408="",E1408=""),"",ROUND(D1408/LOOKUP(E1408,SMMLV!$A$2:$A$36,SMMLV!$D$2:$D$103),3))</f>
        <v/>
      </c>
    </row>
    <row r="1409" spans="5:6">
      <c r="E1409" s="224"/>
      <c r="F1409" s="270" t="str">
        <f>IF(OR(D1409="",E1409=""),"",ROUND(D1409/LOOKUP(E1409,SMMLV!$A$2:$A$36,SMMLV!$D$2:$D$103),3))</f>
        <v/>
      </c>
    </row>
    <row r="1410" spans="5:6">
      <c r="E1410" s="224"/>
      <c r="F1410" s="270" t="str">
        <f>IF(OR(D1410="",E1410=""),"",ROUND(D1410/LOOKUP(E1410,SMMLV!$A$2:$A$36,SMMLV!$D$2:$D$103),3))</f>
        <v/>
      </c>
    </row>
    <row r="1411" spans="5:6">
      <c r="E1411" s="224"/>
      <c r="F1411" s="270" t="str">
        <f>IF(OR(D1411="",E1411=""),"",ROUND(D1411/LOOKUP(E1411,SMMLV!$A$2:$A$36,SMMLV!$D$2:$D$103),3))</f>
        <v/>
      </c>
    </row>
    <row r="1412" spans="5:6">
      <c r="E1412" s="224"/>
      <c r="F1412" s="270" t="str">
        <f>IF(OR(D1412="",E1412=""),"",ROUND(D1412/LOOKUP(E1412,SMMLV!$A$2:$A$36,SMMLV!$D$2:$D$103),3))</f>
        <v/>
      </c>
    </row>
    <row r="1413" spans="5:6">
      <c r="E1413" s="224"/>
      <c r="F1413" s="270" t="str">
        <f>IF(OR(D1413="",E1413=""),"",ROUND(D1413/LOOKUP(E1413,SMMLV!$A$2:$A$36,SMMLV!$D$2:$D$103),3))</f>
        <v/>
      </c>
    </row>
    <row r="1414" spans="5:6">
      <c r="E1414" s="224"/>
      <c r="F1414" s="270" t="str">
        <f>IF(OR(D1414="",E1414=""),"",ROUND(D1414/LOOKUP(E1414,SMMLV!$A$2:$A$36,SMMLV!$D$2:$D$103),3))</f>
        <v/>
      </c>
    </row>
    <row r="1415" spans="5:6">
      <c r="E1415" s="224"/>
      <c r="F1415" s="270" t="str">
        <f>IF(OR(D1415="",E1415=""),"",ROUND(D1415/LOOKUP(E1415,SMMLV!$A$2:$A$36,SMMLV!$D$2:$D$103),3))</f>
        <v/>
      </c>
    </row>
    <row r="1416" spans="5:6">
      <c r="E1416" s="224"/>
      <c r="F1416" s="270" t="str">
        <f>IF(OR(D1416="",E1416=""),"",ROUND(D1416/LOOKUP(E1416,SMMLV!$A$2:$A$36,SMMLV!$D$2:$D$103),3))</f>
        <v/>
      </c>
    </row>
    <row r="1417" spans="5:6">
      <c r="E1417" s="224"/>
      <c r="F1417" s="270" t="str">
        <f>IF(OR(D1417="",E1417=""),"",ROUND(D1417/LOOKUP(E1417,SMMLV!$A$2:$A$36,SMMLV!$D$2:$D$103),3))</f>
        <v/>
      </c>
    </row>
    <row r="1418" spans="5:6">
      <c r="E1418" s="224"/>
      <c r="F1418" s="270" t="str">
        <f>IF(OR(D1418="",E1418=""),"",ROUND(D1418/LOOKUP(E1418,SMMLV!$A$2:$A$36,SMMLV!$D$2:$D$103),3))</f>
        <v/>
      </c>
    </row>
    <row r="1419" spans="5:6">
      <c r="E1419" s="224"/>
      <c r="F1419" s="270" t="str">
        <f>IF(OR(D1419="",E1419=""),"",ROUND(D1419/LOOKUP(E1419,SMMLV!$A$2:$A$36,SMMLV!$D$2:$D$103),3))</f>
        <v/>
      </c>
    </row>
    <row r="1420" spans="5:6">
      <c r="E1420" s="224"/>
      <c r="F1420" s="270" t="str">
        <f>IF(OR(D1420="",E1420=""),"",ROUND(D1420/LOOKUP(E1420,SMMLV!$A$2:$A$36,SMMLV!$D$2:$D$103),3))</f>
        <v/>
      </c>
    </row>
    <row r="1421" spans="5:6">
      <c r="E1421" s="224"/>
      <c r="F1421" s="270" t="str">
        <f>IF(OR(D1421="",E1421=""),"",ROUND(D1421/LOOKUP(E1421,SMMLV!$A$2:$A$36,SMMLV!$D$2:$D$103),3))</f>
        <v/>
      </c>
    </row>
    <row r="1422" spans="5:6">
      <c r="E1422" s="224"/>
      <c r="F1422" s="270" t="str">
        <f>IF(OR(D1422="",E1422=""),"",ROUND(D1422/LOOKUP(E1422,SMMLV!$A$2:$A$36,SMMLV!$D$2:$D$103),3))</f>
        <v/>
      </c>
    </row>
    <row r="1423" spans="5:6">
      <c r="E1423" s="224"/>
      <c r="F1423" s="270" t="str">
        <f>IF(OR(D1423="",E1423=""),"",ROUND(D1423/LOOKUP(E1423,SMMLV!$A$2:$A$36,SMMLV!$D$2:$D$103),3))</f>
        <v/>
      </c>
    </row>
    <row r="1424" spans="5:6">
      <c r="E1424" s="224"/>
      <c r="F1424" s="270" t="str">
        <f>IF(OR(D1424="",E1424=""),"",ROUND(D1424/LOOKUP(E1424,SMMLV!$A$2:$A$36,SMMLV!$D$2:$D$103),3))</f>
        <v/>
      </c>
    </row>
    <row r="1425" spans="5:6">
      <c r="E1425" s="224"/>
      <c r="F1425" s="270" t="str">
        <f>IF(OR(D1425="",E1425=""),"",ROUND(D1425/LOOKUP(E1425,SMMLV!$A$2:$A$36,SMMLV!$D$2:$D$103),3))</f>
        <v/>
      </c>
    </row>
    <row r="1426" spans="5:6">
      <c r="E1426" s="224"/>
      <c r="F1426" s="270" t="str">
        <f>IF(OR(D1426="",E1426=""),"",ROUND(D1426/LOOKUP(E1426,SMMLV!$A$2:$A$36,SMMLV!$D$2:$D$103),3))</f>
        <v/>
      </c>
    </row>
    <row r="1427" spans="5:6">
      <c r="E1427" s="224"/>
      <c r="F1427" s="270" t="str">
        <f>IF(OR(D1427="",E1427=""),"",ROUND(D1427/LOOKUP(E1427,SMMLV!$A$2:$A$36,SMMLV!$D$2:$D$103),3))</f>
        <v/>
      </c>
    </row>
    <row r="1428" spans="5:6">
      <c r="E1428" s="224"/>
      <c r="F1428" s="270" t="str">
        <f>IF(OR(D1428="",E1428=""),"",ROUND(D1428/LOOKUP(E1428,SMMLV!$A$2:$A$36,SMMLV!$D$2:$D$103),3))</f>
        <v/>
      </c>
    </row>
    <row r="1429" spans="5:6">
      <c r="E1429" s="224"/>
      <c r="F1429" s="270" t="str">
        <f>IF(OR(D1429="",E1429=""),"",ROUND(D1429/LOOKUP(E1429,SMMLV!$A$2:$A$36,SMMLV!$D$2:$D$103),3))</f>
        <v/>
      </c>
    </row>
    <row r="1430" spans="5:6">
      <c r="E1430" s="224"/>
      <c r="F1430" s="270" t="str">
        <f>IF(OR(D1430="",E1430=""),"",ROUND(D1430/LOOKUP(E1430,SMMLV!$A$2:$A$36,SMMLV!$D$2:$D$103),3))</f>
        <v/>
      </c>
    </row>
    <row r="1431" spans="5:6">
      <c r="E1431" s="224"/>
      <c r="F1431" s="270" t="str">
        <f>IF(OR(D1431="",E1431=""),"",ROUND(D1431/LOOKUP(E1431,SMMLV!$A$2:$A$36,SMMLV!$D$2:$D$103),3))</f>
        <v/>
      </c>
    </row>
    <row r="1432" spans="5:6">
      <c r="E1432" s="224"/>
      <c r="F1432" s="270" t="str">
        <f>IF(OR(D1432="",E1432=""),"",ROUND(D1432/LOOKUP(E1432,SMMLV!$A$2:$A$36,SMMLV!$D$2:$D$103),3))</f>
        <v/>
      </c>
    </row>
    <row r="1433" spans="5:6">
      <c r="E1433" s="224"/>
      <c r="F1433" s="270" t="str">
        <f>IF(OR(D1433="",E1433=""),"",ROUND(D1433/LOOKUP(E1433,SMMLV!$A$2:$A$36,SMMLV!$D$2:$D$103),3))</f>
        <v/>
      </c>
    </row>
    <row r="1434" spans="5:6">
      <c r="E1434" s="224"/>
      <c r="F1434" s="270" t="str">
        <f>IF(OR(D1434="",E1434=""),"",ROUND(D1434/LOOKUP(E1434,SMMLV!$A$2:$A$36,SMMLV!$D$2:$D$103),3))</f>
        <v/>
      </c>
    </row>
    <row r="1435" spans="5:6">
      <c r="E1435" s="224"/>
      <c r="F1435" s="270" t="str">
        <f>IF(OR(D1435="",E1435=""),"",ROUND(D1435/LOOKUP(E1435,SMMLV!$A$2:$A$36,SMMLV!$D$2:$D$103),3))</f>
        <v/>
      </c>
    </row>
    <row r="1436" spans="5:6">
      <c r="E1436" s="224"/>
      <c r="F1436" s="270" t="str">
        <f>IF(OR(D1436="",E1436=""),"",ROUND(D1436/LOOKUP(E1436,SMMLV!$A$2:$A$36,SMMLV!$D$2:$D$103),3))</f>
        <v/>
      </c>
    </row>
    <row r="1437" spans="5:6">
      <c r="E1437" s="224"/>
      <c r="F1437" s="270" t="str">
        <f>IF(OR(D1437="",E1437=""),"",ROUND(D1437/LOOKUP(E1437,SMMLV!$A$2:$A$36,SMMLV!$D$2:$D$103),3))</f>
        <v/>
      </c>
    </row>
    <row r="1438" spans="5:6">
      <c r="E1438" s="224"/>
      <c r="F1438" s="270" t="str">
        <f>IF(OR(D1438="",E1438=""),"",ROUND(D1438/LOOKUP(E1438,SMMLV!$A$2:$A$36,SMMLV!$D$2:$D$103),3))</f>
        <v/>
      </c>
    </row>
    <row r="1439" spans="5:6">
      <c r="E1439" s="224"/>
      <c r="F1439" s="270" t="str">
        <f>IF(OR(D1439="",E1439=""),"",ROUND(D1439/LOOKUP(E1439,SMMLV!$A$2:$A$36,SMMLV!$D$2:$D$103),3))</f>
        <v/>
      </c>
    </row>
    <row r="1440" spans="5:6">
      <c r="E1440" s="224"/>
      <c r="F1440" s="270" t="str">
        <f>IF(OR(D1440="",E1440=""),"",ROUND(D1440/LOOKUP(E1440,SMMLV!$A$2:$A$36,SMMLV!$D$2:$D$103),3))</f>
        <v/>
      </c>
    </row>
    <row r="1441" spans="5:6">
      <c r="E1441" s="224"/>
      <c r="F1441" s="270" t="str">
        <f>IF(OR(D1441="",E1441=""),"",ROUND(D1441/LOOKUP(E1441,SMMLV!$A$2:$A$36,SMMLV!$D$2:$D$103),3))</f>
        <v/>
      </c>
    </row>
    <row r="1442" spans="5:6">
      <c r="E1442" s="224"/>
      <c r="F1442" s="270" t="str">
        <f>IF(OR(D1442="",E1442=""),"",ROUND(D1442/LOOKUP(E1442,SMMLV!$A$2:$A$36,SMMLV!$D$2:$D$103),3))</f>
        <v/>
      </c>
    </row>
    <row r="1443" spans="5:6">
      <c r="E1443" s="224"/>
      <c r="F1443" s="270" t="str">
        <f>IF(OR(D1443="",E1443=""),"",ROUND(D1443/LOOKUP(E1443,SMMLV!$A$2:$A$36,SMMLV!$D$2:$D$103),3))</f>
        <v/>
      </c>
    </row>
    <row r="1444" spans="5:6">
      <c r="E1444" s="224"/>
      <c r="F1444" s="270" t="str">
        <f>IF(OR(D1444="",E1444=""),"",ROUND(D1444/LOOKUP(E1444,SMMLV!$A$2:$A$36,SMMLV!$D$2:$D$103),3))</f>
        <v/>
      </c>
    </row>
    <row r="1445" spans="5:6">
      <c r="E1445" s="224"/>
      <c r="F1445" s="270" t="str">
        <f>IF(OR(D1445="",E1445=""),"",ROUND(D1445/LOOKUP(E1445,SMMLV!$A$2:$A$36,SMMLV!$D$2:$D$103),3))</f>
        <v/>
      </c>
    </row>
    <row r="1446" spans="5:6">
      <c r="E1446" s="224"/>
      <c r="F1446" s="270" t="str">
        <f>IF(OR(D1446="",E1446=""),"",ROUND(D1446/LOOKUP(E1446,SMMLV!$A$2:$A$36,SMMLV!$D$2:$D$103),3))</f>
        <v/>
      </c>
    </row>
    <row r="1447" spans="5:6">
      <c r="E1447" s="224"/>
      <c r="F1447" s="270" t="str">
        <f>IF(OR(D1447="",E1447=""),"",ROUND(D1447/LOOKUP(E1447,SMMLV!$A$2:$A$36,SMMLV!$D$2:$D$103),3))</f>
        <v/>
      </c>
    </row>
    <row r="1448" spans="5:6">
      <c r="E1448" s="224"/>
      <c r="F1448" s="270" t="str">
        <f>IF(OR(D1448="",E1448=""),"",ROUND(D1448/LOOKUP(E1448,SMMLV!$A$2:$A$36,SMMLV!$D$2:$D$103),3))</f>
        <v/>
      </c>
    </row>
    <row r="1449" spans="5:6">
      <c r="E1449" s="224"/>
      <c r="F1449" s="270" t="str">
        <f>IF(OR(D1449="",E1449=""),"",ROUND(D1449/LOOKUP(E1449,SMMLV!$A$2:$A$36,SMMLV!$D$2:$D$103),3))</f>
        <v/>
      </c>
    </row>
    <row r="1450" spans="5:6">
      <c r="E1450" s="224"/>
      <c r="F1450" s="270" t="str">
        <f>IF(OR(D1450="",E1450=""),"",ROUND(D1450/LOOKUP(E1450,SMMLV!$A$2:$A$36,SMMLV!$D$2:$D$103),3))</f>
        <v/>
      </c>
    </row>
    <row r="1451" spans="5:6">
      <c r="E1451" s="224"/>
      <c r="F1451" s="270" t="str">
        <f>IF(OR(D1451="",E1451=""),"",ROUND(D1451/LOOKUP(E1451,SMMLV!$A$2:$A$36,SMMLV!$D$2:$D$103),3))</f>
        <v/>
      </c>
    </row>
    <row r="1452" spans="5:6">
      <c r="E1452" s="224"/>
      <c r="F1452" s="270" t="str">
        <f>IF(OR(D1452="",E1452=""),"",ROUND(D1452/LOOKUP(E1452,SMMLV!$A$2:$A$36,SMMLV!$D$2:$D$103),3))</f>
        <v/>
      </c>
    </row>
    <row r="1453" spans="5:6">
      <c r="E1453" s="224"/>
      <c r="F1453" s="270" t="str">
        <f>IF(OR(D1453="",E1453=""),"",ROUND(D1453/LOOKUP(E1453,SMMLV!$A$2:$A$36,SMMLV!$D$2:$D$103),3))</f>
        <v/>
      </c>
    </row>
    <row r="1454" spans="5:6">
      <c r="E1454" s="224"/>
      <c r="F1454" s="270" t="str">
        <f>IF(OR(D1454="",E1454=""),"",ROUND(D1454/LOOKUP(E1454,SMMLV!$A$2:$A$36,SMMLV!$D$2:$D$103),3))</f>
        <v/>
      </c>
    </row>
    <row r="1455" spans="5:6">
      <c r="E1455" s="224"/>
      <c r="F1455" s="270" t="str">
        <f>IF(OR(D1455="",E1455=""),"",ROUND(D1455/LOOKUP(E1455,SMMLV!$A$2:$A$36,SMMLV!$D$2:$D$103),3))</f>
        <v/>
      </c>
    </row>
    <row r="1456" spans="5:6">
      <c r="E1456" s="224"/>
      <c r="F1456" s="270" t="str">
        <f>IF(OR(D1456="",E1456=""),"",ROUND(D1456/LOOKUP(E1456,SMMLV!$A$2:$A$36,SMMLV!$D$2:$D$103),3))</f>
        <v/>
      </c>
    </row>
    <row r="1457" spans="5:6">
      <c r="E1457" s="224"/>
      <c r="F1457" s="270" t="str">
        <f>IF(OR(D1457="",E1457=""),"",ROUND(D1457/LOOKUP(E1457,SMMLV!$A$2:$A$36,SMMLV!$D$2:$D$103),3))</f>
        <v/>
      </c>
    </row>
    <row r="1458" spans="5:6">
      <c r="E1458" s="224"/>
      <c r="F1458" s="270" t="str">
        <f>IF(OR(D1458="",E1458=""),"",ROUND(D1458/LOOKUP(E1458,SMMLV!$A$2:$A$36,SMMLV!$D$2:$D$103),3))</f>
        <v/>
      </c>
    </row>
    <row r="1459" spans="5:6">
      <c r="E1459" s="224"/>
      <c r="F1459" s="270" t="str">
        <f>IF(OR(D1459="",E1459=""),"",ROUND(D1459/LOOKUP(E1459,SMMLV!$A$2:$A$36,SMMLV!$D$2:$D$103),3))</f>
        <v/>
      </c>
    </row>
    <row r="1460" spans="5:6">
      <c r="E1460" s="224"/>
      <c r="F1460" s="270" t="str">
        <f>IF(OR(D1460="",E1460=""),"",ROUND(D1460/LOOKUP(E1460,SMMLV!$A$2:$A$36,SMMLV!$D$2:$D$103),3))</f>
        <v/>
      </c>
    </row>
    <row r="1461" spans="5:6">
      <c r="E1461" s="224"/>
      <c r="F1461" s="270" t="str">
        <f>IF(OR(D1461="",E1461=""),"",ROUND(D1461/LOOKUP(E1461,SMMLV!$A$2:$A$36,SMMLV!$D$2:$D$103),3))</f>
        <v/>
      </c>
    </row>
    <row r="1462" spans="5:6">
      <c r="E1462" s="224"/>
      <c r="F1462" s="270" t="str">
        <f>IF(OR(D1462="",E1462=""),"",ROUND(D1462/LOOKUP(E1462,SMMLV!$A$2:$A$36,SMMLV!$D$2:$D$103),3))</f>
        <v/>
      </c>
    </row>
    <row r="1463" spans="5:6">
      <c r="E1463" s="224"/>
      <c r="F1463" s="270" t="str">
        <f>IF(OR(D1463="",E1463=""),"",ROUND(D1463/LOOKUP(E1463,SMMLV!$A$2:$A$36,SMMLV!$D$2:$D$103),3))</f>
        <v/>
      </c>
    </row>
    <row r="1464" spans="5:6">
      <c r="E1464" s="224"/>
      <c r="F1464" s="270" t="str">
        <f>IF(OR(D1464="",E1464=""),"",ROUND(D1464/LOOKUP(E1464,SMMLV!$A$2:$A$36,SMMLV!$D$2:$D$103),3))</f>
        <v/>
      </c>
    </row>
    <row r="1465" spans="5:6">
      <c r="E1465" s="224"/>
      <c r="F1465" s="270" t="str">
        <f>IF(OR(D1465="",E1465=""),"",ROUND(D1465/LOOKUP(E1465,SMMLV!$A$2:$A$36,SMMLV!$D$2:$D$103),3))</f>
        <v/>
      </c>
    </row>
    <row r="1466" spans="5:6">
      <c r="E1466" s="224"/>
      <c r="F1466" s="270" t="str">
        <f>IF(OR(D1466="",E1466=""),"",ROUND(D1466/LOOKUP(E1466,SMMLV!$A$2:$A$36,SMMLV!$D$2:$D$103),3))</f>
        <v/>
      </c>
    </row>
    <row r="1467" spans="5:6">
      <c r="E1467" s="224"/>
      <c r="F1467" s="270" t="str">
        <f>IF(OR(D1467="",E1467=""),"",ROUND(D1467/LOOKUP(E1467,SMMLV!$A$2:$A$36,SMMLV!$D$2:$D$103),3))</f>
        <v/>
      </c>
    </row>
    <row r="1468" spans="5:6">
      <c r="E1468" s="224"/>
      <c r="F1468" s="270" t="str">
        <f>IF(OR(D1468="",E1468=""),"",ROUND(D1468/LOOKUP(E1468,SMMLV!$A$2:$A$36,SMMLV!$D$2:$D$103),3))</f>
        <v/>
      </c>
    </row>
    <row r="1469" spans="5:6">
      <c r="E1469" s="224"/>
      <c r="F1469" s="270" t="str">
        <f>IF(OR(D1469="",E1469=""),"",ROUND(D1469/LOOKUP(E1469,SMMLV!$A$2:$A$36,SMMLV!$D$2:$D$103),3))</f>
        <v/>
      </c>
    </row>
    <row r="1470" spans="5:6">
      <c r="E1470" s="224"/>
      <c r="F1470" s="270" t="str">
        <f>IF(OR(D1470="",E1470=""),"",ROUND(D1470/LOOKUP(E1470,SMMLV!$A$2:$A$36,SMMLV!$D$2:$D$103),3))</f>
        <v/>
      </c>
    </row>
    <row r="1471" spans="5:6">
      <c r="E1471" s="224"/>
      <c r="F1471" s="270" t="str">
        <f>IF(OR(D1471="",E1471=""),"",ROUND(D1471/LOOKUP(E1471,SMMLV!$A$2:$A$36,SMMLV!$D$2:$D$103),3))</f>
        <v/>
      </c>
    </row>
    <row r="1472" spans="5:6">
      <c r="E1472" s="224"/>
      <c r="F1472" s="270" t="str">
        <f>IF(OR(D1472="",E1472=""),"",ROUND(D1472/LOOKUP(E1472,SMMLV!$A$2:$A$36,SMMLV!$D$2:$D$103),3))</f>
        <v/>
      </c>
    </row>
    <row r="1473" spans="5:6">
      <c r="E1473" s="224"/>
      <c r="F1473" s="270" t="str">
        <f>IF(OR(D1473="",E1473=""),"",ROUND(D1473/LOOKUP(E1473,SMMLV!$A$2:$A$36,SMMLV!$D$2:$D$103),3))</f>
        <v/>
      </c>
    </row>
    <row r="1474" spans="5:6">
      <c r="E1474" s="224"/>
      <c r="F1474" s="270" t="str">
        <f>IF(OR(D1474="",E1474=""),"",ROUND(D1474/LOOKUP(E1474,SMMLV!$A$2:$A$36,SMMLV!$D$2:$D$103),3))</f>
        <v/>
      </c>
    </row>
    <row r="1475" spans="5:6">
      <c r="E1475" s="224"/>
      <c r="F1475" s="270" t="str">
        <f>IF(OR(D1475="",E1475=""),"",ROUND(D1475/LOOKUP(E1475,SMMLV!$A$2:$A$36,SMMLV!$D$2:$D$103),3))</f>
        <v/>
      </c>
    </row>
    <row r="1476" spans="5:6">
      <c r="E1476" s="224"/>
      <c r="F1476" s="270" t="str">
        <f>IF(OR(D1476="",E1476=""),"",ROUND(D1476/LOOKUP(E1476,SMMLV!$A$2:$A$36,SMMLV!$D$2:$D$103),3))</f>
        <v/>
      </c>
    </row>
    <row r="1477" spans="5:6">
      <c r="E1477" s="224"/>
      <c r="F1477" s="270" t="str">
        <f>IF(OR(D1477="",E1477=""),"",ROUND(D1477/LOOKUP(E1477,SMMLV!$A$2:$A$36,SMMLV!$D$2:$D$103),3))</f>
        <v/>
      </c>
    </row>
    <row r="1478" spans="5:6">
      <c r="E1478" s="224"/>
      <c r="F1478" s="270" t="str">
        <f>IF(OR(D1478="",E1478=""),"",ROUND(D1478/LOOKUP(E1478,SMMLV!$A$2:$A$36,SMMLV!$D$2:$D$103),3))</f>
        <v/>
      </c>
    </row>
    <row r="1479" spans="5:6">
      <c r="E1479" s="224"/>
      <c r="F1479" s="270" t="str">
        <f>IF(OR(D1479="",E1479=""),"",ROUND(D1479/LOOKUP(E1479,SMMLV!$A$2:$A$36,SMMLV!$D$2:$D$103),3))</f>
        <v/>
      </c>
    </row>
    <row r="1480" spans="5:6">
      <c r="E1480" s="224"/>
      <c r="F1480" s="270" t="str">
        <f>IF(OR(D1480="",E1480=""),"",ROUND(D1480/LOOKUP(E1480,SMMLV!$A$2:$A$36,SMMLV!$D$2:$D$103),3))</f>
        <v/>
      </c>
    </row>
    <row r="1481" spans="5:6">
      <c r="E1481" s="224"/>
      <c r="F1481" s="270" t="str">
        <f>IF(OR(D1481="",E1481=""),"",ROUND(D1481/LOOKUP(E1481,SMMLV!$A$2:$A$36,SMMLV!$D$2:$D$103),3))</f>
        <v/>
      </c>
    </row>
    <row r="1482" spans="5:6">
      <c r="E1482" s="224"/>
      <c r="F1482" s="270" t="str">
        <f>IF(OR(D1482="",E1482=""),"",ROUND(D1482/LOOKUP(E1482,SMMLV!$A$2:$A$36,SMMLV!$D$2:$D$103),3))</f>
        <v/>
      </c>
    </row>
    <row r="1483" spans="5:6">
      <c r="E1483" s="224"/>
      <c r="F1483" s="270" t="str">
        <f>IF(OR(D1483="",E1483=""),"",ROUND(D1483/LOOKUP(E1483,SMMLV!$A$2:$A$36,SMMLV!$D$2:$D$103),3))</f>
        <v/>
      </c>
    </row>
    <row r="1484" spans="5:6">
      <c r="E1484" s="224"/>
      <c r="F1484" s="270" t="str">
        <f>IF(OR(D1484="",E1484=""),"",ROUND(D1484/LOOKUP(E1484,SMMLV!$A$2:$A$36,SMMLV!$D$2:$D$103),3))</f>
        <v/>
      </c>
    </row>
    <row r="1485" spans="5:6">
      <c r="E1485" s="224"/>
      <c r="F1485" s="270" t="str">
        <f>IF(OR(D1485="",E1485=""),"",ROUND(D1485/LOOKUP(E1485,SMMLV!$A$2:$A$36,SMMLV!$D$2:$D$103),3))</f>
        <v/>
      </c>
    </row>
    <row r="1486" spans="5:6">
      <c r="E1486" s="224"/>
      <c r="F1486" s="270" t="str">
        <f>IF(OR(D1486="",E1486=""),"",ROUND(D1486/LOOKUP(E1486,SMMLV!$A$2:$A$36,SMMLV!$D$2:$D$103),3))</f>
        <v/>
      </c>
    </row>
    <row r="1487" spans="5:6">
      <c r="E1487" s="224"/>
      <c r="F1487" s="270" t="str">
        <f>IF(OR(D1487="",E1487=""),"",ROUND(D1487/LOOKUP(E1487,SMMLV!$A$2:$A$36,SMMLV!$D$2:$D$103),3))</f>
        <v/>
      </c>
    </row>
    <row r="1488" spans="5:6">
      <c r="E1488" s="224"/>
      <c r="F1488" s="270" t="str">
        <f>IF(OR(D1488="",E1488=""),"",ROUND(D1488/LOOKUP(E1488,SMMLV!$A$2:$A$36,SMMLV!$D$2:$D$103),3))</f>
        <v/>
      </c>
    </row>
    <row r="1489" spans="5:6">
      <c r="E1489" s="224"/>
      <c r="F1489" s="270" t="str">
        <f>IF(OR(D1489="",E1489=""),"",ROUND(D1489/LOOKUP(E1489,SMMLV!$A$2:$A$36,SMMLV!$D$2:$D$103),3))</f>
        <v/>
      </c>
    </row>
    <row r="1490" spans="5:6">
      <c r="E1490" s="224"/>
      <c r="F1490" s="270" t="str">
        <f>IF(OR(D1490="",E1490=""),"",ROUND(D1490/LOOKUP(E1490,SMMLV!$A$2:$A$36,SMMLV!$D$2:$D$103),3))</f>
        <v/>
      </c>
    </row>
    <row r="1491" spans="5:6">
      <c r="E1491" s="224"/>
      <c r="F1491" s="270" t="str">
        <f>IF(OR(D1491="",E1491=""),"",ROUND(D1491/LOOKUP(E1491,SMMLV!$A$2:$A$36,SMMLV!$D$2:$D$103),3))</f>
        <v/>
      </c>
    </row>
    <row r="1492" spans="5:6">
      <c r="E1492" s="224"/>
      <c r="F1492" s="270" t="str">
        <f>IF(OR(D1492="",E1492=""),"",ROUND(D1492/LOOKUP(E1492,SMMLV!$A$2:$A$36,SMMLV!$D$2:$D$103),3))</f>
        <v/>
      </c>
    </row>
    <row r="1493" spans="5:6">
      <c r="E1493" s="224"/>
      <c r="F1493" s="270" t="str">
        <f>IF(OR(D1493="",E1493=""),"",ROUND(D1493/LOOKUP(E1493,SMMLV!$A$2:$A$36,SMMLV!$D$2:$D$103),3))</f>
        <v/>
      </c>
    </row>
    <row r="1494" spans="5:6">
      <c r="E1494" s="224"/>
      <c r="F1494" s="270" t="str">
        <f>IF(OR(D1494="",E1494=""),"",ROUND(D1494/LOOKUP(E1494,SMMLV!$A$2:$A$36,SMMLV!$D$2:$D$103),3))</f>
        <v/>
      </c>
    </row>
    <row r="1495" spans="5:6">
      <c r="E1495" s="224"/>
      <c r="F1495" s="270" t="str">
        <f>IF(OR(D1495="",E1495=""),"",ROUND(D1495/LOOKUP(E1495,SMMLV!$A$2:$A$36,SMMLV!$D$2:$D$103),3))</f>
        <v/>
      </c>
    </row>
    <row r="1496" spans="5:6">
      <c r="E1496" s="224"/>
      <c r="F1496" s="270" t="str">
        <f>IF(OR(D1496="",E1496=""),"",ROUND(D1496/LOOKUP(E1496,SMMLV!$A$2:$A$36,SMMLV!$D$2:$D$103),3))</f>
        <v/>
      </c>
    </row>
    <row r="1497" spans="5:6">
      <c r="E1497" s="224"/>
      <c r="F1497" s="270" t="str">
        <f>IF(OR(D1497="",E1497=""),"",ROUND(D1497/LOOKUP(E1497,SMMLV!$A$2:$A$36,SMMLV!$D$2:$D$103),3))</f>
        <v/>
      </c>
    </row>
    <row r="1498" spans="5:6">
      <c r="E1498" s="224"/>
      <c r="F1498" s="270" t="str">
        <f>IF(OR(D1498="",E1498=""),"",ROUND(D1498/LOOKUP(E1498,SMMLV!$A$2:$A$36,SMMLV!$D$2:$D$103),3))</f>
        <v/>
      </c>
    </row>
    <row r="1499" spans="5:6">
      <c r="E1499" s="224"/>
      <c r="F1499" s="270" t="str">
        <f>IF(OR(D1499="",E1499=""),"",ROUND(D1499/LOOKUP(E1499,SMMLV!$A$2:$A$36,SMMLV!$D$2:$D$103),3))</f>
        <v/>
      </c>
    </row>
    <row r="1500" spans="5:6">
      <c r="E1500" s="224"/>
      <c r="F1500" s="270" t="str">
        <f>IF(OR(D1500="",E1500=""),"",ROUND(D1500/LOOKUP(E1500,SMMLV!$A$2:$A$36,SMMLV!$D$2:$D$103),3))</f>
        <v/>
      </c>
    </row>
    <row r="1501" spans="5:6">
      <c r="E1501" s="224"/>
      <c r="F1501" s="270" t="str">
        <f>IF(OR(D1501="",E1501=""),"",ROUND(D1501/LOOKUP(E1501,SMMLV!$A$2:$A$36,SMMLV!$D$2:$D$103),3))</f>
        <v/>
      </c>
    </row>
    <row r="1502" spans="5:6">
      <c r="E1502" s="224"/>
      <c r="F1502" s="270" t="str">
        <f>IF(OR(D1502="",E1502=""),"",ROUND(D1502/LOOKUP(E1502,SMMLV!$A$2:$A$36,SMMLV!$D$2:$D$103),3))</f>
        <v/>
      </c>
    </row>
    <row r="1503" spans="5:6">
      <c r="E1503" s="224"/>
      <c r="F1503" s="270" t="str">
        <f>IF(OR(D1503="",E1503=""),"",ROUND(D1503/LOOKUP(E1503,SMMLV!$A$2:$A$36,SMMLV!$D$2:$D$103),3))</f>
        <v/>
      </c>
    </row>
    <row r="1504" spans="5:6">
      <c r="E1504" s="224"/>
      <c r="F1504" s="270" t="str">
        <f>IF(OR(D1504="",E1504=""),"",ROUND(D1504/LOOKUP(E1504,SMMLV!$A$2:$A$36,SMMLV!$D$2:$D$103),3))</f>
        <v/>
      </c>
    </row>
    <row r="1505" spans="5:6">
      <c r="E1505" s="224"/>
      <c r="F1505" s="270" t="str">
        <f>IF(OR(D1505="",E1505=""),"",ROUND(D1505/LOOKUP(E1505,SMMLV!$A$2:$A$36,SMMLV!$D$2:$D$103),3))</f>
        <v/>
      </c>
    </row>
    <row r="1506" spans="5:6">
      <c r="E1506" s="224"/>
      <c r="F1506" s="270" t="str">
        <f>IF(OR(D1506="",E1506=""),"",ROUND(D1506/LOOKUP(E1506,SMMLV!$A$2:$A$36,SMMLV!$D$2:$D$103),3))</f>
        <v/>
      </c>
    </row>
    <row r="1507" spans="5:6">
      <c r="E1507" s="224"/>
      <c r="F1507" s="270" t="str">
        <f>IF(OR(D1507="",E1507=""),"",ROUND(D1507/LOOKUP(E1507,SMMLV!$A$2:$A$36,SMMLV!$D$2:$D$103),3))</f>
        <v/>
      </c>
    </row>
    <row r="1508" spans="5:6">
      <c r="E1508" s="224"/>
      <c r="F1508" s="270" t="str">
        <f>IF(OR(D1508="",E1508=""),"",ROUND(D1508/LOOKUP(E1508,SMMLV!$A$2:$A$36,SMMLV!$D$2:$D$103),3))</f>
        <v/>
      </c>
    </row>
    <row r="1509" spans="5:6">
      <c r="E1509" s="224"/>
      <c r="F1509" s="270" t="str">
        <f>IF(OR(D1509="",E1509=""),"",ROUND(D1509/LOOKUP(E1509,SMMLV!$A$2:$A$36,SMMLV!$D$2:$D$103),3))</f>
        <v/>
      </c>
    </row>
    <row r="1510" spans="5:6">
      <c r="E1510" s="224"/>
      <c r="F1510" s="270" t="str">
        <f>IF(OR(D1510="",E1510=""),"",ROUND(D1510/LOOKUP(E1510,SMMLV!$A$2:$A$36,SMMLV!$D$2:$D$103),3))</f>
        <v/>
      </c>
    </row>
    <row r="1511" spans="5:6">
      <c r="E1511" s="224"/>
      <c r="F1511" s="270" t="str">
        <f>IF(OR(D1511="",E1511=""),"",ROUND(D1511/LOOKUP(E1511,SMMLV!$A$2:$A$36,SMMLV!$D$2:$D$103),3))</f>
        <v/>
      </c>
    </row>
    <row r="1512" spans="5:6">
      <c r="E1512" s="224"/>
      <c r="F1512" s="270" t="str">
        <f>IF(OR(D1512="",E1512=""),"",ROUND(D1512/LOOKUP(E1512,SMMLV!$A$2:$A$36,SMMLV!$D$2:$D$103),3))</f>
        <v/>
      </c>
    </row>
    <row r="1513" spans="5:6">
      <c r="E1513" s="224"/>
      <c r="F1513" s="270" t="str">
        <f>IF(OR(D1513="",E1513=""),"",ROUND(D1513/LOOKUP(E1513,SMMLV!$A$2:$A$36,SMMLV!$D$2:$D$103),3))</f>
        <v/>
      </c>
    </row>
    <row r="1514" spans="5:6">
      <c r="E1514" s="224"/>
      <c r="F1514" s="270" t="str">
        <f>IF(OR(D1514="",E1514=""),"",ROUND(D1514/LOOKUP(E1514,SMMLV!$A$2:$A$36,SMMLV!$D$2:$D$103),3))</f>
        <v/>
      </c>
    </row>
    <row r="1515" spans="5:6">
      <c r="E1515" s="224"/>
      <c r="F1515" s="270" t="str">
        <f>IF(OR(D1515="",E1515=""),"",ROUND(D1515/LOOKUP(E1515,SMMLV!$A$2:$A$36,SMMLV!$D$2:$D$103),3))</f>
        <v/>
      </c>
    </row>
    <row r="1516" spans="5:6">
      <c r="E1516" s="224"/>
      <c r="F1516" s="270" t="str">
        <f>IF(OR(D1516="",E1516=""),"",ROUND(D1516/LOOKUP(E1516,SMMLV!$A$2:$A$36,SMMLV!$D$2:$D$103),3))</f>
        <v/>
      </c>
    </row>
    <row r="1517" spans="5:6">
      <c r="E1517" s="224"/>
      <c r="F1517" s="270" t="str">
        <f>IF(OR(D1517="",E1517=""),"",ROUND(D1517/LOOKUP(E1517,SMMLV!$A$2:$A$36,SMMLV!$D$2:$D$103),3))</f>
        <v/>
      </c>
    </row>
    <row r="1518" spans="5:6">
      <c r="E1518" s="224"/>
      <c r="F1518" s="270" t="str">
        <f>IF(OR(D1518="",E1518=""),"",ROUND(D1518/LOOKUP(E1518,SMMLV!$A$2:$A$36,SMMLV!$D$2:$D$103),3))</f>
        <v/>
      </c>
    </row>
    <row r="1519" spans="5:6">
      <c r="E1519" s="224"/>
      <c r="F1519" s="270" t="str">
        <f>IF(OR(D1519="",E1519=""),"",ROUND(D1519/LOOKUP(E1519,SMMLV!$A$2:$A$36,SMMLV!$D$2:$D$103),3))</f>
        <v/>
      </c>
    </row>
    <row r="1520" spans="5:6">
      <c r="E1520" s="224"/>
      <c r="F1520" s="270" t="str">
        <f>IF(OR(D1520="",E1520=""),"",ROUND(D1520/LOOKUP(E1520,SMMLV!$A$2:$A$36,SMMLV!$D$2:$D$103),3))</f>
        <v/>
      </c>
    </row>
    <row r="1521" spans="5:6">
      <c r="E1521" s="224"/>
      <c r="F1521" s="270" t="str">
        <f>IF(OR(D1521="",E1521=""),"",ROUND(D1521/LOOKUP(E1521,SMMLV!$A$2:$A$36,SMMLV!$D$2:$D$103),3))</f>
        <v/>
      </c>
    </row>
    <row r="1522" spans="5:6">
      <c r="E1522" s="224"/>
      <c r="F1522" s="270" t="str">
        <f>IF(OR(D1522="",E1522=""),"",ROUND(D1522/LOOKUP(E1522,SMMLV!$A$2:$A$36,SMMLV!$D$2:$D$103),3))</f>
        <v/>
      </c>
    </row>
    <row r="1523" spans="5:6">
      <c r="E1523" s="224"/>
      <c r="F1523" s="270" t="str">
        <f>IF(OR(D1523="",E1523=""),"",ROUND(D1523/LOOKUP(E1523,SMMLV!$A$2:$A$36,SMMLV!$D$2:$D$103),3))</f>
        <v/>
      </c>
    </row>
    <row r="1524" spans="5:6">
      <c r="E1524" s="224"/>
      <c r="F1524" s="270" t="str">
        <f>IF(OR(D1524="",E1524=""),"",ROUND(D1524/LOOKUP(E1524,SMMLV!$A$2:$A$36,SMMLV!$D$2:$D$103),3))</f>
        <v/>
      </c>
    </row>
    <row r="1525" spans="5:6">
      <c r="E1525" s="224"/>
      <c r="F1525" s="270" t="str">
        <f>IF(OR(D1525="",E1525=""),"",ROUND(D1525/LOOKUP(E1525,SMMLV!$A$2:$A$36,SMMLV!$D$2:$D$103),3))</f>
        <v/>
      </c>
    </row>
    <row r="1526" spans="5:6">
      <c r="E1526" s="224"/>
      <c r="F1526" s="270" t="str">
        <f>IF(OR(D1526="",E1526=""),"",ROUND(D1526/LOOKUP(E1526,SMMLV!$A$2:$A$36,SMMLV!$D$2:$D$103),3))</f>
        <v/>
      </c>
    </row>
    <row r="1527" spans="5:6">
      <c r="E1527" s="224"/>
      <c r="F1527" s="270" t="str">
        <f>IF(OR(D1527="",E1527=""),"",ROUND(D1527/LOOKUP(E1527,SMMLV!$A$2:$A$36,SMMLV!$D$2:$D$103),3))</f>
        <v/>
      </c>
    </row>
    <row r="1528" spans="5:6">
      <c r="E1528" s="224"/>
      <c r="F1528" s="270" t="str">
        <f>IF(OR(D1528="",E1528=""),"",ROUND(D1528/LOOKUP(E1528,SMMLV!$A$2:$A$36,SMMLV!$D$2:$D$103),3))</f>
        <v/>
      </c>
    </row>
    <row r="1529" spans="5:6">
      <c r="E1529" s="224"/>
      <c r="F1529" s="270" t="str">
        <f>IF(OR(D1529="",E1529=""),"",ROUND(D1529/LOOKUP(E1529,SMMLV!$A$2:$A$36,SMMLV!$D$2:$D$103),3))</f>
        <v/>
      </c>
    </row>
    <row r="1530" spans="5:6">
      <c r="E1530" s="224"/>
      <c r="F1530" s="270" t="str">
        <f>IF(OR(D1530="",E1530=""),"",ROUND(D1530/LOOKUP(E1530,SMMLV!$A$2:$A$36,SMMLV!$D$2:$D$103),3))</f>
        <v/>
      </c>
    </row>
    <row r="1531" spans="5:6">
      <c r="E1531" s="224"/>
      <c r="F1531" s="270" t="str">
        <f>IF(OR(D1531="",E1531=""),"",ROUND(D1531/LOOKUP(E1531,SMMLV!$A$2:$A$36,SMMLV!$D$2:$D$103),3))</f>
        <v/>
      </c>
    </row>
    <row r="1532" spans="5:6">
      <c r="E1532" s="224"/>
      <c r="F1532" s="270" t="str">
        <f>IF(OR(D1532="",E1532=""),"",ROUND(D1532/LOOKUP(E1532,SMMLV!$A$2:$A$36,SMMLV!$D$2:$D$103),3))</f>
        <v/>
      </c>
    </row>
    <row r="1533" spans="5:6">
      <c r="E1533" s="224"/>
      <c r="F1533" s="270" t="str">
        <f>IF(OR(D1533="",E1533=""),"",ROUND(D1533/LOOKUP(E1533,SMMLV!$A$2:$A$36,SMMLV!$D$2:$D$103),3))</f>
        <v/>
      </c>
    </row>
    <row r="1534" spans="5:6">
      <c r="E1534" s="224"/>
      <c r="F1534" s="270" t="str">
        <f>IF(OR(D1534="",E1534=""),"",ROUND(D1534/LOOKUP(E1534,SMMLV!$A$2:$A$36,SMMLV!$D$2:$D$103),3))</f>
        <v/>
      </c>
    </row>
    <row r="1535" spans="5:6">
      <c r="E1535" s="224"/>
      <c r="F1535" s="270" t="str">
        <f>IF(OR(D1535="",E1535=""),"",ROUND(D1535/LOOKUP(E1535,SMMLV!$A$2:$A$36,SMMLV!$D$2:$D$103),3))</f>
        <v/>
      </c>
    </row>
    <row r="1536" spans="5:6">
      <c r="E1536" s="224"/>
      <c r="F1536" s="270" t="str">
        <f>IF(OR(D1536="",E1536=""),"",ROUND(D1536/LOOKUP(E1536,SMMLV!$A$2:$A$36,SMMLV!$D$2:$D$103),3))</f>
        <v/>
      </c>
    </row>
    <row r="1537" spans="5:6">
      <c r="E1537" s="224"/>
      <c r="F1537" s="270" t="str">
        <f>IF(OR(D1537="",E1537=""),"",ROUND(D1537/LOOKUP(E1537,SMMLV!$A$2:$A$36,SMMLV!$D$2:$D$103),3))</f>
        <v/>
      </c>
    </row>
    <row r="1538" spans="5:6">
      <c r="E1538" s="224"/>
      <c r="F1538" s="270" t="str">
        <f>IF(OR(D1538="",E1538=""),"",ROUND(D1538/LOOKUP(E1538,SMMLV!$A$2:$A$36,SMMLV!$D$2:$D$103),3))</f>
        <v/>
      </c>
    </row>
    <row r="1539" spans="5:6">
      <c r="E1539" s="224"/>
      <c r="F1539" s="270" t="str">
        <f>IF(OR(D1539="",E1539=""),"",ROUND(D1539/LOOKUP(E1539,SMMLV!$A$2:$A$36,SMMLV!$D$2:$D$103),3))</f>
        <v/>
      </c>
    </row>
    <row r="1540" spans="5:6">
      <c r="E1540" s="224"/>
      <c r="F1540" s="270" t="str">
        <f>IF(OR(D1540="",E1540=""),"",ROUND(D1540/LOOKUP(E1540,SMMLV!$A$2:$A$36,SMMLV!$D$2:$D$103),3))</f>
        <v/>
      </c>
    </row>
    <row r="1541" spans="5:6">
      <c r="E1541" s="224"/>
      <c r="F1541" s="270" t="str">
        <f>IF(OR(D1541="",E1541=""),"",ROUND(D1541/LOOKUP(E1541,SMMLV!$A$2:$A$36,SMMLV!$D$2:$D$103),3))</f>
        <v/>
      </c>
    </row>
    <row r="1542" spans="5:6">
      <c r="E1542" s="224"/>
      <c r="F1542" s="270" t="str">
        <f>IF(OR(D1542="",E1542=""),"",ROUND(D1542/LOOKUP(E1542,SMMLV!$A$2:$A$36,SMMLV!$D$2:$D$103),3))</f>
        <v/>
      </c>
    </row>
    <row r="1543" spans="5:6">
      <c r="E1543" s="224"/>
      <c r="F1543" s="270" t="str">
        <f>IF(OR(D1543="",E1543=""),"",ROUND(D1543/LOOKUP(E1543,SMMLV!$A$2:$A$36,SMMLV!$D$2:$D$103),3))</f>
        <v/>
      </c>
    </row>
    <row r="1544" spans="5:6">
      <c r="E1544" s="224"/>
      <c r="F1544" s="270" t="str">
        <f>IF(OR(D1544="",E1544=""),"",ROUND(D1544/LOOKUP(E1544,SMMLV!$A$2:$A$36,SMMLV!$D$2:$D$103),3))</f>
        <v/>
      </c>
    </row>
    <row r="1545" spans="5:6">
      <c r="E1545" s="224"/>
      <c r="F1545" s="270" t="str">
        <f>IF(OR(D1545="",E1545=""),"",ROUND(D1545/LOOKUP(E1545,SMMLV!$A$2:$A$36,SMMLV!$D$2:$D$103),3))</f>
        <v/>
      </c>
    </row>
    <row r="1546" spans="5:6">
      <c r="E1546" s="224"/>
      <c r="F1546" s="270" t="str">
        <f>IF(OR(D1546="",E1546=""),"",ROUND(D1546/LOOKUP(E1546,SMMLV!$A$2:$A$36,SMMLV!$D$2:$D$103),3))</f>
        <v/>
      </c>
    </row>
    <row r="1547" spans="5:6">
      <c r="E1547" s="224"/>
      <c r="F1547" s="270" t="str">
        <f>IF(OR(D1547="",E1547=""),"",ROUND(D1547/LOOKUP(E1547,SMMLV!$A$2:$A$36,SMMLV!$D$2:$D$103),3))</f>
        <v/>
      </c>
    </row>
    <row r="1548" spans="5:6">
      <c r="E1548" s="224"/>
      <c r="F1548" s="270" t="str">
        <f>IF(OR(D1548="",E1548=""),"",ROUND(D1548/LOOKUP(E1548,SMMLV!$A$2:$A$36,SMMLV!$D$2:$D$103),3))</f>
        <v/>
      </c>
    </row>
    <row r="1549" spans="5:6">
      <c r="E1549" s="224"/>
      <c r="F1549" s="270" t="str">
        <f>IF(OR(D1549="",E1549=""),"",ROUND(D1549/LOOKUP(E1549,SMMLV!$A$2:$A$36,SMMLV!$D$2:$D$103),3))</f>
        <v/>
      </c>
    </row>
    <row r="1550" spans="5:6">
      <c r="E1550" s="224"/>
      <c r="F1550" s="270" t="str">
        <f>IF(OR(D1550="",E1550=""),"",ROUND(D1550/LOOKUP(E1550,SMMLV!$A$2:$A$36,SMMLV!$D$2:$D$103),3))</f>
        <v/>
      </c>
    </row>
    <row r="1551" spans="5:6">
      <c r="E1551" s="224"/>
      <c r="F1551" s="270" t="str">
        <f>IF(OR(D1551="",E1551=""),"",ROUND(D1551/LOOKUP(E1551,SMMLV!$A$2:$A$36,SMMLV!$D$2:$D$103),3))</f>
        <v/>
      </c>
    </row>
    <row r="1552" spans="5:6">
      <c r="E1552" s="224"/>
      <c r="F1552" s="270" t="str">
        <f>IF(OR(D1552="",E1552=""),"",ROUND(D1552/LOOKUP(E1552,SMMLV!$A$2:$A$36,SMMLV!$D$2:$D$103),3))</f>
        <v/>
      </c>
    </row>
    <row r="1553" spans="5:6">
      <c r="E1553" s="224"/>
      <c r="F1553" s="270" t="str">
        <f>IF(OR(D1553="",E1553=""),"",ROUND(D1553/LOOKUP(E1553,SMMLV!$A$2:$A$36,SMMLV!$D$2:$D$103),3))</f>
        <v/>
      </c>
    </row>
    <row r="1554" spans="5:6">
      <c r="E1554" s="224"/>
      <c r="F1554" s="270" t="str">
        <f>IF(OR(D1554="",E1554=""),"",ROUND(D1554/LOOKUP(E1554,SMMLV!$A$2:$A$36,SMMLV!$D$2:$D$103),3))</f>
        <v/>
      </c>
    </row>
    <row r="1555" spans="5:6">
      <c r="E1555" s="224"/>
      <c r="F1555" s="270" t="str">
        <f>IF(OR(D1555="",E1555=""),"",ROUND(D1555/LOOKUP(E1555,SMMLV!$A$2:$A$36,SMMLV!$D$2:$D$103),3))</f>
        <v/>
      </c>
    </row>
    <row r="1556" spans="5:6">
      <c r="E1556" s="224"/>
      <c r="F1556" s="270" t="str">
        <f>IF(OR(D1556="",E1556=""),"",ROUND(D1556/LOOKUP(E1556,SMMLV!$A$2:$A$36,SMMLV!$D$2:$D$103),3))</f>
        <v/>
      </c>
    </row>
    <row r="1557" spans="5:6">
      <c r="E1557" s="224"/>
      <c r="F1557" s="270" t="str">
        <f>IF(OR(D1557="",E1557=""),"",ROUND(D1557/LOOKUP(E1557,SMMLV!$A$2:$A$36,SMMLV!$D$2:$D$103),3))</f>
        <v/>
      </c>
    </row>
    <row r="1558" spans="5:6">
      <c r="E1558" s="224"/>
      <c r="F1558" s="270" t="str">
        <f>IF(OR(D1558="",E1558=""),"",ROUND(D1558/LOOKUP(E1558,SMMLV!$A$2:$A$36,SMMLV!$D$2:$D$103),3))</f>
        <v/>
      </c>
    </row>
    <row r="1559" spans="5:6">
      <c r="E1559" s="224"/>
      <c r="F1559" s="270" t="str">
        <f>IF(OR(D1559="",E1559=""),"",ROUND(D1559/LOOKUP(E1559,SMMLV!$A$2:$A$36,SMMLV!$D$2:$D$103),3))</f>
        <v/>
      </c>
    </row>
    <row r="1560" spans="5:6">
      <c r="E1560" s="224"/>
      <c r="F1560" s="270" t="str">
        <f>IF(OR(D1560="",E1560=""),"",ROUND(D1560/LOOKUP(E1560,SMMLV!$A$2:$A$36,SMMLV!$D$2:$D$103),3))</f>
        <v/>
      </c>
    </row>
    <row r="1561" spans="5:6">
      <c r="E1561" s="224"/>
      <c r="F1561" s="270" t="str">
        <f>IF(OR(D1561="",E1561=""),"",ROUND(D1561/LOOKUP(E1561,SMMLV!$A$2:$A$36,SMMLV!$D$2:$D$103),3))</f>
        <v/>
      </c>
    </row>
    <row r="1562" spans="5:6">
      <c r="E1562" s="224"/>
      <c r="F1562" s="270" t="str">
        <f>IF(OR(D1562="",E1562=""),"",ROUND(D1562/LOOKUP(E1562,SMMLV!$A$2:$A$36,SMMLV!$D$2:$D$103),3))</f>
        <v/>
      </c>
    </row>
    <row r="1563" spans="5:6">
      <c r="E1563" s="224"/>
      <c r="F1563" s="270" t="str">
        <f>IF(OR(D1563="",E1563=""),"",ROUND(D1563/LOOKUP(E1563,SMMLV!$A$2:$A$36,SMMLV!$D$2:$D$103),3))</f>
        <v/>
      </c>
    </row>
    <row r="1564" spans="5:6">
      <c r="E1564" s="224"/>
      <c r="F1564" s="270" t="str">
        <f>IF(OR(D1564="",E1564=""),"",ROUND(D1564/LOOKUP(E1564,SMMLV!$A$2:$A$36,SMMLV!$D$2:$D$103),3))</f>
        <v/>
      </c>
    </row>
    <row r="1565" spans="5:6">
      <c r="E1565" s="224"/>
      <c r="F1565" s="270" t="str">
        <f>IF(OR(D1565="",E1565=""),"",ROUND(D1565/LOOKUP(E1565,SMMLV!$A$2:$A$36,SMMLV!$D$2:$D$103),3))</f>
        <v/>
      </c>
    </row>
    <row r="1566" spans="5:6">
      <c r="E1566" s="224"/>
      <c r="F1566" s="270" t="str">
        <f>IF(OR(D1566="",E1566=""),"",ROUND(D1566/LOOKUP(E1566,SMMLV!$A$2:$A$36,SMMLV!$D$2:$D$103),3))</f>
        <v/>
      </c>
    </row>
    <row r="1567" spans="5:6">
      <c r="E1567" s="224"/>
      <c r="F1567" s="270" t="str">
        <f>IF(OR(D1567="",E1567=""),"",ROUND(D1567/LOOKUP(E1567,SMMLV!$A$2:$A$36,SMMLV!$D$2:$D$103),3))</f>
        <v/>
      </c>
    </row>
    <row r="1568" spans="5:6">
      <c r="E1568" s="224"/>
      <c r="F1568" s="270" t="str">
        <f>IF(OR(D1568="",E1568=""),"",ROUND(D1568/LOOKUP(E1568,SMMLV!$A$2:$A$36,SMMLV!$D$2:$D$103),3))</f>
        <v/>
      </c>
    </row>
    <row r="1569" spans="5:6">
      <c r="E1569" s="224"/>
      <c r="F1569" s="270" t="str">
        <f>IF(OR(D1569="",E1569=""),"",ROUND(D1569/LOOKUP(E1569,SMMLV!$A$2:$A$36,SMMLV!$D$2:$D$103),3))</f>
        <v/>
      </c>
    </row>
    <row r="1570" spans="5:6">
      <c r="E1570" s="224"/>
      <c r="F1570" s="270" t="str">
        <f>IF(OR(D1570="",E1570=""),"",ROUND(D1570/LOOKUP(E1570,SMMLV!$A$2:$A$36,SMMLV!$D$2:$D$103),3))</f>
        <v/>
      </c>
    </row>
    <row r="1571" spans="5:6">
      <c r="E1571" s="224"/>
      <c r="F1571" s="270" t="str">
        <f>IF(OR(D1571="",E1571=""),"",ROUND(D1571/LOOKUP(E1571,SMMLV!$A$2:$A$36,SMMLV!$D$2:$D$103),3))</f>
        <v/>
      </c>
    </row>
    <row r="1572" spans="5:6">
      <c r="E1572" s="224"/>
      <c r="F1572" s="270" t="str">
        <f>IF(OR(D1572="",E1572=""),"",ROUND(D1572/LOOKUP(E1572,SMMLV!$A$2:$A$36,SMMLV!$D$2:$D$103),3))</f>
        <v/>
      </c>
    </row>
    <row r="1573" spans="5:6">
      <c r="E1573" s="224"/>
      <c r="F1573" s="270" t="str">
        <f>IF(OR(D1573="",E1573=""),"",ROUND(D1573/LOOKUP(E1573,SMMLV!$A$2:$A$36,SMMLV!$D$2:$D$103),3))</f>
        <v/>
      </c>
    </row>
    <row r="1574" spans="5:6">
      <c r="E1574" s="224"/>
      <c r="F1574" s="270" t="str">
        <f>IF(OR(D1574="",E1574=""),"",ROUND(D1574/LOOKUP(E1574,SMMLV!$A$2:$A$36,SMMLV!$D$2:$D$103),3))</f>
        <v/>
      </c>
    </row>
    <row r="1575" spans="5:6">
      <c r="E1575" s="224"/>
      <c r="F1575" s="270" t="str">
        <f>IF(OR(D1575="",E1575=""),"",ROUND(D1575/LOOKUP(E1575,SMMLV!$A$2:$A$36,SMMLV!$D$2:$D$103),3))</f>
        <v/>
      </c>
    </row>
    <row r="1576" spans="5:6">
      <c r="E1576" s="224"/>
      <c r="F1576" s="270" t="str">
        <f>IF(OR(D1576="",E1576=""),"",ROUND(D1576/LOOKUP(E1576,SMMLV!$A$2:$A$36,SMMLV!$D$2:$D$103),3))</f>
        <v/>
      </c>
    </row>
    <row r="1577" spans="5:6">
      <c r="E1577" s="224"/>
      <c r="F1577" s="270" t="str">
        <f>IF(OR(D1577="",E1577=""),"",ROUND(D1577/LOOKUP(E1577,SMMLV!$A$2:$A$36,SMMLV!$D$2:$D$103),3))</f>
        <v/>
      </c>
    </row>
    <row r="1578" spans="5:6">
      <c r="E1578" s="224"/>
      <c r="F1578" s="270" t="str">
        <f>IF(OR(D1578="",E1578=""),"",ROUND(D1578/LOOKUP(E1578,SMMLV!$A$2:$A$36,SMMLV!$D$2:$D$103),3))</f>
        <v/>
      </c>
    </row>
    <row r="1579" spans="5:6">
      <c r="E1579" s="224"/>
      <c r="F1579" s="270" t="str">
        <f>IF(OR(D1579="",E1579=""),"",ROUND(D1579/LOOKUP(E1579,SMMLV!$A$2:$A$36,SMMLV!$D$2:$D$103),3))</f>
        <v/>
      </c>
    </row>
    <row r="1580" spans="5:6">
      <c r="E1580" s="224"/>
      <c r="F1580" s="270" t="str">
        <f>IF(OR(D1580="",E1580=""),"",ROUND(D1580/LOOKUP(E1580,SMMLV!$A$2:$A$36,SMMLV!$D$2:$D$103),3))</f>
        <v/>
      </c>
    </row>
    <row r="1581" spans="5:6">
      <c r="E1581" s="224"/>
      <c r="F1581" s="270" t="str">
        <f>IF(OR(D1581="",E1581=""),"",ROUND(D1581/LOOKUP(E1581,SMMLV!$A$2:$A$36,SMMLV!$D$2:$D$103),3))</f>
        <v/>
      </c>
    </row>
    <row r="1582" spans="5:6">
      <c r="E1582" s="224"/>
      <c r="F1582" s="270" t="str">
        <f>IF(OR(D1582="",E1582=""),"",ROUND(D1582/LOOKUP(E1582,SMMLV!$A$2:$A$36,SMMLV!$D$2:$D$103),3))</f>
        <v/>
      </c>
    </row>
    <row r="1583" spans="5:6">
      <c r="E1583" s="224"/>
      <c r="F1583" s="270" t="str">
        <f>IF(OR(D1583="",E1583=""),"",ROUND(D1583/LOOKUP(E1583,SMMLV!$A$2:$A$36,SMMLV!$D$2:$D$103),3))</f>
        <v/>
      </c>
    </row>
    <row r="1584" spans="5:6">
      <c r="E1584" s="224"/>
      <c r="F1584" s="270" t="str">
        <f>IF(OR(D1584="",E1584=""),"",ROUND(D1584/LOOKUP(E1584,SMMLV!$A$2:$A$36,SMMLV!$D$2:$D$103),3))</f>
        <v/>
      </c>
    </row>
    <row r="1585" spans="5:6">
      <c r="E1585" s="224"/>
      <c r="F1585" s="270" t="str">
        <f>IF(OR(D1585="",E1585=""),"",ROUND(D1585/LOOKUP(E1585,SMMLV!$A$2:$A$36,SMMLV!$D$2:$D$103),3))</f>
        <v/>
      </c>
    </row>
    <row r="1586" spans="5:6">
      <c r="E1586" s="224"/>
      <c r="F1586" s="270" t="str">
        <f>IF(OR(D1586="",E1586=""),"",ROUND(D1586/LOOKUP(E1586,SMMLV!$A$2:$A$36,SMMLV!$D$2:$D$103),3))</f>
        <v/>
      </c>
    </row>
    <row r="1587" spans="5:6">
      <c r="E1587" s="224"/>
      <c r="F1587" s="270" t="str">
        <f>IF(OR(D1587="",E1587=""),"",ROUND(D1587/LOOKUP(E1587,SMMLV!$A$2:$A$36,SMMLV!$D$2:$D$103),3))</f>
        <v/>
      </c>
    </row>
    <row r="1588" spans="5:6">
      <c r="E1588" s="224"/>
      <c r="F1588" s="270" t="str">
        <f>IF(OR(D1588="",E1588=""),"",ROUND(D1588/LOOKUP(E1588,SMMLV!$A$2:$A$36,SMMLV!$D$2:$D$103),3))</f>
        <v/>
      </c>
    </row>
    <row r="1589" spans="5:6">
      <c r="E1589" s="224"/>
      <c r="F1589" s="270" t="str">
        <f>IF(OR(D1589="",E1589=""),"",ROUND(D1589/LOOKUP(E1589,SMMLV!$A$2:$A$36,SMMLV!$D$2:$D$103),3))</f>
        <v/>
      </c>
    </row>
    <row r="1590" spans="5:6">
      <c r="E1590" s="224"/>
      <c r="F1590" s="270" t="str">
        <f>IF(OR(D1590="",E1590=""),"",ROUND(D1590/LOOKUP(E1590,SMMLV!$A$2:$A$36,SMMLV!$D$2:$D$103),3))</f>
        <v/>
      </c>
    </row>
    <row r="1591" spans="5:6">
      <c r="E1591" s="224"/>
      <c r="F1591" s="270" t="str">
        <f>IF(OR(D1591="",E1591=""),"",ROUND(D1591/LOOKUP(E1591,SMMLV!$A$2:$A$36,SMMLV!$D$2:$D$103),3))</f>
        <v/>
      </c>
    </row>
    <row r="1592" spans="5:6">
      <c r="E1592" s="224"/>
      <c r="F1592" s="270" t="str">
        <f>IF(OR(D1592="",E1592=""),"",ROUND(D1592/LOOKUP(E1592,SMMLV!$A$2:$A$36,SMMLV!$D$2:$D$103),3))</f>
        <v/>
      </c>
    </row>
    <row r="1593" spans="5:6">
      <c r="E1593" s="224"/>
      <c r="F1593" s="270" t="str">
        <f>IF(OR(D1593="",E1593=""),"",ROUND(D1593/LOOKUP(E1593,SMMLV!$A$2:$A$36,SMMLV!$D$2:$D$103),3))</f>
        <v/>
      </c>
    </row>
    <row r="1594" spans="5:6">
      <c r="E1594" s="224"/>
      <c r="F1594" s="270" t="str">
        <f>IF(OR(D1594="",E1594=""),"",ROUND(D1594/LOOKUP(E1594,SMMLV!$A$2:$A$36,SMMLV!$D$2:$D$103),3))</f>
        <v/>
      </c>
    </row>
    <row r="1595" spans="5:6">
      <c r="E1595" s="224"/>
      <c r="F1595" s="270" t="str">
        <f>IF(OR(D1595="",E1595=""),"",ROUND(D1595/LOOKUP(E1595,SMMLV!$A$2:$A$36,SMMLV!$D$2:$D$103),3))</f>
        <v/>
      </c>
    </row>
    <row r="1596" spans="5:6">
      <c r="E1596" s="224"/>
      <c r="F1596" s="270" t="str">
        <f>IF(OR(D1596="",E1596=""),"",ROUND(D1596/LOOKUP(E1596,SMMLV!$A$2:$A$36,SMMLV!$D$2:$D$103),3))</f>
        <v/>
      </c>
    </row>
    <row r="1597" spans="5:6">
      <c r="E1597" s="224"/>
      <c r="F1597" s="270" t="str">
        <f>IF(OR(D1597="",E1597=""),"",ROUND(D1597/LOOKUP(E1597,SMMLV!$A$2:$A$36,SMMLV!$D$2:$D$103),3))</f>
        <v/>
      </c>
    </row>
    <row r="1598" spans="5:6">
      <c r="E1598" s="224"/>
      <c r="F1598" s="270" t="str">
        <f>IF(OR(D1598="",E1598=""),"",ROUND(D1598/LOOKUP(E1598,SMMLV!$A$2:$A$36,SMMLV!$D$2:$D$103),3))</f>
        <v/>
      </c>
    </row>
    <row r="1599" spans="5:6">
      <c r="E1599" s="224"/>
      <c r="F1599" s="270" t="str">
        <f>IF(OR(D1599="",E1599=""),"",ROUND(D1599/LOOKUP(E1599,SMMLV!$A$2:$A$36,SMMLV!$D$2:$D$103),3))</f>
        <v/>
      </c>
    </row>
    <row r="1600" spans="5:6">
      <c r="E1600" s="224"/>
      <c r="F1600" s="270" t="str">
        <f>IF(OR(D1600="",E1600=""),"",ROUND(D1600/LOOKUP(E1600,SMMLV!$A$2:$A$36,SMMLV!$D$2:$D$103),3))</f>
        <v/>
      </c>
    </row>
    <row r="1601" spans="5:6">
      <c r="E1601" s="224"/>
      <c r="F1601" s="270" t="str">
        <f>IF(OR(D1601="",E1601=""),"",ROUND(D1601/LOOKUP(E1601,SMMLV!$A$2:$A$36,SMMLV!$D$2:$D$103),3))</f>
        <v/>
      </c>
    </row>
    <row r="1602" spans="5:6">
      <c r="E1602" s="224"/>
      <c r="F1602" s="270" t="str">
        <f>IF(OR(D1602="",E1602=""),"",ROUND(D1602/LOOKUP(E1602,SMMLV!$A$2:$A$36,SMMLV!$D$2:$D$103),3))</f>
        <v/>
      </c>
    </row>
    <row r="1603" spans="5:6">
      <c r="E1603" s="224"/>
      <c r="F1603" s="270" t="str">
        <f>IF(OR(D1603="",E1603=""),"",ROUND(D1603/LOOKUP(E1603,SMMLV!$A$2:$A$36,SMMLV!$D$2:$D$103),3))</f>
        <v/>
      </c>
    </row>
    <row r="1604" spans="5:6">
      <c r="E1604" s="224"/>
      <c r="F1604" s="270" t="str">
        <f>IF(OR(D1604="",E1604=""),"",ROUND(D1604/LOOKUP(E1604,SMMLV!$A$2:$A$36,SMMLV!$D$2:$D$103),3))</f>
        <v/>
      </c>
    </row>
    <row r="1605" spans="5:6">
      <c r="E1605" s="224"/>
      <c r="F1605" s="270" t="str">
        <f>IF(OR(D1605="",E1605=""),"",ROUND(D1605/LOOKUP(E1605,SMMLV!$A$2:$A$36,SMMLV!$D$2:$D$103),3))</f>
        <v/>
      </c>
    </row>
    <row r="1606" spans="5:6">
      <c r="E1606" s="224"/>
      <c r="F1606" s="270" t="str">
        <f>IF(OR(D1606="",E1606=""),"",ROUND(D1606/LOOKUP(E1606,SMMLV!$A$2:$A$36,SMMLV!$D$2:$D$103),3))</f>
        <v/>
      </c>
    </row>
    <row r="1607" spans="5:6">
      <c r="E1607" s="224"/>
      <c r="F1607" s="270" t="str">
        <f>IF(OR(D1607="",E1607=""),"",ROUND(D1607/LOOKUP(E1607,SMMLV!$A$2:$A$36,SMMLV!$D$2:$D$103),3))</f>
        <v/>
      </c>
    </row>
    <row r="1608" spans="5:6">
      <c r="E1608" s="224"/>
      <c r="F1608" s="270" t="str">
        <f>IF(OR(D1608="",E1608=""),"",ROUND(D1608/LOOKUP(E1608,SMMLV!$A$2:$A$36,SMMLV!$D$2:$D$103),3))</f>
        <v/>
      </c>
    </row>
    <row r="1609" spans="5:6">
      <c r="E1609" s="224"/>
      <c r="F1609" s="270" t="str">
        <f>IF(OR(D1609="",E1609=""),"",ROUND(D1609/LOOKUP(E1609,SMMLV!$A$2:$A$36,SMMLV!$D$2:$D$103),3))</f>
        <v/>
      </c>
    </row>
    <row r="1610" spans="5:6">
      <c r="E1610" s="224"/>
      <c r="F1610" s="270" t="str">
        <f>IF(OR(D1610="",E1610=""),"",ROUND(D1610/LOOKUP(E1610,SMMLV!$A$2:$A$36,SMMLV!$D$2:$D$103),3))</f>
        <v/>
      </c>
    </row>
    <row r="1611" spans="5:6">
      <c r="E1611" s="224"/>
      <c r="F1611" s="270" t="str">
        <f>IF(OR(D1611="",E1611=""),"",ROUND(D1611/LOOKUP(E1611,SMMLV!$A$2:$A$36,SMMLV!$D$2:$D$103),3))</f>
        <v/>
      </c>
    </row>
    <row r="1612" spans="5:6">
      <c r="E1612" s="224"/>
      <c r="F1612" s="270" t="str">
        <f>IF(OR(D1612="",E1612=""),"",ROUND(D1612/LOOKUP(E1612,SMMLV!$A$2:$A$36,SMMLV!$D$2:$D$103),3))</f>
        <v/>
      </c>
    </row>
    <row r="1613" spans="5:6">
      <c r="E1613" s="224"/>
      <c r="F1613" s="270" t="str">
        <f>IF(OR(D1613="",E1613=""),"",ROUND(D1613/LOOKUP(E1613,SMMLV!$A$2:$A$36,SMMLV!$D$2:$D$103),3))</f>
        <v/>
      </c>
    </row>
    <row r="1614" spans="5:6">
      <c r="E1614" s="224"/>
      <c r="F1614" s="270" t="str">
        <f>IF(OR(D1614="",E1614=""),"",ROUND(D1614/LOOKUP(E1614,SMMLV!$A$2:$A$36,SMMLV!$D$2:$D$103),3))</f>
        <v/>
      </c>
    </row>
    <row r="1615" spans="5:6">
      <c r="E1615" s="224"/>
      <c r="F1615" s="270" t="str">
        <f>IF(OR(D1615="",E1615=""),"",ROUND(D1615/LOOKUP(E1615,SMMLV!$A$2:$A$36,SMMLV!$D$2:$D$103),3))</f>
        <v/>
      </c>
    </row>
    <row r="1616" spans="5:6">
      <c r="E1616" s="224"/>
      <c r="F1616" s="270" t="str">
        <f>IF(OR(D1616="",E1616=""),"",ROUND(D1616/LOOKUP(E1616,SMMLV!$A$2:$A$36,SMMLV!$D$2:$D$103),3))</f>
        <v/>
      </c>
    </row>
    <row r="1617" spans="5:6">
      <c r="E1617" s="224"/>
      <c r="F1617" s="270" t="str">
        <f>IF(OR(D1617="",E1617=""),"",ROUND(D1617/LOOKUP(E1617,SMMLV!$A$2:$A$36,SMMLV!$D$2:$D$103),3))</f>
        <v/>
      </c>
    </row>
    <row r="1618" spans="5:6">
      <c r="E1618" s="224"/>
      <c r="F1618" s="270" t="str">
        <f>IF(OR(D1618="",E1618=""),"",ROUND(D1618/LOOKUP(E1618,SMMLV!$A$2:$A$36,SMMLV!$D$2:$D$103),3))</f>
        <v/>
      </c>
    </row>
    <row r="1619" spans="5:6">
      <c r="E1619" s="224"/>
      <c r="F1619" s="270" t="str">
        <f>IF(OR(D1619="",E1619=""),"",ROUND(D1619/LOOKUP(E1619,SMMLV!$A$2:$A$36,SMMLV!$D$2:$D$103),3))</f>
        <v/>
      </c>
    </row>
    <row r="1620" spans="5:6">
      <c r="E1620" s="224"/>
      <c r="F1620" s="270" t="str">
        <f>IF(OR(D1620="",E1620=""),"",ROUND(D1620/LOOKUP(E1620,SMMLV!$A$2:$A$36,SMMLV!$D$2:$D$103),3))</f>
        <v/>
      </c>
    </row>
    <row r="1621" spans="5:6">
      <c r="E1621" s="224"/>
      <c r="F1621" s="270" t="str">
        <f>IF(OR(D1621="",E1621=""),"",ROUND(D1621/LOOKUP(E1621,SMMLV!$A$2:$A$36,SMMLV!$D$2:$D$103),3))</f>
        <v/>
      </c>
    </row>
    <row r="1622" spans="5:6">
      <c r="E1622" s="224"/>
      <c r="F1622" s="270" t="str">
        <f>IF(OR(D1622="",E1622=""),"",ROUND(D1622/LOOKUP(E1622,SMMLV!$A$2:$A$36,SMMLV!$D$2:$D$103),3))</f>
        <v/>
      </c>
    </row>
    <row r="1623" spans="5:6">
      <c r="E1623" s="224"/>
      <c r="F1623" s="270" t="str">
        <f>IF(OR(D1623="",E1623=""),"",ROUND(D1623/LOOKUP(E1623,SMMLV!$A$2:$A$36,SMMLV!$D$2:$D$103),3))</f>
        <v/>
      </c>
    </row>
    <row r="1624" spans="5:6">
      <c r="E1624" s="224"/>
      <c r="F1624" s="270" t="str">
        <f>IF(OR(D1624="",E1624=""),"",ROUND(D1624/LOOKUP(E1624,SMMLV!$A$2:$A$36,SMMLV!$D$2:$D$103),3))</f>
        <v/>
      </c>
    </row>
    <row r="1625" spans="5:6">
      <c r="E1625" s="224"/>
      <c r="F1625" s="270" t="str">
        <f>IF(OR(D1625="",E1625=""),"",ROUND(D1625/LOOKUP(E1625,SMMLV!$A$2:$A$36,SMMLV!$D$2:$D$103),3))</f>
        <v/>
      </c>
    </row>
    <row r="1626" spans="5:6">
      <c r="E1626" s="224"/>
      <c r="F1626" s="270" t="str">
        <f>IF(OR(D1626="",E1626=""),"",ROUND(D1626/LOOKUP(E1626,SMMLV!$A$2:$A$36,SMMLV!$D$2:$D$103),3))</f>
        <v/>
      </c>
    </row>
    <row r="1627" spans="5:6">
      <c r="E1627" s="224"/>
      <c r="F1627" s="270" t="str">
        <f>IF(OR(D1627="",E1627=""),"",ROUND(D1627/LOOKUP(E1627,SMMLV!$A$2:$A$36,SMMLV!$D$2:$D$103),3))</f>
        <v/>
      </c>
    </row>
    <row r="1628" spans="5:6">
      <c r="E1628" s="224"/>
      <c r="F1628" s="270" t="str">
        <f>IF(OR(D1628="",E1628=""),"",ROUND(D1628/LOOKUP(E1628,SMMLV!$A$2:$A$36,SMMLV!$D$2:$D$103),3))</f>
        <v/>
      </c>
    </row>
    <row r="1629" spans="5:6">
      <c r="E1629" s="224"/>
      <c r="F1629" s="270" t="str">
        <f>IF(OR(D1629="",E1629=""),"",ROUND(D1629/LOOKUP(E1629,SMMLV!$A$2:$A$36,SMMLV!$D$2:$D$103),3))</f>
        <v/>
      </c>
    </row>
    <row r="1630" spans="5:6">
      <c r="E1630" s="224"/>
      <c r="F1630" s="270" t="str">
        <f>IF(OR(D1630="",E1630=""),"",ROUND(D1630/LOOKUP(E1630,SMMLV!$A$2:$A$36,SMMLV!$D$2:$D$103),3))</f>
        <v/>
      </c>
    </row>
    <row r="1631" spans="5:6">
      <c r="E1631" s="224"/>
      <c r="F1631" s="270" t="str">
        <f>IF(OR(D1631="",E1631=""),"",ROUND(D1631/LOOKUP(E1631,SMMLV!$A$2:$A$36,SMMLV!$D$2:$D$103),3))</f>
        <v/>
      </c>
    </row>
    <row r="1632" spans="5:6">
      <c r="E1632" s="224"/>
      <c r="F1632" s="270" t="str">
        <f>IF(OR(D1632="",E1632=""),"",ROUND(D1632/LOOKUP(E1632,SMMLV!$A$2:$A$36,SMMLV!$D$2:$D$103),3))</f>
        <v/>
      </c>
    </row>
    <row r="1633" spans="5:6">
      <c r="E1633" s="224"/>
      <c r="F1633" s="270" t="str">
        <f>IF(OR(D1633="",E1633=""),"",ROUND(D1633/LOOKUP(E1633,SMMLV!$A$2:$A$36,SMMLV!$D$2:$D$103),3))</f>
        <v/>
      </c>
    </row>
    <row r="1634" spans="5:6">
      <c r="E1634" s="224"/>
      <c r="F1634" s="270" t="str">
        <f>IF(OR(D1634="",E1634=""),"",ROUND(D1634/LOOKUP(E1634,SMMLV!$A$2:$A$36,SMMLV!$D$2:$D$103),3))</f>
        <v/>
      </c>
    </row>
    <row r="1635" spans="5:6">
      <c r="E1635" s="224"/>
      <c r="F1635" s="270" t="str">
        <f>IF(OR(D1635="",E1635=""),"",ROUND(D1635/LOOKUP(E1635,SMMLV!$A$2:$A$36,SMMLV!$D$2:$D$103),3))</f>
        <v/>
      </c>
    </row>
    <row r="1636" spans="5:6">
      <c r="E1636" s="224"/>
      <c r="F1636" s="270" t="str">
        <f>IF(OR(D1636="",E1636=""),"",ROUND(D1636/LOOKUP(E1636,SMMLV!$A$2:$A$36,SMMLV!$D$2:$D$103),3))</f>
        <v/>
      </c>
    </row>
    <row r="1637" spans="5:6">
      <c r="E1637" s="224"/>
      <c r="F1637" s="270" t="str">
        <f>IF(OR(D1637="",E1637=""),"",ROUND(D1637/LOOKUP(E1637,SMMLV!$A$2:$A$36,SMMLV!$D$2:$D$103),3))</f>
        <v/>
      </c>
    </row>
    <row r="1638" spans="5:6">
      <c r="E1638" s="224"/>
      <c r="F1638" s="270" t="str">
        <f>IF(OR(D1638="",E1638=""),"",ROUND(D1638/LOOKUP(E1638,SMMLV!$A$2:$A$36,SMMLV!$D$2:$D$103),3))</f>
        <v/>
      </c>
    </row>
    <row r="1639" spans="5:6">
      <c r="E1639" s="224"/>
      <c r="F1639" s="270" t="str">
        <f>IF(OR(D1639="",E1639=""),"",ROUND(D1639/LOOKUP(E1639,SMMLV!$A$2:$A$36,SMMLV!$D$2:$D$103),3))</f>
        <v/>
      </c>
    </row>
    <row r="1640" spans="5:6">
      <c r="E1640" s="224"/>
      <c r="F1640" s="270" t="str">
        <f>IF(OR(D1640="",E1640=""),"",ROUND(D1640/LOOKUP(E1640,SMMLV!$A$2:$A$36,SMMLV!$D$2:$D$103),3))</f>
        <v/>
      </c>
    </row>
    <row r="1641" spans="5:6">
      <c r="E1641" s="224"/>
      <c r="F1641" s="270" t="str">
        <f>IF(OR(D1641="",E1641=""),"",ROUND(D1641/LOOKUP(E1641,SMMLV!$A$2:$A$36,SMMLV!$D$2:$D$103),3))</f>
        <v/>
      </c>
    </row>
    <row r="1642" spans="5:6">
      <c r="E1642" s="224"/>
      <c r="F1642" s="270" t="str">
        <f>IF(OR(D1642="",E1642=""),"",ROUND(D1642/LOOKUP(E1642,SMMLV!$A$2:$A$36,SMMLV!$D$2:$D$103),3))</f>
        <v/>
      </c>
    </row>
    <row r="1643" spans="5:6">
      <c r="E1643" s="224"/>
      <c r="F1643" s="270" t="str">
        <f>IF(OR(D1643="",E1643=""),"",ROUND(D1643/LOOKUP(E1643,SMMLV!$A$2:$A$36,SMMLV!$D$2:$D$103),3))</f>
        <v/>
      </c>
    </row>
    <row r="1644" spans="5:6">
      <c r="E1644" s="224"/>
      <c r="F1644" s="270" t="str">
        <f>IF(OR(D1644="",E1644=""),"",ROUND(D1644/LOOKUP(E1644,SMMLV!$A$2:$A$36,SMMLV!$D$2:$D$103),3))</f>
        <v/>
      </c>
    </row>
    <row r="1645" spans="5:6">
      <c r="E1645" s="224"/>
      <c r="F1645" s="270" t="str">
        <f>IF(OR(D1645="",E1645=""),"",ROUND(D1645/LOOKUP(E1645,SMMLV!$A$2:$A$36,SMMLV!$D$2:$D$103),3))</f>
        <v/>
      </c>
    </row>
    <row r="1646" spans="5:6">
      <c r="E1646" s="224"/>
      <c r="F1646" s="270" t="str">
        <f>IF(OR(D1646="",E1646=""),"",ROUND(D1646/LOOKUP(E1646,SMMLV!$A$2:$A$36,SMMLV!$D$2:$D$103),3))</f>
        <v/>
      </c>
    </row>
    <row r="1647" spans="5:6">
      <c r="E1647" s="224"/>
      <c r="F1647" s="270" t="str">
        <f>IF(OR(D1647="",E1647=""),"",ROUND(D1647/LOOKUP(E1647,SMMLV!$A$2:$A$36,SMMLV!$D$2:$D$103),3))</f>
        <v/>
      </c>
    </row>
    <row r="1648" spans="5:6">
      <c r="E1648" s="224"/>
      <c r="F1648" s="270" t="str">
        <f>IF(OR(D1648="",E1648=""),"",ROUND(D1648/LOOKUP(E1648,SMMLV!$A$2:$A$36,SMMLV!$D$2:$D$103),3))</f>
        <v/>
      </c>
    </row>
    <row r="1649" spans="5:6">
      <c r="E1649" s="224"/>
      <c r="F1649" s="270" t="str">
        <f>IF(OR(D1649="",E1649=""),"",ROUND(D1649/LOOKUP(E1649,SMMLV!$A$2:$A$36,SMMLV!$D$2:$D$103),3))</f>
        <v/>
      </c>
    </row>
    <row r="1650" spans="5:6">
      <c r="E1650" s="224"/>
      <c r="F1650" s="270" t="str">
        <f>IF(OR(D1650="",E1650=""),"",ROUND(D1650/LOOKUP(E1650,SMMLV!$A$2:$A$36,SMMLV!$D$2:$D$103),3))</f>
        <v/>
      </c>
    </row>
    <row r="1651" spans="5:6">
      <c r="E1651" s="224"/>
      <c r="F1651" s="270" t="str">
        <f>IF(OR(D1651="",E1651=""),"",ROUND(D1651/LOOKUP(E1651,SMMLV!$A$2:$A$36,SMMLV!$D$2:$D$103),3))</f>
        <v/>
      </c>
    </row>
    <row r="1652" spans="5:6">
      <c r="E1652" s="224"/>
      <c r="F1652" s="270" t="str">
        <f>IF(OR(D1652="",E1652=""),"",ROUND(D1652/LOOKUP(E1652,SMMLV!$A$2:$A$36,SMMLV!$D$2:$D$103),3))</f>
        <v/>
      </c>
    </row>
    <row r="1653" spans="5:6">
      <c r="E1653" s="224"/>
      <c r="F1653" s="270" t="str">
        <f>IF(OR(D1653="",E1653=""),"",ROUND(D1653/LOOKUP(E1653,SMMLV!$A$2:$A$36,SMMLV!$D$2:$D$103),3))</f>
        <v/>
      </c>
    </row>
    <row r="1654" spans="5:6">
      <c r="E1654" s="224"/>
      <c r="F1654" s="270" t="str">
        <f>IF(OR(D1654="",E1654=""),"",ROUND(D1654/LOOKUP(E1654,SMMLV!$A$2:$A$36,SMMLV!$D$2:$D$103),3))</f>
        <v/>
      </c>
    </row>
    <row r="1655" spans="5:6">
      <c r="E1655" s="224"/>
      <c r="F1655" s="270" t="str">
        <f>IF(OR(D1655="",E1655=""),"",ROUND(D1655/LOOKUP(E1655,SMMLV!$A$2:$A$36,SMMLV!$D$2:$D$103),3))</f>
        <v/>
      </c>
    </row>
    <row r="1656" spans="5:6">
      <c r="E1656" s="224"/>
      <c r="F1656" s="270" t="str">
        <f>IF(OR(D1656="",E1656=""),"",ROUND(D1656/LOOKUP(E1656,SMMLV!$A$2:$A$36,SMMLV!$D$2:$D$103),3))</f>
        <v/>
      </c>
    </row>
    <row r="1657" spans="5:6">
      <c r="E1657" s="224"/>
      <c r="F1657" s="270" t="str">
        <f>IF(OR(D1657="",E1657=""),"",ROUND(D1657/LOOKUP(E1657,SMMLV!$A$2:$A$36,SMMLV!$D$2:$D$103),3))</f>
        <v/>
      </c>
    </row>
    <row r="1658" spans="5:6">
      <c r="E1658" s="224"/>
      <c r="F1658" s="270" t="str">
        <f>IF(OR(D1658="",E1658=""),"",ROUND(D1658/LOOKUP(E1658,SMMLV!$A$2:$A$36,SMMLV!$D$2:$D$103),3))</f>
        <v/>
      </c>
    </row>
    <row r="1659" spans="5:6">
      <c r="E1659" s="224"/>
      <c r="F1659" s="270" t="str">
        <f>IF(OR(D1659="",E1659=""),"",ROUND(D1659/LOOKUP(E1659,SMMLV!$A$2:$A$36,SMMLV!$D$2:$D$103),3))</f>
        <v/>
      </c>
    </row>
    <row r="1660" spans="5:6">
      <c r="E1660" s="224"/>
      <c r="F1660" s="270" t="str">
        <f>IF(OR(D1660="",E1660=""),"",ROUND(D1660/LOOKUP(E1660,SMMLV!$A$2:$A$36,SMMLV!$D$2:$D$103),3))</f>
        <v/>
      </c>
    </row>
    <row r="1661" spans="5:6">
      <c r="E1661" s="224"/>
      <c r="F1661" s="270" t="str">
        <f>IF(OR(D1661="",E1661=""),"",ROUND(D1661/LOOKUP(E1661,SMMLV!$A$2:$A$36,SMMLV!$D$2:$D$103),3))</f>
        <v/>
      </c>
    </row>
    <row r="1662" spans="5:6">
      <c r="E1662" s="224"/>
      <c r="F1662" s="270" t="str">
        <f>IF(OR(D1662="",E1662=""),"",ROUND(D1662/LOOKUP(E1662,SMMLV!$A$2:$A$36,SMMLV!$D$2:$D$103),3))</f>
        <v/>
      </c>
    </row>
    <row r="1663" spans="5:6">
      <c r="E1663" s="224"/>
      <c r="F1663" s="270" t="str">
        <f>IF(OR(D1663="",E1663=""),"",ROUND(D1663/LOOKUP(E1663,SMMLV!$A$2:$A$36,SMMLV!$D$2:$D$103),3))</f>
        <v/>
      </c>
    </row>
    <row r="1664" spans="5:6">
      <c r="E1664" s="224"/>
      <c r="F1664" s="270" t="str">
        <f>IF(OR(D1664="",E1664=""),"",ROUND(D1664/LOOKUP(E1664,SMMLV!$A$2:$A$36,SMMLV!$D$2:$D$103),3))</f>
        <v/>
      </c>
    </row>
    <row r="1665" spans="5:6">
      <c r="E1665" s="224"/>
      <c r="F1665" s="270" t="str">
        <f>IF(OR(D1665="",E1665=""),"",ROUND(D1665/LOOKUP(E1665,SMMLV!$A$2:$A$36,SMMLV!$D$2:$D$103),3))</f>
        <v/>
      </c>
    </row>
    <row r="1666" spans="5:6">
      <c r="E1666" s="224"/>
      <c r="F1666" s="270" t="str">
        <f>IF(OR(D1666="",E1666=""),"",ROUND(D1666/LOOKUP(E1666,SMMLV!$A$2:$A$36,SMMLV!$D$2:$D$103),3))</f>
        <v/>
      </c>
    </row>
    <row r="1667" spans="5:6">
      <c r="E1667" s="224"/>
      <c r="F1667" s="270" t="str">
        <f>IF(OR(D1667="",E1667=""),"",ROUND(D1667/LOOKUP(E1667,SMMLV!$A$2:$A$36,SMMLV!$D$2:$D$103),3))</f>
        <v/>
      </c>
    </row>
    <row r="1668" spans="5:6">
      <c r="E1668" s="224"/>
      <c r="F1668" s="270" t="str">
        <f>IF(OR(D1668="",E1668=""),"",ROUND(D1668/LOOKUP(E1668,SMMLV!$A$2:$A$36,SMMLV!$D$2:$D$103),3))</f>
        <v/>
      </c>
    </row>
    <row r="1669" spans="5:6">
      <c r="E1669" s="224"/>
      <c r="F1669" s="270" t="str">
        <f>IF(OR(D1669="",E1669=""),"",ROUND(D1669/LOOKUP(E1669,SMMLV!$A$2:$A$36,SMMLV!$D$2:$D$103),3))</f>
        <v/>
      </c>
    </row>
    <row r="1670" spans="5:6">
      <c r="E1670" s="224"/>
      <c r="F1670" s="270" t="str">
        <f>IF(OR(D1670="",E1670=""),"",ROUND(D1670/LOOKUP(E1670,SMMLV!$A$2:$A$36,SMMLV!$D$2:$D$103),3))</f>
        <v/>
      </c>
    </row>
    <row r="1671" spans="5:6">
      <c r="E1671" s="224"/>
      <c r="F1671" s="270" t="str">
        <f>IF(OR(D1671="",E1671=""),"",ROUND(D1671/LOOKUP(E1671,SMMLV!$A$2:$A$36,SMMLV!$D$2:$D$103),3))</f>
        <v/>
      </c>
    </row>
    <row r="1672" spans="5:6">
      <c r="E1672" s="224"/>
      <c r="F1672" s="270" t="str">
        <f>IF(OR(D1672="",E1672=""),"",ROUND(D1672/LOOKUP(E1672,SMMLV!$A$2:$A$36,SMMLV!$D$2:$D$103),3))</f>
        <v/>
      </c>
    </row>
    <row r="1673" spans="5:6">
      <c r="E1673" s="224"/>
      <c r="F1673" s="270" t="str">
        <f>IF(OR(D1673="",E1673=""),"",ROUND(D1673/LOOKUP(E1673,SMMLV!$A$2:$A$36,SMMLV!$D$2:$D$103),3))</f>
        <v/>
      </c>
    </row>
    <row r="1674" spans="5:6">
      <c r="E1674" s="224"/>
      <c r="F1674" s="270" t="str">
        <f>IF(OR(D1674="",E1674=""),"",ROUND(D1674/LOOKUP(E1674,SMMLV!$A$2:$A$36,SMMLV!$D$2:$D$103),3))</f>
        <v/>
      </c>
    </row>
    <row r="1675" spans="5:6">
      <c r="E1675" s="224"/>
      <c r="F1675" s="270" t="str">
        <f>IF(OR(D1675="",E1675=""),"",ROUND(D1675/LOOKUP(E1675,SMMLV!$A$2:$A$36,SMMLV!$D$2:$D$103),3))</f>
        <v/>
      </c>
    </row>
    <row r="1676" spans="5:6">
      <c r="E1676" s="224"/>
      <c r="F1676" s="270" t="str">
        <f>IF(OR(D1676="",E1676=""),"",ROUND(D1676/LOOKUP(E1676,SMMLV!$A$2:$A$36,SMMLV!$D$2:$D$103),3))</f>
        <v/>
      </c>
    </row>
    <row r="1677" spans="5:6">
      <c r="E1677" s="224"/>
      <c r="F1677" s="270" t="str">
        <f>IF(OR(D1677="",E1677=""),"",ROUND(D1677/LOOKUP(E1677,SMMLV!$A$2:$A$36,SMMLV!$D$2:$D$103),3))</f>
        <v/>
      </c>
    </row>
    <row r="1678" spans="5:6">
      <c r="E1678" s="224"/>
      <c r="F1678" s="270" t="str">
        <f>IF(OR(D1678="",E1678=""),"",ROUND(D1678/LOOKUP(E1678,SMMLV!$A$2:$A$36,SMMLV!$D$2:$D$103),3))</f>
        <v/>
      </c>
    </row>
    <row r="1679" spans="5:6">
      <c r="E1679" s="224"/>
      <c r="F1679" s="270" t="str">
        <f>IF(OR(D1679="",E1679=""),"",ROUND(D1679/LOOKUP(E1679,SMMLV!$A$2:$A$36,SMMLV!$D$2:$D$103),3))</f>
        <v/>
      </c>
    </row>
    <row r="1680" spans="5:6">
      <c r="E1680" s="224"/>
      <c r="F1680" s="270" t="str">
        <f>IF(OR(D1680="",E1680=""),"",ROUND(D1680/LOOKUP(E1680,SMMLV!$A$2:$A$36,SMMLV!$D$2:$D$103),3))</f>
        <v/>
      </c>
    </row>
    <row r="1681" spans="5:6">
      <c r="E1681" s="224"/>
      <c r="F1681" s="270" t="str">
        <f>IF(OR(D1681="",E1681=""),"",ROUND(D1681/LOOKUP(E1681,SMMLV!$A$2:$A$36,SMMLV!$D$2:$D$103),3))</f>
        <v/>
      </c>
    </row>
    <row r="1682" spans="5:6">
      <c r="E1682" s="224"/>
      <c r="F1682" s="270" t="str">
        <f>IF(OR(D1682="",E1682=""),"",ROUND(D1682/LOOKUP(E1682,SMMLV!$A$2:$A$36,SMMLV!$D$2:$D$103),3))</f>
        <v/>
      </c>
    </row>
    <row r="1683" spans="5:6">
      <c r="E1683" s="224"/>
      <c r="F1683" s="270" t="str">
        <f>IF(OR(D1683="",E1683=""),"",ROUND(D1683/LOOKUP(E1683,SMMLV!$A$2:$A$36,SMMLV!$D$2:$D$103),3))</f>
        <v/>
      </c>
    </row>
    <row r="1684" spans="5:6">
      <c r="E1684" s="224"/>
      <c r="F1684" s="270" t="str">
        <f>IF(OR(D1684="",E1684=""),"",ROUND(D1684/LOOKUP(E1684,SMMLV!$A$2:$A$36,SMMLV!$D$2:$D$103),3))</f>
        <v/>
      </c>
    </row>
    <row r="1685" spans="5:6">
      <c r="E1685" s="224"/>
      <c r="F1685" s="270" t="str">
        <f>IF(OR(D1685="",E1685=""),"",ROUND(D1685/LOOKUP(E1685,SMMLV!$A$2:$A$36,SMMLV!$D$2:$D$103),3))</f>
        <v/>
      </c>
    </row>
    <row r="1686" spans="5:6">
      <c r="E1686" s="224"/>
      <c r="F1686" s="270" t="str">
        <f>IF(OR(D1686="",E1686=""),"",ROUND(D1686/LOOKUP(E1686,SMMLV!$A$2:$A$36,SMMLV!$D$2:$D$103),3))</f>
        <v/>
      </c>
    </row>
    <row r="1687" spans="5:6">
      <c r="E1687" s="224"/>
      <c r="F1687" s="270" t="str">
        <f>IF(OR(D1687="",E1687=""),"",ROUND(D1687/LOOKUP(E1687,SMMLV!$A$2:$A$36,SMMLV!$D$2:$D$103),3))</f>
        <v/>
      </c>
    </row>
    <row r="1688" spans="5:6">
      <c r="E1688" s="224"/>
      <c r="F1688" s="270" t="str">
        <f>IF(OR(D1688="",E1688=""),"",ROUND(D1688/LOOKUP(E1688,SMMLV!$A$2:$A$36,SMMLV!$D$2:$D$103),3))</f>
        <v/>
      </c>
    </row>
    <row r="1689" spans="5:6">
      <c r="E1689" s="224"/>
      <c r="F1689" s="270" t="str">
        <f>IF(OR(D1689="",E1689=""),"",ROUND(D1689/LOOKUP(E1689,SMMLV!$A$2:$A$36,SMMLV!$D$2:$D$103),3))</f>
        <v/>
      </c>
    </row>
    <row r="1690" spans="5:6">
      <c r="E1690" s="224"/>
      <c r="F1690" s="270" t="str">
        <f>IF(OR(D1690="",E1690=""),"",ROUND(D1690/LOOKUP(E1690,SMMLV!$A$2:$A$36,SMMLV!$D$2:$D$103),3))</f>
        <v/>
      </c>
    </row>
    <row r="1691" spans="5:6">
      <c r="E1691" s="224"/>
      <c r="F1691" s="270" t="str">
        <f>IF(OR(D1691="",E1691=""),"",ROUND(D1691/LOOKUP(E1691,SMMLV!$A$2:$A$36,SMMLV!$D$2:$D$103),3))</f>
        <v/>
      </c>
    </row>
    <row r="1692" spans="5:6">
      <c r="E1692" s="224"/>
      <c r="F1692" s="270" t="str">
        <f>IF(OR(D1692="",E1692=""),"",ROUND(D1692/LOOKUP(E1692,SMMLV!$A$2:$A$36,SMMLV!$D$2:$D$103),3))</f>
        <v/>
      </c>
    </row>
    <row r="1693" spans="5:6">
      <c r="E1693" s="224"/>
      <c r="F1693" s="270" t="str">
        <f>IF(OR(D1693="",E1693=""),"",ROUND(D1693/LOOKUP(E1693,SMMLV!$A$2:$A$36,SMMLV!$D$2:$D$103),3))</f>
        <v/>
      </c>
    </row>
    <row r="1694" spans="5:6">
      <c r="E1694" s="224"/>
      <c r="F1694" s="270" t="str">
        <f>IF(OR(D1694="",E1694=""),"",ROUND(D1694/LOOKUP(E1694,SMMLV!$A$2:$A$36,SMMLV!$D$2:$D$103),3))</f>
        <v/>
      </c>
    </row>
    <row r="1695" spans="5:6">
      <c r="E1695" s="224"/>
      <c r="F1695" s="270" t="str">
        <f>IF(OR(D1695="",E1695=""),"",ROUND(D1695/LOOKUP(E1695,SMMLV!$A$2:$A$36,SMMLV!$D$2:$D$103),3))</f>
        <v/>
      </c>
    </row>
    <row r="1696" spans="5:6">
      <c r="E1696" s="224"/>
      <c r="F1696" s="270" t="str">
        <f>IF(OR(D1696="",E1696=""),"",ROUND(D1696/LOOKUP(E1696,SMMLV!$A$2:$A$36,SMMLV!$D$2:$D$103),3))</f>
        <v/>
      </c>
    </row>
    <row r="1697" spans="5:6">
      <c r="E1697" s="224"/>
      <c r="F1697" s="270" t="str">
        <f>IF(OR(D1697="",E1697=""),"",ROUND(D1697/LOOKUP(E1697,SMMLV!$A$2:$A$36,SMMLV!$D$2:$D$103),3))</f>
        <v/>
      </c>
    </row>
    <row r="1698" spans="5:6">
      <c r="E1698" s="224"/>
      <c r="F1698" s="270" t="str">
        <f>IF(OR(D1698="",E1698=""),"",ROUND(D1698/LOOKUP(E1698,SMMLV!$A$2:$A$36,SMMLV!$D$2:$D$103),3))</f>
        <v/>
      </c>
    </row>
    <row r="1699" spans="5:6">
      <c r="E1699" s="224"/>
      <c r="F1699" s="270" t="str">
        <f>IF(OR(D1699="",E1699=""),"",ROUND(D1699/LOOKUP(E1699,SMMLV!$A$2:$A$36,SMMLV!$D$2:$D$103),3))</f>
        <v/>
      </c>
    </row>
    <row r="1700" spans="5:6">
      <c r="E1700" s="224"/>
      <c r="F1700" s="270" t="str">
        <f>IF(OR(D1700="",E1700=""),"",ROUND(D1700/LOOKUP(E1700,SMMLV!$A$2:$A$36,SMMLV!$D$2:$D$103),3))</f>
        <v/>
      </c>
    </row>
    <row r="1701" spans="5:6">
      <c r="E1701" s="224"/>
      <c r="F1701" s="270" t="str">
        <f>IF(OR(D1701="",E1701=""),"",ROUND(D1701/LOOKUP(E1701,SMMLV!$A$2:$A$36,SMMLV!$D$2:$D$103),3))</f>
        <v/>
      </c>
    </row>
    <row r="1702" spans="5:6">
      <c r="E1702" s="224"/>
      <c r="F1702" s="270" t="str">
        <f>IF(OR(D1702="",E1702=""),"",ROUND(D1702/LOOKUP(E1702,SMMLV!$A$2:$A$36,SMMLV!$D$2:$D$103),3))</f>
        <v/>
      </c>
    </row>
    <row r="1703" spans="5:6">
      <c r="E1703" s="224"/>
      <c r="F1703" s="270" t="str">
        <f>IF(OR(D1703="",E1703=""),"",ROUND(D1703/LOOKUP(E1703,SMMLV!$A$2:$A$36,SMMLV!$D$2:$D$103),3))</f>
        <v/>
      </c>
    </row>
    <row r="1704" spans="5:6">
      <c r="E1704" s="224"/>
      <c r="F1704" s="270" t="str">
        <f>IF(OR(D1704="",E1704=""),"",ROUND(D1704/LOOKUP(E1704,SMMLV!$A$2:$A$36,SMMLV!$D$2:$D$103),3))</f>
        <v/>
      </c>
    </row>
    <row r="1705" spans="5:6">
      <c r="E1705" s="224"/>
      <c r="F1705" s="270" t="str">
        <f>IF(OR(D1705="",E1705=""),"",ROUND(D1705/LOOKUP(E1705,SMMLV!$A$2:$A$36,SMMLV!$D$2:$D$103),3))</f>
        <v/>
      </c>
    </row>
    <row r="1706" spans="5:6">
      <c r="E1706" s="224"/>
      <c r="F1706" s="270" t="str">
        <f>IF(OR(D1706="",E1706=""),"",ROUND(D1706/LOOKUP(E1706,SMMLV!$A$2:$A$36,SMMLV!$D$2:$D$103),3))</f>
        <v/>
      </c>
    </row>
    <row r="1707" spans="5:6">
      <c r="E1707" s="224"/>
      <c r="F1707" s="270" t="str">
        <f>IF(OR(D1707="",E1707=""),"",ROUND(D1707/LOOKUP(E1707,SMMLV!$A$2:$A$36,SMMLV!$D$2:$D$103),3))</f>
        <v/>
      </c>
    </row>
    <row r="1708" spans="5:6">
      <c r="E1708" s="224"/>
      <c r="F1708" s="270" t="str">
        <f>IF(OR(D1708="",E1708=""),"",ROUND(D1708/LOOKUP(E1708,SMMLV!$A$2:$A$36,SMMLV!$D$2:$D$103),3))</f>
        <v/>
      </c>
    </row>
    <row r="1709" spans="5:6">
      <c r="E1709" s="224"/>
      <c r="F1709" s="270" t="str">
        <f>IF(OR(D1709="",E1709=""),"",ROUND(D1709/LOOKUP(E1709,SMMLV!$A$2:$A$36,SMMLV!$D$2:$D$103),3))</f>
        <v/>
      </c>
    </row>
    <row r="1710" spans="5:6">
      <c r="E1710" s="224"/>
      <c r="F1710" s="270" t="str">
        <f>IF(OR(D1710="",E1710=""),"",ROUND(D1710/LOOKUP(E1710,SMMLV!$A$2:$A$36,SMMLV!$D$2:$D$103),3))</f>
        <v/>
      </c>
    </row>
    <row r="1711" spans="5:6">
      <c r="E1711" s="224"/>
      <c r="F1711" s="270" t="str">
        <f>IF(OR(D1711="",E1711=""),"",ROUND(D1711/LOOKUP(E1711,SMMLV!$A$2:$A$36,SMMLV!$D$2:$D$103),3))</f>
        <v/>
      </c>
    </row>
    <row r="1712" spans="5:6">
      <c r="E1712" s="224"/>
      <c r="F1712" s="270" t="str">
        <f>IF(OR(D1712="",E1712=""),"",ROUND(D1712/LOOKUP(E1712,SMMLV!$A$2:$A$36,SMMLV!$D$2:$D$103),3))</f>
        <v/>
      </c>
    </row>
    <row r="1713" spans="5:6">
      <c r="E1713" s="224"/>
      <c r="F1713" s="270" t="str">
        <f>IF(OR(D1713="",E1713=""),"",ROUND(D1713/LOOKUP(E1713,SMMLV!$A$2:$A$36,SMMLV!$D$2:$D$103),3))</f>
        <v/>
      </c>
    </row>
    <row r="1714" spans="5:6">
      <c r="E1714" s="224"/>
      <c r="F1714" s="270" t="str">
        <f>IF(OR(D1714="",E1714=""),"",ROUND(D1714/LOOKUP(E1714,SMMLV!$A$2:$A$36,SMMLV!$D$2:$D$103),3))</f>
        <v/>
      </c>
    </row>
    <row r="1715" spans="5:6">
      <c r="E1715" s="224"/>
      <c r="F1715" s="270" t="str">
        <f>IF(OR(D1715="",E1715=""),"",ROUND(D1715/LOOKUP(E1715,SMMLV!$A$2:$A$36,SMMLV!$D$2:$D$103),3))</f>
        <v/>
      </c>
    </row>
    <row r="1716" spans="5:6">
      <c r="E1716" s="224"/>
      <c r="F1716" s="270" t="str">
        <f>IF(OR(D1716="",E1716=""),"",ROUND(D1716/LOOKUP(E1716,SMMLV!$A$2:$A$36,SMMLV!$D$2:$D$103),3))</f>
        <v/>
      </c>
    </row>
    <row r="1717" spans="5:6">
      <c r="E1717" s="224"/>
      <c r="F1717" s="270" t="str">
        <f>IF(OR(D1717="",E1717=""),"",ROUND(D1717/LOOKUP(E1717,SMMLV!$A$2:$A$36,SMMLV!$D$2:$D$103),3))</f>
        <v/>
      </c>
    </row>
    <row r="1718" spans="5:6">
      <c r="E1718" s="224"/>
      <c r="F1718" s="270" t="str">
        <f>IF(OR(D1718="",E1718=""),"",ROUND(D1718/LOOKUP(E1718,SMMLV!$A$2:$A$36,SMMLV!$D$2:$D$103),3))</f>
        <v/>
      </c>
    </row>
    <row r="1719" spans="5:6">
      <c r="E1719" s="224"/>
      <c r="F1719" s="270" t="str">
        <f>IF(OR(D1719="",E1719=""),"",ROUND(D1719/LOOKUP(E1719,SMMLV!$A$2:$A$36,SMMLV!$D$2:$D$103),3))</f>
        <v/>
      </c>
    </row>
    <row r="1720" spans="5:6">
      <c r="E1720" s="224"/>
      <c r="F1720" s="270" t="str">
        <f>IF(OR(D1720="",E1720=""),"",ROUND(D1720/LOOKUP(E1720,SMMLV!$A$2:$A$36,SMMLV!$D$2:$D$103),3))</f>
        <v/>
      </c>
    </row>
    <row r="1721" spans="5:6">
      <c r="E1721" s="224"/>
      <c r="F1721" s="270" t="str">
        <f>IF(OR(D1721="",E1721=""),"",ROUND(D1721/LOOKUP(E1721,SMMLV!$A$2:$A$36,SMMLV!$D$2:$D$103),3))</f>
        <v/>
      </c>
    </row>
    <row r="1722" spans="5:6">
      <c r="E1722" s="224"/>
      <c r="F1722" s="270" t="str">
        <f>IF(OR(D1722="",E1722=""),"",ROUND(D1722/LOOKUP(E1722,SMMLV!$A$2:$A$36,SMMLV!$D$2:$D$103),3))</f>
        <v/>
      </c>
    </row>
    <row r="1723" spans="5:6">
      <c r="E1723" s="224"/>
      <c r="F1723" s="270" t="str">
        <f>IF(OR(D1723="",E1723=""),"",ROUND(D1723/LOOKUP(E1723,SMMLV!$A$2:$A$36,SMMLV!$D$2:$D$103),3))</f>
        <v/>
      </c>
    </row>
    <row r="1724" spans="5:6">
      <c r="E1724" s="224"/>
      <c r="F1724" s="270" t="str">
        <f>IF(OR(D1724="",E1724=""),"",ROUND(D1724/LOOKUP(E1724,SMMLV!$A$2:$A$36,SMMLV!$D$2:$D$103),3))</f>
        <v/>
      </c>
    </row>
    <row r="1725" spans="5:6">
      <c r="E1725" s="224"/>
      <c r="F1725" s="270" t="str">
        <f>IF(OR(D1725="",E1725=""),"",ROUND(D1725/LOOKUP(E1725,SMMLV!$A$2:$A$36,SMMLV!$D$2:$D$103),3))</f>
        <v/>
      </c>
    </row>
    <row r="1726" spans="5:6">
      <c r="E1726" s="224"/>
      <c r="F1726" s="270" t="str">
        <f>IF(OR(D1726="",E1726=""),"",ROUND(D1726/LOOKUP(E1726,SMMLV!$A$2:$A$36,SMMLV!$D$2:$D$103),3))</f>
        <v/>
      </c>
    </row>
    <row r="1727" spans="5:6">
      <c r="E1727" s="224"/>
      <c r="F1727" s="270" t="str">
        <f>IF(OR(D1727="",E1727=""),"",ROUND(D1727/LOOKUP(E1727,SMMLV!$A$2:$A$36,SMMLV!$D$2:$D$103),3))</f>
        <v/>
      </c>
    </row>
    <row r="1728" spans="5:6">
      <c r="E1728" s="224"/>
      <c r="F1728" s="270" t="str">
        <f>IF(OR(D1728="",E1728=""),"",ROUND(D1728/LOOKUP(E1728,SMMLV!$A$2:$A$36,SMMLV!$D$2:$D$103),3))</f>
        <v/>
      </c>
    </row>
    <row r="1729" spans="5:6">
      <c r="E1729" s="224"/>
      <c r="F1729" s="270" t="str">
        <f>IF(OR(D1729="",E1729=""),"",ROUND(D1729/LOOKUP(E1729,SMMLV!$A$2:$A$36,SMMLV!$D$2:$D$103),3))</f>
        <v/>
      </c>
    </row>
    <row r="1730" spans="5:6">
      <c r="E1730" s="224"/>
      <c r="F1730" s="270" t="str">
        <f>IF(OR(D1730="",E1730=""),"",ROUND(D1730/LOOKUP(E1730,SMMLV!$A$2:$A$36,SMMLV!$D$2:$D$103),3))</f>
        <v/>
      </c>
    </row>
    <row r="1731" spans="5:6">
      <c r="E1731" s="224"/>
      <c r="F1731" s="270" t="str">
        <f>IF(OR(D1731="",E1731=""),"",ROUND(D1731/LOOKUP(E1731,SMMLV!$A$2:$A$36,SMMLV!$D$2:$D$103),3))</f>
        <v/>
      </c>
    </row>
    <row r="1732" spans="5:6">
      <c r="E1732" s="224"/>
      <c r="F1732" s="270" t="str">
        <f>IF(OR(D1732="",E1732=""),"",ROUND(D1732/LOOKUP(E1732,SMMLV!$A$2:$A$36,SMMLV!$D$2:$D$103),3))</f>
        <v/>
      </c>
    </row>
    <row r="1733" spans="5:6">
      <c r="E1733" s="224"/>
      <c r="F1733" s="270" t="str">
        <f>IF(OR(D1733="",E1733=""),"",ROUND(D1733/LOOKUP(E1733,SMMLV!$A$2:$A$36,SMMLV!$D$2:$D$103),3))</f>
        <v/>
      </c>
    </row>
    <row r="1734" spans="5:6">
      <c r="E1734" s="224"/>
      <c r="F1734" s="270" t="str">
        <f>IF(OR(D1734="",E1734=""),"",ROUND(D1734/LOOKUP(E1734,SMMLV!$A$2:$A$36,SMMLV!$D$2:$D$103),3))</f>
        <v/>
      </c>
    </row>
    <row r="1735" spans="5:6">
      <c r="E1735" s="224"/>
      <c r="F1735" s="270" t="str">
        <f>IF(OR(D1735="",E1735=""),"",ROUND(D1735/LOOKUP(E1735,SMMLV!$A$2:$A$36,SMMLV!$D$2:$D$103),3))</f>
        <v/>
      </c>
    </row>
    <row r="1736" spans="5:6">
      <c r="E1736" s="224"/>
      <c r="F1736" s="270" t="str">
        <f>IF(OR(D1736="",E1736=""),"",ROUND(D1736/LOOKUP(E1736,SMMLV!$A$2:$A$36,SMMLV!$D$2:$D$103),3))</f>
        <v/>
      </c>
    </row>
    <row r="1737" spans="5:6">
      <c r="E1737" s="224"/>
      <c r="F1737" s="270" t="str">
        <f>IF(OR(D1737="",E1737=""),"",ROUND(D1737/LOOKUP(E1737,SMMLV!$A$2:$A$36,SMMLV!$D$2:$D$103),3))</f>
        <v/>
      </c>
    </row>
    <row r="1738" spans="5:6">
      <c r="E1738" s="224"/>
      <c r="F1738" s="270" t="str">
        <f>IF(OR(D1738="",E1738=""),"",ROUND(D1738/LOOKUP(E1738,SMMLV!$A$2:$A$36,SMMLV!$D$2:$D$103),3))</f>
        <v/>
      </c>
    </row>
    <row r="1739" spans="5:6">
      <c r="E1739" s="224"/>
      <c r="F1739" s="270" t="str">
        <f>IF(OR(D1739="",E1739=""),"",ROUND(D1739/LOOKUP(E1739,SMMLV!$A$2:$A$36,SMMLV!$D$2:$D$103),3))</f>
        <v/>
      </c>
    </row>
    <row r="1740" spans="5:6">
      <c r="E1740" s="224"/>
      <c r="F1740" s="270" t="str">
        <f>IF(OR(D1740="",E1740=""),"",ROUND(D1740/LOOKUP(E1740,SMMLV!$A$2:$A$36,SMMLV!$D$2:$D$103),3))</f>
        <v/>
      </c>
    </row>
    <row r="1741" spans="5:6">
      <c r="E1741" s="224"/>
      <c r="F1741" s="270" t="str">
        <f>IF(OR(D1741="",E1741=""),"",ROUND(D1741/LOOKUP(E1741,SMMLV!$A$2:$A$36,SMMLV!$D$2:$D$103),3))</f>
        <v/>
      </c>
    </row>
    <row r="1742" spans="5:6">
      <c r="E1742" s="224"/>
      <c r="F1742" s="270" t="str">
        <f>IF(OR(D1742="",E1742=""),"",ROUND(D1742/LOOKUP(E1742,SMMLV!$A$2:$A$36,SMMLV!$D$2:$D$103),3))</f>
        <v/>
      </c>
    </row>
    <row r="1743" spans="5:6">
      <c r="E1743" s="224"/>
      <c r="F1743" s="270" t="str">
        <f>IF(OR(D1743="",E1743=""),"",ROUND(D1743/LOOKUP(E1743,SMMLV!$A$2:$A$36,SMMLV!$D$2:$D$103),3))</f>
        <v/>
      </c>
    </row>
    <row r="1744" spans="5:6">
      <c r="E1744" s="224"/>
      <c r="F1744" s="270" t="str">
        <f>IF(OR(D1744="",E1744=""),"",ROUND(D1744/LOOKUP(E1744,SMMLV!$A$2:$A$36,SMMLV!$D$2:$D$103),3))</f>
        <v/>
      </c>
    </row>
    <row r="1745" spans="5:6">
      <c r="E1745" s="224"/>
      <c r="F1745" s="270" t="str">
        <f>IF(OR(D1745="",E1745=""),"",ROUND(D1745/LOOKUP(E1745,SMMLV!$A$2:$A$36,SMMLV!$D$2:$D$103),3))</f>
        <v/>
      </c>
    </row>
    <row r="1746" spans="5:6">
      <c r="E1746" s="224"/>
      <c r="F1746" s="270" t="str">
        <f>IF(OR(D1746="",E1746=""),"",ROUND(D1746/LOOKUP(E1746,SMMLV!$A$2:$A$36,SMMLV!$D$2:$D$103),3))</f>
        <v/>
      </c>
    </row>
    <row r="1747" spans="5:6">
      <c r="E1747" s="224"/>
      <c r="F1747" s="270" t="str">
        <f>IF(OR(D1747="",E1747=""),"",ROUND(D1747/LOOKUP(E1747,SMMLV!$A$2:$A$36,SMMLV!$D$2:$D$103),3))</f>
        <v/>
      </c>
    </row>
    <row r="1748" spans="5:6">
      <c r="E1748" s="224"/>
      <c r="F1748" s="270" t="str">
        <f>IF(OR(D1748="",E1748=""),"",ROUND(D1748/LOOKUP(E1748,SMMLV!$A$2:$A$36,SMMLV!$D$2:$D$103),3))</f>
        <v/>
      </c>
    </row>
    <row r="1749" spans="5:6">
      <c r="E1749" s="224"/>
      <c r="F1749" s="270" t="str">
        <f>IF(OR(D1749="",E1749=""),"",ROUND(D1749/LOOKUP(E1749,SMMLV!$A$2:$A$36,SMMLV!$D$2:$D$103),3))</f>
        <v/>
      </c>
    </row>
    <row r="1750" spans="5:6">
      <c r="E1750" s="224"/>
      <c r="F1750" s="270" t="str">
        <f>IF(OR(D1750="",E1750=""),"",ROUND(D1750/LOOKUP(E1750,SMMLV!$A$2:$A$36,SMMLV!$D$2:$D$103),3))</f>
        <v/>
      </c>
    </row>
    <row r="1751" spans="5:6">
      <c r="E1751" s="224"/>
      <c r="F1751" s="270" t="str">
        <f>IF(OR(D1751="",E1751=""),"",ROUND(D1751/LOOKUP(E1751,SMMLV!$A$2:$A$36,SMMLV!$D$2:$D$103),3))</f>
        <v/>
      </c>
    </row>
    <row r="1752" spans="5:6">
      <c r="E1752" s="224"/>
      <c r="F1752" s="270" t="str">
        <f>IF(OR(D1752="",E1752=""),"",ROUND(D1752/LOOKUP(E1752,SMMLV!$A$2:$A$36,SMMLV!$D$2:$D$103),3))</f>
        <v/>
      </c>
    </row>
    <row r="1753" spans="5:6">
      <c r="E1753" s="224"/>
      <c r="F1753" s="270" t="str">
        <f>IF(OR(D1753="",E1753=""),"",ROUND(D1753/LOOKUP(E1753,SMMLV!$A$2:$A$36,SMMLV!$D$2:$D$103),3))</f>
        <v/>
      </c>
    </row>
    <row r="1754" spans="5:6">
      <c r="E1754" s="224"/>
      <c r="F1754" s="270" t="str">
        <f>IF(OR(D1754="",E1754=""),"",ROUND(D1754/LOOKUP(E1754,SMMLV!$A$2:$A$36,SMMLV!$D$2:$D$103),3))</f>
        <v/>
      </c>
    </row>
    <row r="1755" spans="5:6">
      <c r="E1755" s="224"/>
      <c r="F1755" s="270" t="str">
        <f>IF(OR(D1755="",E1755=""),"",ROUND(D1755/LOOKUP(E1755,SMMLV!$A$2:$A$36,SMMLV!$D$2:$D$103),3))</f>
        <v/>
      </c>
    </row>
    <row r="1756" spans="5:6">
      <c r="E1756" s="224"/>
      <c r="F1756" s="270" t="str">
        <f>IF(OR(D1756="",E1756=""),"",ROUND(D1756/LOOKUP(E1756,SMMLV!$A$2:$A$36,SMMLV!$D$2:$D$103),3))</f>
        <v/>
      </c>
    </row>
    <row r="1757" spans="5:6">
      <c r="E1757" s="224"/>
      <c r="F1757" s="270" t="str">
        <f>IF(OR(D1757="",E1757=""),"",ROUND(D1757/LOOKUP(E1757,SMMLV!$A$2:$A$36,SMMLV!$D$2:$D$103),3))</f>
        <v/>
      </c>
    </row>
    <row r="1758" spans="5:6">
      <c r="E1758" s="224"/>
      <c r="F1758" s="270" t="str">
        <f>IF(OR(D1758="",E1758=""),"",ROUND(D1758/LOOKUP(E1758,SMMLV!$A$2:$A$36,SMMLV!$D$2:$D$103),3))</f>
        <v/>
      </c>
    </row>
    <row r="1759" spans="5:6">
      <c r="E1759" s="224"/>
      <c r="F1759" s="270" t="str">
        <f>IF(OR(D1759="",E1759=""),"",ROUND(D1759/LOOKUP(E1759,SMMLV!$A$2:$A$36,SMMLV!$D$2:$D$103),3))</f>
        <v/>
      </c>
    </row>
    <row r="1760" spans="5:6">
      <c r="E1760" s="224"/>
      <c r="F1760" s="270" t="str">
        <f>IF(OR(D1760="",E1760=""),"",ROUND(D1760/LOOKUP(E1760,SMMLV!$A$2:$A$36,SMMLV!$D$2:$D$103),3))</f>
        <v/>
      </c>
    </row>
    <row r="1761" spans="5:6">
      <c r="E1761" s="224"/>
      <c r="F1761" s="270" t="str">
        <f>IF(OR(D1761="",E1761=""),"",ROUND(D1761/LOOKUP(E1761,SMMLV!$A$2:$A$36,SMMLV!$D$2:$D$103),3))</f>
        <v/>
      </c>
    </row>
    <row r="1762" spans="5:6">
      <c r="E1762" s="224"/>
      <c r="F1762" s="270" t="str">
        <f>IF(OR(D1762="",E1762=""),"",ROUND(D1762/LOOKUP(E1762,SMMLV!$A$2:$A$36,SMMLV!$D$2:$D$103),3))</f>
        <v/>
      </c>
    </row>
    <row r="1763" spans="5:6">
      <c r="E1763" s="224"/>
      <c r="F1763" s="270" t="str">
        <f>IF(OR(D1763="",E1763=""),"",ROUND(D1763/LOOKUP(E1763,SMMLV!$A$2:$A$36,SMMLV!$D$2:$D$103),3))</f>
        <v/>
      </c>
    </row>
    <row r="1764" spans="5:6">
      <c r="E1764" s="224"/>
      <c r="F1764" s="270" t="str">
        <f>IF(OR(D1764="",E1764=""),"",ROUND(D1764/LOOKUP(E1764,SMMLV!$A$2:$A$36,SMMLV!$D$2:$D$103),3))</f>
        <v/>
      </c>
    </row>
    <row r="1765" spans="5:6">
      <c r="E1765" s="224"/>
      <c r="F1765" s="270" t="str">
        <f>IF(OR(D1765="",E1765=""),"",ROUND(D1765/LOOKUP(E1765,SMMLV!$A$2:$A$36,SMMLV!$D$2:$D$103),3))</f>
        <v/>
      </c>
    </row>
    <row r="1766" spans="5:6">
      <c r="E1766" s="224"/>
      <c r="F1766" s="270" t="str">
        <f>IF(OR(D1766="",E1766=""),"",ROUND(D1766/LOOKUP(E1766,SMMLV!$A$2:$A$36,SMMLV!$D$2:$D$103),3))</f>
        <v/>
      </c>
    </row>
    <row r="1767" spans="5:6">
      <c r="E1767" s="224"/>
      <c r="F1767" s="270" t="str">
        <f>IF(OR(D1767="",E1767=""),"",ROUND(D1767/LOOKUP(E1767,SMMLV!$A$2:$A$36,SMMLV!$D$2:$D$103),3))</f>
        <v/>
      </c>
    </row>
    <row r="1768" spans="5:6">
      <c r="E1768" s="224"/>
      <c r="F1768" s="270" t="str">
        <f>IF(OR(D1768="",E1768=""),"",ROUND(D1768/LOOKUP(E1768,SMMLV!$A$2:$A$36,SMMLV!$D$2:$D$103),3))</f>
        <v/>
      </c>
    </row>
    <row r="1769" spans="5:6">
      <c r="E1769" s="224"/>
      <c r="F1769" s="270" t="str">
        <f>IF(OR(D1769="",E1769=""),"",ROUND(D1769/LOOKUP(E1769,SMMLV!$A$2:$A$36,SMMLV!$D$2:$D$103),3))</f>
        <v/>
      </c>
    </row>
    <row r="1770" spans="5:6">
      <c r="E1770" s="224"/>
      <c r="F1770" s="270" t="str">
        <f>IF(OR(D1770="",E1770=""),"",ROUND(D1770/LOOKUP(E1770,SMMLV!$A$2:$A$36,SMMLV!$D$2:$D$103),3))</f>
        <v/>
      </c>
    </row>
    <row r="1771" spans="5:6">
      <c r="E1771" s="224"/>
      <c r="F1771" s="270" t="str">
        <f>IF(OR(D1771="",E1771=""),"",ROUND(D1771/LOOKUP(E1771,SMMLV!$A$2:$A$36,SMMLV!$D$2:$D$103),3))</f>
        <v/>
      </c>
    </row>
    <row r="1772" spans="5:6">
      <c r="E1772" s="224"/>
      <c r="F1772" s="270" t="str">
        <f>IF(OR(D1772="",E1772=""),"",ROUND(D1772/LOOKUP(E1772,SMMLV!$A$2:$A$36,SMMLV!$D$2:$D$103),3))</f>
        <v/>
      </c>
    </row>
    <row r="1773" spans="5:6">
      <c r="E1773" s="224"/>
      <c r="F1773" s="270" t="str">
        <f>IF(OR(D1773="",E1773=""),"",ROUND(D1773/LOOKUP(E1773,SMMLV!$A$2:$A$36,SMMLV!$D$2:$D$103),3))</f>
        <v/>
      </c>
    </row>
    <row r="1774" spans="5:6">
      <c r="E1774" s="224"/>
      <c r="F1774" s="270" t="str">
        <f>IF(OR(D1774="",E1774=""),"",ROUND(D1774/LOOKUP(E1774,SMMLV!$A$2:$A$36,SMMLV!$D$2:$D$103),3))</f>
        <v/>
      </c>
    </row>
    <row r="1775" spans="5:6">
      <c r="E1775" s="224"/>
      <c r="F1775" s="270" t="str">
        <f>IF(OR(D1775="",E1775=""),"",ROUND(D1775/LOOKUP(E1775,SMMLV!$A$2:$A$36,SMMLV!$D$2:$D$103),3))</f>
        <v/>
      </c>
    </row>
    <row r="1776" spans="5:6">
      <c r="E1776" s="224"/>
      <c r="F1776" s="270" t="str">
        <f>IF(OR(D1776="",E1776=""),"",ROUND(D1776/LOOKUP(E1776,SMMLV!$A$2:$A$36,SMMLV!$D$2:$D$103),3))</f>
        <v/>
      </c>
    </row>
    <row r="1777" spans="5:6">
      <c r="E1777" s="224"/>
      <c r="F1777" s="270" t="str">
        <f>IF(OR(D1777="",E1777=""),"",ROUND(D1777/LOOKUP(E1777,SMMLV!$A$2:$A$36,SMMLV!$D$2:$D$103),3))</f>
        <v/>
      </c>
    </row>
    <row r="1778" spans="5:6">
      <c r="E1778" s="224"/>
      <c r="F1778" s="270" t="str">
        <f>IF(OR(D1778="",E1778=""),"",ROUND(D1778/LOOKUP(E1778,SMMLV!$A$2:$A$36,SMMLV!$D$2:$D$103),3))</f>
        <v/>
      </c>
    </row>
    <row r="1779" spans="5:6">
      <c r="E1779" s="224"/>
      <c r="F1779" s="270" t="str">
        <f>IF(OR(D1779="",E1779=""),"",ROUND(D1779/LOOKUP(E1779,SMMLV!$A$2:$A$36,SMMLV!$D$2:$D$103),3))</f>
        <v/>
      </c>
    </row>
    <row r="1780" spans="5:6">
      <c r="E1780" s="224"/>
      <c r="F1780" s="270" t="str">
        <f>IF(OR(D1780="",E1780=""),"",ROUND(D1780/LOOKUP(E1780,SMMLV!$A$2:$A$36,SMMLV!$D$2:$D$103),3))</f>
        <v/>
      </c>
    </row>
    <row r="1781" spans="5:6">
      <c r="E1781" s="224"/>
      <c r="F1781" s="270" t="str">
        <f>IF(OR(D1781="",E1781=""),"",ROUND(D1781/LOOKUP(E1781,SMMLV!$A$2:$A$36,SMMLV!$D$2:$D$103),3))</f>
        <v/>
      </c>
    </row>
    <row r="1782" spans="5:6">
      <c r="E1782" s="224"/>
      <c r="F1782" s="270" t="str">
        <f>IF(OR(D1782="",E1782=""),"",ROUND(D1782/LOOKUP(E1782,SMMLV!$A$2:$A$36,SMMLV!$D$2:$D$103),3))</f>
        <v/>
      </c>
    </row>
    <row r="1783" spans="5:6">
      <c r="E1783" s="224"/>
      <c r="F1783" s="270" t="str">
        <f>IF(OR(D1783="",E1783=""),"",ROUND(D1783/LOOKUP(E1783,SMMLV!$A$2:$A$36,SMMLV!$D$2:$D$103),3))</f>
        <v/>
      </c>
    </row>
    <row r="1784" spans="5:6">
      <c r="E1784" s="224"/>
      <c r="F1784" s="270" t="str">
        <f>IF(OR(D1784="",E1784=""),"",ROUND(D1784/LOOKUP(E1784,SMMLV!$A$2:$A$36,SMMLV!$D$2:$D$103),3))</f>
        <v/>
      </c>
    </row>
    <row r="1785" spans="5:6">
      <c r="E1785" s="224"/>
      <c r="F1785" s="270" t="str">
        <f>IF(OR(D1785="",E1785=""),"",ROUND(D1785/LOOKUP(E1785,SMMLV!$A$2:$A$36,SMMLV!$D$2:$D$103),3))</f>
        <v/>
      </c>
    </row>
    <row r="1786" spans="5:6">
      <c r="E1786" s="224"/>
      <c r="F1786" s="270" t="str">
        <f>IF(OR(D1786="",E1786=""),"",ROUND(D1786/LOOKUP(E1786,SMMLV!$A$2:$A$36,SMMLV!$D$2:$D$103),3))</f>
        <v/>
      </c>
    </row>
    <row r="1787" spans="5:6">
      <c r="E1787" s="224"/>
      <c r="F1787" s="270" t="str">
        <f>IF(OR(D1787="",E1787=""),"",ROUND(D1787/LOOKUP(E1787,SMMLV!$A$2:$A$36,SMMLV!$D$2:$D$103),3))</f>
        <v/>
      </c>
    </row>
    <row r="1788" spans="5:6">
      <c r="E1788" s="224"/>
      <c r="F1788" s="270" t="str">
        <f>IF(OR(D1788="",E1788=""),"",ROUND(D1788/LOOKUP(E1788,SMMLV!$A$2:$A$36,SMMLV!$D$2:$D$103),3))</f>
        <v/>
      </c>
    </row>
    <row r="1789" spans="5:6">
      <c r="E1789" s="224"/>
      <c r="F1789" s="270" t="str">
        <f>IF(OR(D1789="",E1789=""),"",ROUND(D1789/LOOKUP(E1789,SMMLV!$A$2:$A$36,SMMLV!$D$2:$D$103),3))</f>
        <v/>
      </c>
    </row>
    <row r="1790" spans="5:6">
      <c r="E1790" s="224"/>
      <c r="F1790" s="270" t="str">
        <f>IF(OR(D1790="",E1790=""),"",ROUND(D1790/LOOKUP(E1790,SMMLV!$A$2:$A$36,SMMLV!$D$2:$D$103),3))</f>
        <v/>
      </c>
    </row>
    <row r="1791" spans="5:6">
      <c r="E1791" s="224"/>
      <c r="F1791" s="270" t="str">
        <f>IF(OR(D1791="",E1791=""),"",ROUND(D1791/LOOKUP(E1791,SMMLV!$A$2:$A$36,SMMLV!$D$2:$D$103),3))</f>
        <v/>
      </c>
    </row>
    <row r="1792" spans="5:6">
      <c r="E1792" s="224"/>
      <c r="F1792" s="270" t="str">
        <f>IF(OR(D1792="",E1792=""),"",ROUND(D1792/LOOKUP(E1792,SMMLV!$A$2:$A$36,SMMLV!$D$2:$D$103),3))</f>
        <v/>
      </c>
    </row>
    <row r="1793" spans="5:6">
      <c r="E1793" s="224"/>
      <c r="F1793" s="270" t="str">
        <f>IF(OR(D1793="",E1793=""),"",ROUND(D1793/LOOKUP(E1793,SMMLV!$A$2:$A$36,SMMLV!$D$2:$D$103),3))</f>
        <v/>
      </c>
    </row>
    <row r="1794" spans="5:6">
      <c r="E1794" s="224"/>
      <c r="F1794" s="270" t="str">
        <f>IF(OR(D1794="",E1794=""),"",ROUND(D1794/LOOKUP(E1794,SMMLV!$A$2:$A$36,SMMLV!$D$2:$D$103),3))</f>
        <v/>
      </c>
    </row>
    <row r="1795" spans="5:6">
      <c r="E1795" s="224"/>
      <c r="F1795" s="270" t="str">
        <f>IF(OR(D1795="",E1795=""),"",ROUND(D1795/LOOKUP(E1795,SMMLV!$A$2:$A$36,SMMLV!$D$2:$D$103),3))</f>
        <v/>
      </c>
    </row>
    <row r="1796" spans="5:6">
      <c r="E1796" s="224"/>
      <c r="F1796" s="270" t="str">
        <f>IF(OR(D1796="",E1796=""),"",ROUND(D1796/LOOKUP(E1796,SMMLV!$A$2:$A$36,SMMLV!$D$2:$D$103),3))</f>
        <v/>
      </c>
    </row>
    <row r="1797" spans="5:6">
      <c r="E1797" s="224"/>
      <c r="F1797" s="270" t="str">
        <f>IF(OR(D1797="",E1797=""),"",ROUND(D1797/LOOKUP(E1797,SMMLV!$A$2:$A$36,SMMLV!$D$2:$D$103),3))</f>
        <v/>
      </c>
    </row>
    <row r="1798" spans="5:6">
      <c r="E1798" s="224"/>
      <c r="F1798" s="270" t="str">
        <f>IF(OR(D1798="",E1798=""),"",ROUND(D1798/LOOKUP(E1798,SMMLV!$A$2:$A$36,SMMLV!$D$2:$D$103),3))</f>
        <v/>
      </c>
    </row>
    <row r="1799" spans="5:6">
      <c r="E1799" s="224"/>
      <c r="F1799" s="270" t="str">
        <f>IF(OR(D1799="",E1799=""),"",ROUND(D1799/LOOKUP(E1799,SMMLV!$A$2:$A$36,SMMLV!$D$2:$D$103),3))</f>
        <v/>
      </c>
    </row>
    <row r="1800" spans="5:6">
      <c r="E1800" s="224"/>
      <c r="F1800" s="270" t="str">
        <f>IF(OR(D1800="",E1800=""),"",ROUND(D1800/LOOKUP(E1800,SMMLV!$A$2:$A$36,SMMLV!$D$2:$D$103),3))</f>
        <v/>
      </c>
    </row>
    <row r="1801" spans="5:6">
      <c r="E1801" s="224"/>
      <c r="F1801" s="270" t="str">
        <f>IF(OR(D1801="",E1801=""),"",ROUND(D1801/LOOKUP(E1801,SMMLV!$A$2:$A$36,SMMLV!$D$2:$D$103),3))</f>
        <v/>
      </c>
    </row>
    <row r="1802" spans="5:6">
      <c r="E1802" s="224"/>
      <c r="F1802" s="270" t="str">
        <f>IF(OR(D1802="",E1802=""),"",ROUND(D1802/LOOKUP(E1802,SMMLV!$A$2:$A$36,SMMLV!$D$2:$D$103),3))</f>
        <v/>
      </c>
    </row>
    <row r="1803" spans="5:6">
      <c r="E1803" s="224"/>
      <c r="F1803" s="270" t="str">
        <f>IF(OR(D1803="",E1803=""),"",ROUND(D1803/LOOKUP(E1803,SMMLV!$A$2:$A$36,SMMLV!$D$2:$D$103),3))</f>
        <v/>
      </c>
    </row>
    <row r="1804" spans="5:6">
      <c r="E1804" s="224"/>
      <c r="F1804" s="270" t="str">
        <f>IF(OR(D1804="",E1804=""),"",ROUND(D1804/LOOKUP(E1804,SMMLV!$A$2:$A$36,SMMLV!$D$2:$D$103),3))</f>
        <v/>
      </c>
    </row>
    <row r="1805" spans="5:6">
      <c r="E1805" s="224"/>
      <c r="F1805" s="270" t="str">
        <f>IF(OR(D1805="",E1805=""),"",ROUND(D1805/LOOKUP(E1805,SMMLV!$A$2:$A$36,SMMLV!$D$2:$D$103),3))</f>
        <v/>
      </c>
    </row>
    <row r="1806" spans="5:6">
      <c r="E1806" s="224"/>
      <c r="F1806" s="270" t="str">
        <f>IF(OR(D1806="",E1806=""),"",ROUND(D1806/LOOKUP(E1806,SMMLV!$A$2:$A$36,SMMLV!$D$2:$D$103),3))</f>
        <v/>
      </c>
    </row>
    <row r="1807" spans="5:6">
      <c r="E1807" s="224"/>
      <c r="F1807" s="270" t="str">
        <f>IF(OR(D1807="",E1807=""),"",ROUND(D1807/LOOKUP(E1807,SMMLV!$A$2:$A$36,SMMLV!$D$2:$D$103),3))</f>
        <v/>
      </c>
    </row>
    <row r="1808" spans="5:6">
      <c r="E1808" s="224"/>
      <c r="F1808" s="270" t="str">
        <f>IF(OR(D1808="",E1808=""),"",ROUND(D1808/LOOKUP(E1808,SMMLV!$A$2:$A$36,SMMLV!$D$2:$D$103),3))</f>
        <v/>
      </c>
    </row>
    <row r="1809" spans="5:6">
      <c r="E1809" s="224"/>
      <c r="F1809" s="270" t="str">
        <f>IF(OR(D1809="",E1809=""),"",ROUND(D1809/LOOKUP(E1809,SMMLV!$A$2:$A$36,SMMLV!$D$2:$D$103),3))</f>
        <v/>
      </c>
    </row>
    <row r="1810" spans="5:6">
      <c r="E1810" s="224"/>
      <c r="F1810" s="270" t="str">
        <f>IF(OR(D1810="",E1810=""),"",ROUND(D1810/LOOKUP(E1810,SMMLV!$A$2:$A$36,SMMLV!$D$2:$D$103),3))</f>
        <v/>
      </c>
    </row>
    <row r="1811" spans="5:6">
      <c r="E1811" s="224"/>
      <c r="F1811" s="270" t="str">
        <f>IF(OR(D1811="",E1811=""),"",ROUND(D1811/LOOKUP(E1811,SMMLV!$A$2:$A$36,SMMLV!$D$2:$D$103),3))</f>
        <v/>
      </c>
    </row>
    <row r="1812" spans="5:6">
      <c r="E1812" s="224"/>
      <c r="F1812" s="270" t="str">
        <f>IF(OR(D1812="",E1812=""),"",ROUND(D1812/LOOKUP(E1812,SMMLV!$A$2:$A$36,SMMLV!$D$2:$D$103),3))</f>
        <v/>
      </c>
    </row>
    <row r="1813" spans="5:6">
      <c r="E1813" s="224"/>
      <c r="F1813" s="270" t="str">
        <f>IF(OR(D1813="",E1813=""),"",ROUND(D1813/LOOKUP(E1813,SMMLV!$A$2:$A$36,SMMLV!$D$2:$D$103),3))</f>
        <v/>
      </c>
    </row>
    <row r="1814" spans="5:6">
      <c r="E1814" s="224"/>
      <c r="F1814" s="270" t="str">
        <f>IF(OR(D1814="",E1814=""),"",ROUND(D1814/LOOKUP(E1814,SMMLV!$A$2:$A$36,SMMLV!$D$2:$D$103),3))</f>
        <v/>
      </c>
    </row>
    <row r="1815" spans="5:6">
      <c r="E1815" s="224"/>
      <c r="F1815" s="270" t="str">
        <f>IF(OR(D1815="",E1815=""),"",ROUND(D1815/LOOKUP(E1815,SMMLV!$A$2:$A$36,SMMLV!$D$2:$D$103),3))</f>
        <v/>
      </c>
    </row>
    <row r="1816" spans="5:6">
      <c r="E1816" s="224"/>
      <c r="F1816" s="270" t="str">
        <f>IF(OR(D1816="",E1816=""),"",ROUND(D1816/LOOKUP(E1816,SMMLV!$A$2:$A$36,SMMLV!$D$2:$D$103),3))</f>
        <v/>
      </c>
    </row>
    <row r="1817" spans="5:6">
      <c r="E1817" s="224"/>
      <c r="F1817" s="270" t="str">
        <f>IF(OR(D1817="",E1817=""),"",ROUND(D1817/LOOKUP(E1817,SMMLV!$A$2:$A$36,SMMLV!$D$2:$D$103),3))</f>
        <v/>
      </c>
    </row>
    <row r="1818" spans="5:6">
      <c r="E1818" s="224"/>
      <c r="F1818" s="270" t="str">
        <f>IF(OR(D1818="",E1818=""),"",ROUND(D1818/LOOKUP(E1818,SMMLV!$A$2:$A$36,SMMLV!$D$2:$D$103),3))</f>
        <v/>
      </c>
    </row>
    <row r="1819" spans="5:6">
      <c r="E1819" s="224"/>
      <c r="F1819" s="270" t="str">
        <f>IF(OR(D1819="",E1819=""),"",ROUND(D1819/LOOKUP(E1819,SMMLV!$A$2:$A$36,SMMLV!$D$2:$D$103),3))</f>
        <v/>
      </c>
    </row>
    <row r="1820" spans="5:6">
      <c r="E1820" s="224"/>
      <c r="F1820" s="270" t="str">
        <f>IF(OR(D1820="",E1820=""),"",ROUND(D1820/LOOKUP(E1820,SMMLV!$A$2:$A$36,SMMLV!$D$2:$D$103),3))</f>
        <v/>
      </c>
    </row>
    <row r="1821" spans="5:6">
      <c r="E1821" s="224"/>
      <c r="F1821" s="270" t="str">
        <f>IF(OR(D1821="",E1821=""),"",ROUND(D1821/LOOKUP(E1821,SMMLV!$A$2:$A$36,SMMLV!$D$2:$D$103),3))</f>
        <v/>
      </c>
    </row>
    <row r="1822" spans="5:6">
      <c r="E1822" s="224"/>
      <c r="F1822" s="270" t="str">
        <f>IF(OR(D1822="",E1822=""),"",ROUND(D1822/LOOKUP(E1822,SMMLV!$A$2:$A$36,SMMLV!$D$2:$D$103),3))</f>
        <v/>
      </c>
    </row>
    <row r="1823" spans="5:6">
      <c r="E1823" s="224"/>
      <c r="F1823" s="270" t="str">
        <f>IF(OR(D1823="",E1823=""),"",ROUND(D1823/LOOKUP(E1823,SMMLV!$A$2:$A$36,SMMLV!$D$2:$D$103),3))</f>
        <v/>
      </c>
    </row>
    <row r="1824" spans="5:6">
      <c r="E1824" s="224"/>
      <c r="F1824" s="270" t="str">
        <f>IF(OR(D1824="",E1824=""),"",ROUND(D1824/LOOKUP(E1824,SMMLV!$A$2:$A$36,SMMLV!$D$2:$D$103),3))</f>
        <v/>
      </c>
    </row>
    <row r="1825" spans="5:6">
      <c r="E1825" s="224"/>
      <c r="F1825" s="270" t="str">
        <f>IF(OR(D1825="",E1825=""),"",ROUND(D1825/LOOKUP(E1825,SMMLV!$A$2:$A$36,SMMLV!$D$2:$D$103),3))</f>
        <v/>
      </c>
    </row>
    <row r="1826" spans="5:6">
      <c r="E1826" s="224"/>
      <c r="F1826" s="270" t="str">
        <f>IF(OR(D1826="",E1826=""),"",ROUND(D1826/LOOKUP(E1826,SMMLV!$A$2:$A$36,SMMLV!$D$2:$D$103),3))</f>
        <v/>
      </c>
    </row>
    <row r="1827" spans="5:6">
      <c r="E1827" s="224"/>
      <c r="F1827" s="270" t="str">
        <f>IF(OR(D1827="",E1827=""),"",ROUND(D1827/LOOKUP(E1827,SMMLV!$A$2:$A$36,SMMLV!$D$2:$D$103),3))</f>
        <v/>
      </c>
    </row>
    <row r="1828" spans="5:6">
      <c r="E1828" s="224"/>
      <c r="F1828" s="270" t="str">
        <f>IF(OR(D1828="",E1828=""),"",ROUND(D1828/LOOKUP(E1828,SMMLV!$A$2:$A$36,SMMLV!$D$2:$D$103),3))</f>
        <v/>
      </c>
    </row>
    <row r="1829" spans="5:6">
      <c r="E1829" s="224"/>
      <c r="F1829" s="270" t="str">
        <f>IF(OR(D1829="",E1829=""),"",ROUND(D1829/LOOKUP(E1829,SMMLV!$A$2:$A$36,SMMLV!$D$2:$D$103),3))</f>
        <v/>
      </c>
    </row>
    <row r="1830" spans="5:6">
      <c r="E1830" s="224"/>
      <c r="F1830" s="270" t="str">
        <f>IF(OR(D1830="",E1830=""),"",ROUND(D1830/LOOKUP(E1830,SMMLV!$A$2:$A$36,SMMLV!$D$2:$D$103),3))</f>
        <v/>
      </c>
    </row>
    <row r="1831" spans="5:6">
      <c r="E1831" s="224"/>
      <c r="F1831" s="270" t="str">
        <f>IF(OR(D1831="",E1831=""),"",ROUND(D1831/LOOKUP(E1831,SMMLV!$A$2:$A$36,SMMLV!$D$2:$D$103),3))</f>
        <v/>
      </c>
    </row>
    <row r="1832" spans="5:6">
      <c r="E1832" s="224"/>
      <c r="F1832" s="270" t="str">
        <f>IF(OR(D1832="",E1832=""),"",ROUND(D1832/LOOKUP(E1832,SMMLV!$A$2:$A$36,SMMLV!$D$2:$D$103),3))</f>
        <v/>
      </c>
    </row>
    <row r="1833" spans="5:6">
      <c r="E1833" s="224"/>
      <c r="F1833" s="270" t="str">
        <f>IF(OR(D1833="",E1833=""),"",ROUND(D1833/LOOKUP(E1833,SMMLV!$A$2:$A$36,SMMLV!$D$2:$D$103),3))</f>
        <v/>
      </c>
    </row>
    <row r="1834" spans="5:6">
      <c r="E1834" s="224"/>
      <c r="F1834" s="270" t="str">
        <f>IF(OR(D1834="",E1834=""),"",ROUND(D1834/LOOKUP(E1834,SMMLV!$A$2:$A$36,SMMLV!$D$2:$D$103),3))</f>
        <v/>
      </c>
    </row>
    <row r="1835" spans="5:6">
      <c r="E1835" s="224"/>
      <c r="F1835" s="270" t="str">
        <f>IF(OR(D1835="",E1835=""),"",ROUND(D1835/LOOKUP(E1835,SMMLV!$A$2:$A$36,SMMLV!$D$2:$D$103),3))</f>
        <v/>
      </c>
    </row>
    <row r="1836" spans="5:6">
      <c r="E1836" s="224"/>
      <c r="F1836" s="270" t="str">
        <f>IF(OR(D1836="",E1836=""),"",ROUND(D1836/LOOKUP(E1836,SMMLV!$A$2:$A$36,SMMLV!$D$2:$D$103),3))</f>
        <v/>
      </c>
    </row>
    <row r="1837" spans="5:6">
      <c r="E1837" s="224"/>
      <c r="F1837" s="270" t="str">
        <f>IF(OR(D1837="",E1837=""),"",ROUND(D1837/LOOKUP(E1837,SMMLV!$A$2:$A$36,SMMLV!$D$2:$D$103),3))</f>
        <v/>
      </c>
    </row>
    <row r="1838" spans="5:6">
      <c r="E1838" s="224"/>
      <c r="F1838" s="270" t="str">
        <f>IF(OR(D1838="",E1838=""),"",ROUND(D1838/LOOKUP(E1838,SMMLV!$A$2:$A$36,SMMLV!$D$2:$D$103),3))</f>
        <v/>
      </c>
    </row>
    <row r="1839" spans="5:6">
      <c r="E1839" s="224"/>
      <c r="F1839" s="270" t="str">
        <f>IF(OR(D1839="",E1839=""),"",ROUND(D1839/LOOKUP(E1839,SMMLV!$A$2:$A$36,SMMLV!$D$2:$D$103),3))</f>
        <v/>
      </c>
    </row>
    <row r="1840" spans="5:6">
      <c r="E1840" s="224"/>
      <c r="F1840" s="270" t="str">
        <f>IF(OR(D1840="",E1840=""),"",ROUND(D1840/LOOKUP(E1840,SMMLV!$A$2:$A$36,SMMLV!$D$2:$D$103),3))</f>
        <v/>
      </c>
    </row>
    <row r="1841" spans="5:6">
      <c r="E1841" s="224"/>
      <c r="F1841" s="270" t="str">
        <f>IF(OR(D1841="",E1841=""),"",ROUND(D1841/LOOKUP(E1841,SMMLV!$A$2:$A$36,SMMLV!$D$2:$D$103),3))</f>
        <v/>
      </c>
    </row>
    <row r="1842" spans="5:6">
      <c r="E1842" s="224"/>
      <c r="F1842" s="270" t="str">
        <f>IF(OR(D1842="",E1842=""),"",ROUND(D1842/LOOKUP(E1842,SMMLV!$A$2:$A$36,SMMLV!$D$2:$D$103),3))</f>
        <v/>
      </c>
    </row>
    <row r="1843" spans="5:6">
      <c r="E1843" s="224"/>
      <c r="F1843" s="270" t="str">
        <f>IF(OR(D1843="",E1843=""),"",ROUND(D1843/LOOKUP(E1843,SMMLV!$A$2:$A$36,SMMLV!$D$2:$D$103),3))</f>
        <v/>
      </c>
    </row>
    <row r="1844" spans="5:6">
      <c r="E1844" s="224"/>
      <c r="F1844" s="270" t="str">
        <f>IF(OR(D1844="",E1844=""),"",ROUND(D1844/LOOKUP(E1844,SMMLV!$A$2:$A$36,SMMLV!$D$2:$D$103),3))</f>
        <v/>
      </c>
    </row>
    <row r="1845" spans="5:6">
      <c r="E1845" s="224"/>
      <c r="F1845" s="270" t="str">
        <f>IF(OR(D1845="",E1845=""),"",ROUND(D1845/LOOKUP(E1845,SMMLV!$A$2:$A$36,SMMLV!$D$2:$D$103),3))</f>
        <v/>
      </c>
    </row>
    <row r="1846" spans="5:6">
      <c r="E1846" s="224"/>
      <c r="F1846" s="270" t="str">
        <f>IF(OR(D1846="",E1846=""),"",ROUND(D1846/LOOKUP(E1846,SMMLV!$A$2:$A$36,SMMLV!$D$2:$D$103),3))</f>
        <v/>
      </c>
    </row>
    <row r="1847" spans="5:6">
      <c r="E1847" s="224"/>
      <c r="F1847" s="270" t="str">
        <f>IF(OR(D1847="",E1847=""),"",ROUND(D1847/LOOKUP(E1847,SMMLV!$A$2:$A$36,SMMLV!$D$2:$D$103),3))</f>
        <v/>
      </c>
    </row>
    <row r="1848" spans="5:6">
      <c r="E1848" s="224"/>
      <c r="F1848" s="270" t="str">
        <f>IF(OR(D1848="",E1848=""),"",ROUND(D1848/LOOKUP(E1848,SMMLV!$A$2:$A$36,SMMLV!$D$2:$D$103),3))</f>
        <v/>
      </c>
    </row>
    <row r="1849" spans="5:6">
      <c r="E1849" s="224"/>
      <c r="F1849" s="270" t="str">
        <f>IF(OR(D1849="",E1849=""),"",ROUND(D1849/LOOKUP(E1849,SMMLV!$A$2:$A$36,SMMLV!$D$2:$D$103),3))</f>
        <v/>
      </c>
    </row>
    <row r="1850" spans="5:6">
      <c r="E1850" s="224"/>
      <c r="F1850" s="270" t="str">
        <f>IF(OR(D1850="",E1850=""),"",ROUND(D1850/LOOKUP(E1850,SMMLV!$A$2:$A$36,SMMLV!$D$2:$D$103),3))</f>
        <v/>
      </c>
    </row>
    <row r="1851" spans="5:6">
      <c r="E1851" s="224"/>
      <c r="F1851" s="270" t="str">
        <f>IF(OR(D1851="",E1851=""),"",ROUND(D1851/LOOKUP(E1851,SMMLV!$A$2:$A$36,SMMLV!$D$2:$D$103),3))</f>
        <v/>
      </c>
    </row>
    <row r="1852" spans="5:6">
      <c r="E1852" s="224"/>
      <c r="F1852" s="270" t="str">
        <f>IF(OR(D1852="",E1852=""),"",ROUND(D1852/LOOKUP(E1852,SMMLV!$A$2:$A$36,SMMLV!$D$2:$D$103),3))</f>
        <v/>
      </c>
    </row>
    <row r="1853" spans="5:6">
      <c r="E1853" s="224"/>
      <c r="F1853" s="270" t="str">
        <f>IF(OR(D1853="",E1853=""),"",ROUND(D1853/LOOKUP(E1853,SMMLV!$A$2:$A$36,SMMLV!$D$2:$D$103),3))</f>
        <v/>
      </c>
    </row>
    <row r="1854" spans="5:6">
      <c r="E1854" s="224"/>
      <c r="F1854" s="270" t="str">
        <f>IF(OR(D1854="",E1854=""),"",ROUND(D1854/LOOKUP(E1854,SMMLV!$A$2:$A$36,SMMLV!$D$2:$D$103),3))</f>
        <v/>
      </c>
    </row>
    <row r="1855" spans="5:6">
      <c r="E1855" s="224"/>
      <c r="F1855" s="270" t="str">
        <f>IF(OR(D1855="",E1855=""),"",ROUND(D1855/LOOKUP(E1855,SMMLV!$A$2:$A$36,SMMLV!$D$2:$D$103),3))</f>
        <v/>
      </c>
    </row>
    <row r="1856" spans="5:6">
      <c r="E1856" s="224"/>
      <c r="F1856" s="270" t="str">
        <f>IF(OR(D1856="",E1856=""),"",ROUND(D1856/LOOKUP(E1856,SMMLV!$A$2:$A$36,SMMLV!$D$2:$D$103),3))</f>
        <v/>
      </c>
    </row>
    <row r="1857" spans="5:6">
      <c r="E1857" s="224"/>
      <c r="F1857" s="270" t="str">
        <f>IF(OR(D1857="",E1857=""),"",ROUND(D1857/LOOKUP(E1857,SMMLV!$A$2:$A$36,SMMLV!$D$2:$D$103),3))</f>
        <v/>
      </c>
    </row>
    <row r="1858" spans="5:6">
      <c r="E1858" s="224"/>
      <c r="F1858" s="270" t="str">
        <f>IF(OR(D1858="",E1858=""),"",ROUND(D1858/LOOKUP(E1858,SMMLV!$A$2:$A$36,SMMLV!$D$2:$D$103),3))</f>
        <v/>
      </c>
    </row>
    <row r="1859" spans="5:6">
      <c r="E1859" s="224"/>
      <c r="F1859" s="270" t="str">
        <f>IF(OR(D1859="",E1859=""),"",ROUND(D1859/LOOKUP(E1859,SMMLV!$A$2:$A$36,SMMLV!$D$2:$D$103),3))</f>
        <v/>
      </c>
    </row>
    <row r="1860" spans="5:6">
      <c r="E1860" s="224"/>
      <c r="F1860" s="270" t="str">
        <f>IF(OR(D1860="",E1860=""),"",ROUND(D1860/LOOKUP(E1860,SMMLV!$A$2:$A$36,SMMLV!$D$2:$D$103),3))</f>
        <v/>
      </c>
    </row>
    <row r="1861" spans="5:6">
      <c r="E1861" s="224"/>
      <c r="F1861" s="270" t="str">
        <f>IF(OR(D1861="",E1861=""),"",ROUND(D1861/LOOKUP(E1861,SMMLV!$A$2:$A$36,SMMLV!$D$2:$D$103),3))</f>
        <v/>
      </c>
    </row>
    <row r="1862" spans="5:6">
      <c r="E1862" s="224"/>
      <c r="F1862" s="270" t="str">
        <f>IF(OR(D1862="",E1862=""),"",ROUND(D1862/LOOKUP(E1862,SMMLV!$A$2:$A$36,SMMLV!$D$2:$D$103),3))</f>
        <v/>
      </c>
    </row>
    <row r="1863" spans="5:6">
      <c r="E1863" s="224"/>
      <c r="F1863" s="270" t="str">
        <f>IF(OR(D1863="",E1863=""),"",ROUND(D1863/LOOKUP(E1863,SMMLV!$A$2:$A$36,SMMLV!$D$2:$D$103),3))</f>
        <v/>
      </c>
    </row>
    <row r="1864" spans="5:6">
      <c r="E1864" s="224"/>
      <c r="F1864" s="270" t="str">
        <f>IF(OR(D1864="",E1864=""),"",ROUND(D1864/LOOKUP(E1864,SMMLV!$A$2:$A$36,SMMLV!$D$2:$D$103),3))</f>
        <v/>
      </c>
    </row>
    <row r="1865" spans="5:6">
      <c r="E1865" s="224"/>
      <c r="F1865" s="270" t="str">
        <f>IF(OR(D1865="",E1865=""),"",ROUND(D1865/LOOKUP(E1865,SMMLV!$A$2:$A$36,SMMLV!$D$2:$D$103),3))</f>
        <v/>
      </c>
    </row>
    <row r="1866" spans="5:6">
      <c r="E1866" s="224"/>
      <c r="F1866" s="270" t="str">
        <f>IF(OR(D1866="",E1866=""),"",ROUND(D1866/LOOKUP(E1866,SMMLV!$A$2:$A$36,SMMLV!$D$2:$D$103),3))</f>
        <v/>
      </c>
    </row>
    <row r="1867" spans="5:6">
      <c r="E1867" s="224"/>
      <c r="F1867" s="270" t="str">
        <f>IF(OR(D1867="",E1867=""),"",ROUND(D1867/LOOKUP(E1867,SMMLV!$A$2:$A$36,SMMLV!$D$2:$D$103),3))</f>
        <v/>
      </c>
    </row>
    <row r="1868" spans="5:6">
      <c r="E1868" s="224"/>
      <c r="F1868" s="270" t="str">
        <f>IF(OR(D1868="",E1868=""),"",ROUND(D1868/LOOKUP(E1868,SMMLV!$A$2:$A$36,SMMLV!$D$2:$D$103),3))</f>
        <v/>
      </c>
    </row>
    <row r="1869" spans="5:6">
      <c r="E1869" s="224"/>
      <c r="F1869" s="270" t="str">
        <f>IF(OR(D1869="",E1869=""),"",ROUND(D1869/LOOKUP(E1869,SMMLV!$A$2:$A$36,SMMLV!$D$2:$D$103),3))</f>
        <v/>
      </c>
    </row>
    <row r="1870" spans="5:6">
      <c r="E1870" s="224"/>
      <c r="F1870" s="270" t="str">
        <f>IF(OR(D1870="",E1870=""),"",ROUND(D1870/LOOKUP(E1870,SMMLV!$A$2:$A$36,SMMLV!$D$2:$D$103),3))</f>
        <v/>
      </c>
    </row>
    <row r="1871" spans="5:6">
      <c r="E1871" s="224"/>
      <c r="F1871" s="270" t="str">
        <f>IF(OR(D1871="",E1871=""),"",ROUND(D1871/LOOKUP(E1871,SMMLV!$A$2:$A$36,SMMLV!$D$2:$D$103),3))</f>
        <v/>
      </c>
    </row>
    <row r="1872" spans="5:6">
      <c r="E1872" s="224"/>
      <c r="F1872" s="270" t="str">
        <f>IF(OR(D1872="",E1872=""),"",ROUND(D1872/LOOKUP(E1872,SMMLV!$A$2:$A$36,SMMLV!$D$2:$D$103),3))</f>
        <v/>
      </c>
    </row>
    <row r="1873" spans="5:6">
      <c r="E1873" s="224"/>
      <c r="F1873" s="270" t="str">
        <f>IF(OR(D1873="",E1873=""),"",ROUND(D1873/LOOKUP(E1873,SMMLV!$A$2:$A$36,SMMLV!$D$2:$D$103),3))</f>
        <v/>
      </c>
    </row>
    <row r="1874" spans="5:6">
      <c r="E1874" s="224"/>
      <c r="F1874" s="270" t="str">
        <f>IF(OR(D1874="",E1874=""),"",ROUND(D1874/LOOKUP(E1874,SMMLV!$A$2:$A$36,SMMLV!$D$2:$D$103),3))</f>
        <v/>
      </c>
    </row>
    <row r="1875" spans="5:6">
      <c r="E1875" s="224"/>
      <c r="F1875" s="270" t="str">
        <f>IF(OR(D1875="",E1875=""),"",ROUND(D1875/LOOKUP(E1875,SMMLV!$A$2:$A$36,SMMLV!$D$2:$D$103),3))</f>
        <v/>
      </c>
    </row>
    <row r="1876" spans="5:6">
      <c r="E1876" s="224"/>
      <c r="F1876" s="270" t="str">
        <f>IF(OR(D1876="",E1876=""),"",ROUND(D1876/LOOKUP(E1876,SMMLV!$A$2:$A$36,SMMLV!$D$2:$D$103),3))</f>
        <v/>
      </c>
    </row>
    <row r="1877" spans="5:6">
      <c r="E1877" s="224"/>
      <c r="F1877" s="270" t="str">
        <f>IF(OR(D1877="",E1877=""),"",ROUND(D1877/LOOKUP(E1877,SMMLV!$A$2:$A$36,SMMLV!$D$2:$D$103),3))</f>
        <v/>
      </c>
    </row>
    <row r="1878" spans="5:6">
      <c r="E1878" s="224"/>
      <c r="F1878" s="270" t="str">
        <f>IF(OR(D1878="",E1878=""),"",ROUND(D1878/LOOKUP(E1878,SMMLV!$A$2:$A$36,SMMLV!$D$2:$D$103),3))</f>
        <v/>
      </c>
    </row>
    <row r="1879" spans="5:6">
      <c r="E1879" s="224"/>
      <c r="F1879" s="270" t="str">
        <f>IF(OR(D1879="",E1879=""),"",ROUND(D1879/LOOKUP(E1879,SMMLV!$A$2:$A$36,SMMLV!$D$2:$D$103),3))</f>
        <v/>
      </c>
    </row>
    <row r="1880" spans="5:6">
      <c r="E1880" s="224"/>
      <c r="F1880" s="270" t="str">
        <f>IF(OR(D1880="",E1880=""),"",ROUND(D1880/LOOKUP(E1880,SMMLV!$A$2:$A$36,SMMLV!$D$2:$D$103),3))</f>
        <v/>
      </c>
    </row>
    <row r="1881" spans="5:6">
      <c r="E1881" s="224"/>
      <c r="F1881" s="270" t="str">
        <f>IF(OR(D1881="",E1881=""),"",ROUND(D1881/LOOKUP(E1881,SMMLV!$A$2:$A$36,SMMLV!$D$2:$D$103),3))</f>
        <v/>
      </c>
    </row>
    <row r="1882" spans="5:6">
      <c r="E1882" s="224"/>
      <c r="F1882" s="270" t="str">
        <f>IF(OR(D1882="",E1882=""),"",ROUND(D1882/LOOKUP(E1882,SMMLV!$A$2:$A$36,SMMLV!$D$2:$D$103),3))</f>
        <v/>
      </c>
    </row>
    <row r="1883" spans="5:6">
      <c r="E1883" s="224"/>
      <c r="F1883" s="270" t="str">
        <f>IF(OR(D1883="",E1883=""),"",ROUND(D1883/LOOKUP(E1883,SMMLV!$A$2:$A$36,SMMLV!$D$2:$D$103),3))</f>
        <v/>
      </c>
    </row>
    <row r="1884" spans="5:6">
      <c r="E1884" s="224"/>
      <c r="F1884" s="270" t="str">
        <f>IF(OR(D1884="",E1884=""),"",ROUND(D1884/LOOKUP(E1884,SMMLV!$A$2:$A$36,SMMLV!$D$2:$D$103),3))</f>
        <v/>
      </c>
    </row>
    <row r="1885" spans="5:6">
      <c r="E1885" s="224"/>
      <c r="F1885" s="270" t="str">
        <f>IF(OR(D1885="",E1885=""),"",ROUND(D1885/LOOKUP(E1885,SMMLV!$A$2:$A$36,SMMLV!$D$2:$D$103),3))</f>
        <v/>
      </c>
    </row>
    <row r="1886" spans="5:6">
      <c r="F1886" s="270" t="str">
        <f>IF(OR(D1886="",E1886=""),"",ROUND(D1886/LOOKUP(E1886,SMMLV!$A$2:$A$36,SMMLV!$D$2:$D$103),3))</f>
        <v/>
      </c>
    </row>
    <row r="1887" spans="5:6">
      <c r="F1887" s="270" t="str">
        <f>IF(OR(D1887="",E1887=""),"",ROUND(D1887/LOOKUP(E1887,SMMLV!$A$2:$A$36,SMMLV!$D$2:$D$103),3))</f>
        <v/>
      </c>
    </row>
    <row r="1888" spans="5:6">
      <c r="F1888" s="270" t="str">
        <f>IF(OR(D1888="",E1888=""),"",ROUND(D1888/LOOKUP(E1888,SMMLV!$A$2:$A$36,SMMLV!$D$2:$D$103),3))</f>
        <v/>
      </c>
    </row>
    <row r="1889" spans="6:6">
      <c r="F1889" s="270" t="str">
        <f>IF(OR(D1889="",E1889=""),"",ROUND(D1889/LOOKUP(E1889,SMMLV!$A$2:$A$36,SMMLV!$D$2:$D$103),3))</f>
        <v/>
      </c>
    </row>
    <row r="1890" spans="6:6">
      <c r="F1890" s="270" t="str">
        <f>IF(OR(D1890="",E1890=""),"",ROUND(D1890/LOOKUP(E1890,SMMLV!$A$2:$A$36,SMMLV!$D$2:$D$103),3))</f>
        <v/>
      </c>
    </row>
    <row r="1891" spans="6:6">
      <c r="F1891" s="270" t="str">
        <f>IF(OR(D1891="",E1891=""),"",ROUND(D1891/LOOKUP(E1891,SMMLV!$A$2:$A$36,SMMLV!$D$2:$D$103),3))</f>
        <v/>
      </c>
    </row>
    <row r="1892" spans="6:6">
      <c r="F1892" s="270" t="str">
        <f>IF(OR(D1892="",E1892=""),"",ROUND(D1892/LOOKUP(E1892,SMMLV!$A$2:$A$36,SMMLV!$D$2:$D$103),3))</f>
        <v/>
      </c>
    </row>
    <row r="1893" spans="6:6">
      <c r="F1893" s="270" t="str">
        <f>IF(OR(D1893="",E1893=""),"",ROUND(D1893/LOOKUP(E1893,SMMLV!$A$2:$A$36,SMMLV!$D$2:$D$103),3))</f>
        <v/>
      </c>
    </row>
    <row r="1894" spans="6:6">
      <c r="F1894" s="270" t="str">
        <f>IF(OR(D1894="",E1894=""),"",ROUND(D1894/LOOKUP(E1894,SMMLV!$A$2:$A$36,SMMLV!$D$2:$D$103),3))</f>
        <v/>
      </c>
    </row>
    <row r="1895" spans="6:6">
      <c r="F1895" s="270" t="str">
        <f>IF(OR(D1895="",E1895=""),"",ROUND(D1895/LOOKUP(E1895,SMMLV!$A$2:$A$36,SMMLV!$D$2:$D$103),3))</f>
        <v/>
      </c>
    </row>
    <row r="1896" spans="6:6">
      <c r="F1896" s="270" t="str">
        <f>IF(OR(D1896="",E1896=""),"",ROUND(D1896/LOOKUP(E1896,SMMLV!$A$2:$A$36,SMMLV!$D$2:$D$103),3))</f>
        <v/>
      </c>
    </row>
    <row r="1897" spans="6:6">
      <c r="F1897" s="270" t="str">
        <f>IF(OR(D1897="",E1897=""),"",ROUND(D1897/LOOKUP(E1897,SMMLV!$A$2:$A$36,SMMLV!$D$2:$D$103),3))</f>
        <v/>
      </c>
    </row>
    <row r="1898" spans="6:6">
      <c r="F1898" s="270" t="str">
        <f>IF(OR(D1898="",E1898=""),"",ROUND(D1898/LOOKUP(E1898,SMMLV!$A$2:$A$36,SMMLV!$D$2:$D$103),3))</f>
        <v/>
      </c>
    </row>
    <row r="1899" spans="6:6">
      <c r="F1899" s="270" t="str">
        <f>IF(OR(D1899="",E1899=""),"",ROUND(D1899/LOOKUP(E1899,SMMLV!$A$2:$A$36,SMMLV!$D$2:$D$103),3))</f>
        <v/>
      </c>
    </row>
    <row r="1900" spans="6:6">
      <c r="F1900" s="270" t="str">
        <f>IF(OR(D1900="",E1900=""),"",ROUND(D1900/LOOKUP(E1900,SMMLV!$A$2:$A$36,SMMLV!$D$2:$D$103),3))</f>
        <v/>
      </c>
    </row>
    <row r="1901" spans="6:6">
      <c r="F1901" s="270" t="str">
        <f>IF(OR(D1901="",E1901=""),"",ROUND(D1901/LOOKUP(E1901,SMMLV!$A$2:$A$36,SMMLV!$D$2:$D$103),3))</f>
        <v/>
      </c>
    </row>
    <row r="1902" spans="6:6">
      <c r="F1902" s="270" t="str">
        <f>IF(OR(D1902="",E1902=""),"",ROUND(D1902/LOOKUP(E1902,SMMLV!$A$2:$A$36,SMMLV!$D$2:$D$103),3))</f>
        <v/>
      </c>
    </row>
    <row r="1903" spans="6:6">
      <c r="F1903" s="270" t="str">
        <f>IF(OR(D1903="",E1903=""),"",ROUND(D1903/LOOKUP(E1903,SMMLV!$A$2:$A$36,SMMLV!$D$2:$D$103),3))</f>
        <v/>
      </c>
    </row>
    <row r="1904" spans="6:6">
      <c r="F1904" s="270" t="str">
        <f>IF(OR(D1904="",E1904=""),"",ROUND(D1904/LOOKUP(E1904,SMMLV!$A$2:$A$36,SMMLV!$D$2:$D$103),3))</f>
        <v/>
      </c>
    </row>
    <row r="1905" spans="6:6">
      <c r="F1905" s="270" t="str">
        <f>IF(OR(D1905="",E1905=""),"",ROUND(D1905/LOOKUP(E1905,SMMLV!$A$2:$A$36,SMMLV!$D$2:$D$103),3))</f>
        <v/>
      </c>
    </row>
    <row r="1906" spans="6:6">
      <c r="F1906" s="270" t="str">
        <f>IF(OR(D1906="",E1906=""),"",ROUND(D1906/LOOKUP(E1906,SMMLV!$A$2:$A$36,SMMLV!$D$2:$D$103),3))</f>
        <v/>
      </c>
    </row>
    <row r="1907" spans="6:6">
      <c r="F1907" s="270" t="str">
        <f>IF(OR(D1907="",E1907=""),"",ROUND(D1907/LOOKUP(E1907,SMMLV!$A$2:$A$36,SMMLV!$D$2:$D$103),3))</f>
        <v/>
      </c>
    </row>
    <row r="1908" spans="6:6">
      <c r="F1908" s="270" t="str">
        <f>IF(OR(D1908="",E1908=""),"",ROUND(D1908/LOOKUP(E1908,SMMLV!$A$2:$A$36,SMMLV!$D$2:$D$103),3))</f>
        <v/>
      </c>
    </row>
    <row r="1909" spans="6:6">
      <c r="F1909" s="270" t="str">
        <f>IF(OR(D1909="",E1909=""),"",ROUND(D1909/LOOKUP(E1909,SMMLV!$A$2:$A$36,SMMLV!$D$2:$D$103),3))</f>
        <v/>
      </c>
    </row>
    <row r="1910" spans="6:6">
      <c r="F1910" s="270" t="str">
        <f>IF(OR(D1910="",E1910=""),"",ROUND(D1910/LOOKUP(E1910,SMMLV!$A$2:$A$36,SMMLV!$D$2:$D$103),3))</f>
        <v/>
      </c>
    </row>
    <row r="1911" spans="6:6">
      <c r="F1911" s="270" t="str">
        <f>IF(OR(D1911="",E1911=""),"",ROUND(D1911/LOOKUP(E1911,SMMLV!$A$2:$A$36,SMMLV!$D$2:$D$103),3))</f>
        <v/>
      </c>
    </row>
    <row r="1912" spans="6:6">
      <c r="F1912" s="270" t="str">
        <f>IF(OR(D1912="",E1912=""),"",ROUND(D1912/LOOKUP(E1912,SMMLV!$A$2:$A$36,SMMLV!$D$2:$D$103),3))</f>
        <v/>
      </c>
    </row>
    <row r="1913" spans="6:6">
      <c r="F1913" s="270" t="str">
        <f>IF(OR(D1913="",E1913=""),"",ROUND(D1913/LOOKUP(E1913,SMMLV!$A$2:$A$36,SMMLV!$D$2:$D$103),3))</f>
        <v/>
      </c>
    </row>
    <row r="1914" spans="6:6">
      <c r="F1914" s="270" t="str">
        <f>IF(OR(D1914="",E1914=""),"",ROUND(D1914/LOOKUP(E1914,SMMLV!$A$2:$A$36,SMMLV!$D$2:$D$103),3))</f>
        <v/>
      </c>
    </row>
    <row r="1915" spans="6:6">
      <c r="F1915" s="270" t="str">
        <f>IF(OR(D1915="",E1915=""),"",ROUND(D1915/LOOKUP(E1915,SMMLV!$A$2:$A$36,SMMLV!$D$2:$D$103),3))</f>
        <v/>
      </c>
    </row>
    <row r="1916" spans="6:6">
      <c r="F1916" s="270" t="str">
        <f>IF(OR(D1916="",E1916=""),"",ROUND(D1916/LOOKUP(E1916,SMMLV!$A$2:$A$36,SMMLV!$D$2:$D$103),3))</f>
        <v/>
      </c>
    </row>
    <row r="1917" spans="6:6">
      <c r="F1917" s="270" t="str">
        <f>IF(OR(D1917="",E1917=""),"",ROUND(D1917/LOOKUP(E1917,SMMLV!$A$2:$A$36,SMMLV!$D$2:$D$103),3))</f>
        <v/>
      </c>
    </row>
    <row r="1918" spans="6:6">
      <c r="F1918" s="270" t="str">
        <f>IF(OR(D1918="",E1918=""),"",ROUND(D1918/LOOKUP(E1918,SMMLV!$A$2:$A$36,SMMLV!$D$2:$D$103),3))</f>
        <v/>
      </c>
    </row>
    <row r="1919" spans="6:6">
      <c r="F1919" s="270" t="str">
        <f>IF(OR(D1919="",E1919=""),"",ROUND(D1919/LOOKUP(E1919,SMMLV!$A$2:$A$36,SMMLV!$D$2:$D$103),3))</f>
        <v/>
      </c>
    </row>
    <row r="1920" spans="6:6">
      <c r="F1920" s="270" t="str">
        <f>IF(OR(D1920="",E1920=""),"",ROUND(D1920/LOOKUP(E1920,SMMLV!$A$2:$A$36,SMMLV!$D$2:$D$103),3))</f>
        <v/>
      </c>
    </row>
    <row r="1921" spans="6:6">
      <c r="F1921" s="270" t="str">
        <f>IF(OR(D1921="",E1921=""),"",ROUND(D1921/LOOKUP(E1921,SMMLV!$A$2:$A$36,SMMLV!$D$2:$D$103),3))</f>
        <v/>
      </c>
    </row>
    <row r="1922" spans="6:6">
      <c r="F1922" s="270" t="str">
        <f>IF(OR(D1922="",E1922=""),"",ROUND(D1922/LOOKUP(E1922,SMMLV!$A$2:$A$36,SMMLV!$D$2:$D$103),3))</f>
        <v/>
      </c>
    </row>
    <row r="1923" spans="6:6">
      <c r="F1923" s="270" t="str">
        <f>IF(OR(D1923="",E1923=""),"",ROUND(D1923/LOOKUP(E1923,SMMLV!$A$2:$A$36,SMMLV!$D$2:$D$103),3))</f>
        <v/>
      </c>
    </row>
    <row r="1924" spans="6:6">
      <c r="F1924" s="270" t="str">
        <f>IF(OR(D1924="",E1924=""),"",ROUND(D1924/LOOKUP(E1924,SMMLV!$A$2:$A$36,SMMLV!$D$2:$D$103),3))</f>
        <v/>
      </c>
    </row>
    <row r="1925" spans="6:6">
      <c r="F1925" s="270" t="str">
        <f>IF(OR(D1925="",E1925=""),"",ROUND(D1925/LOOKUP(E1925,SMMLV!$A$2:$A$36,SMMLV!$D$2:$D$103),3))</f>
        <v/>
      </c>
    </row>
    <row r="1926" spans="6:6">
      <c r="F1926" s="270" t="str">
        <f>IF(OR(D1926="",E1926=""),"",ROUND(D1926/LOOKUP(E1926,SMMLV!$A$2:$A$36,SMMLV!$D$2:$D$103),3))</f>
        <v/>
      </c>
    </row>
    <row r="1927" spans="6:6">
      <c r="F1927" s="270" t="str">
        <f>IF(OR(D1927="",E1927=""),"",ROUND(D1927/LOOKUP(E1927,SMMLV!$A$2:$A$36,SMMLV!$D$2:$D$103),3))</f>
        <v/>
      </c>
    </row>
    <row r="1928" spans="6:6">
      <c r="F1928" s="270" t="str">
        <f>IF(OR(D1928="",E1928=""),"",ROUND(D1928/LOOKUP(E1928,SMMLV!$A$2:$A$36,SMMLV!$D$2:$D$103),3))</f>
        <v/>
      </c>
    </row>
    <row r="1929" spans="6:6">
      <c r="F1929" s="270" t="str">
        <f>IF(OR(D1929="",E1929=""),"",ROUND(D1929/LOOKUP(E1929,SMMLV!$A$2:$A$36,SMMLV!$D$2:$D$103),3))</f>
        <v/>
      </c>
    </row>
    <row r="1930" spans="6:6">
      <c r="F1930" s="270" t="str">
        <f>IF(OR(D1930="",E1930=""),"",ROUND(D1930/LOOKUP(E1930,SMMLV!$A$2:$A$36,SMMLV!$D$2:$D$103),3))</f>
        <v/>
      </c>
    </row>
    <row r="1931" spans="6:6">
      <c r="F1931" s="270" t="str">
        <f>IF(OR(D1931="",E1931=""),"",ROUND(D1931/LOOKUP(E1931,SMMLV!$A$2:$A$36,SMMLV!$D$2:$D$103),3))</f>
        <v/>
      </c>
    </row>
    <row r="1932" spans="6:6">
      <c r="F1932" s="270" t="str">
        <f>IF(OR(D1932="",E1932=""),"",ROUND(D1932/LOOKUP(E1932,SMMLV!$A$2:$A$36,SMMLV!$D$2:$D$103),3))</f>
        <v/>
      </c>
    </row>
    <row r="1933" spans="6:6">
      <c r="F1933" s="270" t="str">
        <f>IF(OR(D1933="",E1933=""),"",ROUND(D1933/LOOKUP(E1933,SMMLV!$A$2:$A$36,SMMLV!$D$2:$D$103),3))</f>
        <v/>
      </c>
    </row>
    <row r="1934" spans="6:6">
      <c r="F1934" s="270" t="str">
        <f>IF(OR(D1934="",E1934=""),"",ROUND(D1934/LOOKUP(E1934,SMMLV!$A$2:$A$36,SMMLV!$D$2:$D$103),3))</f>
        <v/>
      </c>
    </row>
    <row r="1935" spans="6:6">
      <c r="F1935" s="270" t="str">
        <f>IF(OR(D1935="",E1935=""),"",ROUND(D1935/LOOKUP(E1935,SMMLV!$A$2:$A$36,SMMLV!$D$2:$D$103),3))</f>
        <v/>
      </c>
    </row>
    <row r="1936" spans="6:6">
      <c r="F1936" s="270" t="str">
        <f>IF(OR(D1936="",E1936=""),"",ROUND(D1936/LOOKUP(E1936,SMMLV!$A$2:$A$36,SMMLV!$D$2:$D$103),3))</f>
        <v/>
      </c>
    </row>
    <row r="1937" spans="6:6">
      <c r="F1937" s="270" t="str">
        <f>IF(OR(D1937="",E1937=""),"",ROUND(D1937/LOOKUP(E1937,SMMLV!$A$2:$A$36,SMMLV!$D$2:$D$103),3))</f>
        <v/>
      </c>
    </row>
    <row r="1938" spans="6:6">
      <c r="F1938" s="270" t="str">
        <f>IF(OR(D1938="",E1938=""),"",ROUND(D1938/LOOKUP(E1938,SMMLV!$A$2:$A$36,SMMLV!$D$2:$D$103),3))</f>
        <v/>
      </c>
    </row>
    <row r="1939" spans="6:6">
      <c r="F1939" s="270" t="str">
        <f>IF(OR(D1939="",E1939=""),"",ROUND(D1939/LOOKUP(E1939,SMMLV!$A$2:$A$36,SMMLV!$D$2:$D$103),3))</f>
        <v/>
      </c>
    </row>
    <row r="1940" spans="6:6">
      <c r="F1940" s="270" t="str">
        <f>IF(OR(D1940="",E1940=""),"",ROUND(D1940/LOOKUP(E1940,SMMLV!$A$2:$A$36,SMMLV!$D$2:$D$103),3))</f>
        <v/>
      </c>
    </row>
    <row r="1941" spans="6:6">
      <c r="F1941" s="270" t="str">
        <f>IF(OR(D1941="",E1941=""),"",ROUND(D1941/LOOKUP(E1941,SMMLV!$A$2:$A$36,SMMLV!$D$2:$D$103),3))</f>
        <v/>
      </c>
    </row>
    <row r="1942" spans="6:6">
      <c r="F1942" s="270" t="str">
        <f>IF(OR(D1942="",E1942=""),"",ROUND(D1942/LOOKUP(E1942,SMMLV!$A$2:$A$36,SMMLV!$D$2:$D$103),3))</f>
        <v/>
      </c>
    </row>
    <row r="1943" spans="6:6">
      <c r="F1943" s="270" t="str">
        <f>IF(OR(D1943="",E1943=""),"",ROUND(D1943/LOOKUP(E1943,SMMLV!$A$2:$A$36,SMMLV!$D$2:$D$103),3))</f>
        <v/>
      </c>
    </row>
    <row r="1944" spans="6:6">
      <c r="F1944" s="270" t="str">
        <f>IF(OR(D1944="",E1944=""),"",ROUND(D1944/LOOKUP(E1944,SMMLV!$A$2:$A$36,SMMLV!$D$2:$D$103),3))</f>
        <v/>
      </c>
    </row>
    <row r="1945" spans="6:6">
      <c r="F1945" s="270" t="str">
        <f>IF(OR(D1945="",E1945=""),"",ROUND(D1945/LOOKUP(E1945,SMMLV!$A$2:$A$36,SMMLV!$D$2:$D$103),3))</f>
        <v/>
      </c>
    </row>
    <row r="1946" spans="6:6">
      <c r="F1946" s="270" t="str">
        <f>IF(OR(D1946="",E1946=""),"",ROUND(D1946/LOOKUP(E1946,SMMLV!$A$2:$A$36,SMMLV!$D$2:$D$103),3))</f>
        <v/>
      </c>
    </row>
    <row r="1947" spans="6:6">
      <c r="F1947" s="270" t="str">
        <f>IF(OR(D1947="",E1947=""),"",ROUND(D1947/LOOKUP(E1947,SMMLV!$A$2:$A$36,SMMLV!$D$2:$D$103),3))</f>
        <v/>
      </c>
    </row>
    <row r="1948" spans="6:6">
      <c r="F1948" s="270" t="str">
        <f>IF(OR(D1948="",E1948=""),"",ROUND(D1948/LOOKUP(E1948,SMMLV!$A$2:$A$36,SMMLV!$D$2:$D$103),3))</f>
        <v/>
      </c>
    </row>
    <row r="1949" spans="6:6">
      <c r="F1949" s="270" t="str">
        <f>IF(OR(D1949="",E1949=""),"",ROUND(D1949/LOOKUP(E1949,SMMLV!$A$2:$A$36,SMMLV!$D$2:$D$103),3))</f>
        <v/>
      </c>
    </row>
    <row r="1950" spans="6:6">
      <c r="F1950" s="270" t="str">
        <f>IF(OR(D1950="",E1950=""),"",ROUND(D1950/LOOKUP(E1950,SMMLV!$A$2:$A$36,SMMLV!$D$2:$D$103),3))</f>
        <v/>
      </c>
    </row>
    <row r="1951" spans="6:6">
      <c r="F1951" s="270" t="str">
        <f>IF(OR(D1951="",E1951=""),"",ROUND(D1951/LOOKUP(E1951,SMMLV!$A$2:$A$36,SMMLV!$D$2:$D$103),3))</f>
        <v/>
      </c>
    </row>
    <row r="1952" spans="6:6">
      <c r="F1952" s="270" t="str">
        <f>IF(OR(D1952="",E1952=""),"",ROUND(D1952/LOOKUP(E1952,SMMLV!$A$2:$A$36,SMMLV!$D$2:$D$103),3))</f>
        <v/>
      </c>
    </row>
    <row r="1953" spans="6:6">
      <c r="F1953" s="270" t="str">
        <f>IF(OR(D1953="",E1953=""),"",ROUND(D1953/LOOKUP(E1953,SMMLV!$A$2:$A$36,SMMLV!$D$2:$D$103),3))</f>
        <v/>
      </c>
    </row>
    <row r="1954" spans="6:6">
      <c r="F1954" s="270" t="str">
        <f>IF(OR(D1954="",E1954=""),"",ROUND(D1954/LOOKUP(E1954,SMMLV!$A$2:$A$36,SMMLV!$D$2:$D$103),3))</f>
        <v/>
      </c>
    </row>
    <row r="1955" spans="6:6">
      <c r="F1955" s="270" t="str">
        <f>IF(OR(D1955="",E1955=""),"",ROUND(D1955/LOOKUP(E1955,SMMLV!$A$2:$A$36,SMMLV!$D$2:$D$103),3))</f>
        <v/>
      </c>
    </row>
    <row r="1956" spans="6:6">
      <c r="F1956" s="270" t="str">
        <f>IF(OR(D1956="",E1956=""),"",ROUND(D1956/LOOKUP(E1956,SMMLV!$A$2:$A$36,SMMLV!$D$2:$D$103),3))</f>
        <v/>
      </c>
    </row>
    <row r="1957" spans="6:6">
      <c r="F1957" s="270" t="str">
        <f>IF(OR(D1957="",E1957=""),"",ROUND(D1957/LOOKUP(E1957,SMMLV!$A$2:$A$36,SMMLV!$D$2:$D$103),3))</f>
        <v/>
      </c>
    </row>
    <row r="1958" spans="6:6">
      <c r="F1958" s="270" t="str">
        <f>IF(OR(D1958="",E1958=""),"",ROUND(D1958/LOOKUP(E1958,SMMLV!$A$2:$A$36,SMMLV!$D$2:$D$103),3))</f>
        <v/>
      </c>
    </row>
    <row r="1959" spans="6:6">
      <c r="F1959" s="270" t="str">
        <f>IF(OR(D1959="",E1959=""),"",ROUND(D1959/LOOKUP(E1959,SMMLV!$A$2:$A$36,SMMLV!$D$2:$D$103),3))</f>
        <v/>
      </c>
    </row>
    <row r="1960" spans="6:6">
      <c r="F1960" s="270" t="str">
        <f>IF(OR(D1960="",E1960=""),"",ROUND(D1960/LOOKUP(E1960,SMMLV!$A$2:$A$36,SMMLV!$D$2:$D$103),3))</f>
        <v/>
      </c>
    </row>
    <row r="1961" spans="6:6">
      <c r="F1961" s="270" t="str">
        <f>IF(OR(D1961="",E1961=""),"",ROUND(D1961/LOOKUP(E1961,SMMLV!$A$2:$A$36,SMMLV!$D$2:$D$103),3))</f>
        <v/>
      </c>
    </row>
    <row r="1962" spans="6:6">
      <c r="F1962" s="270" t="str">
        <f>IF(OR(D1962="",E1962=""),"",ROUND(D1962/LOOKUP(E1962,SMMLV!$A$2:$A$36,SMMLV!$D$2:$D$103),3))</f>
        <v/>
      </c>
    </row>
    <row r="1963" spans="6:6">
      <c r="F1963" s="270" t="str">
        <f>IF(OR(D1963="",E1963=""),"",ROUND(D1963/LOOKUP(E1963,SMMLV!$A$2:$A$36,SMMLV!$D$2:$D$103),3))</f>
        <v/>
      </c>
    </row>
    <row r="1964" spans="6:6">
      <c r="F1964" s="270" t="str">
        <f>IF(OR(D1964="",E1964=""),"",ROUND(D1964/LOOKUP(E1964,SMMLV!$A$2:$A$36,SMMLV!$D$2:$D$103),3))</f>
        <v/>
      </c>
    </row>
    <row r="1965" spans="6:6">
      <c r="F1965" s="270" t="str">
        <f>IF(OR(D1965="",E1965=""),"",ROUND(D1965/LOOKUP(E1965,SMMLV!$A$2:$A$36,SMMLV!$D$2:$D$103),3))</f>
        <v/>
      </c>
    </row>
    <row r="1966" spans="6:6">
      <c r="F1966" s="270" t="str">
        <f>IF(OR(D1966="",E1966=""),"",ROUND(D1966/LOOKUP(E1966,SMMLV!$A$2:$A$36,SMMLV!$D$2:$D$103),3))</f>
        <v/>
      </c>
    </row>
    <row r="1967" spans="6:6">
      <c r="F1967" s="270" t="str">
        <f>IF(OR(D1967="",E1967=""),"",ROUND(D1967/LOOKUP(E1967,SMMLV!$A$2:$A$36,SMMLV!$D$2:$D$103),3))</f>
        <v/>
      </c>
    </row>
    <row r="1968" spans="6:6">
      <c r="F1968" s="270" t="str">
        <f>IF(OR(D1968="",E1968=""),"",ROUND(D1968/LOOKUP(E1968,SMMLV!$A$2:$A$36,SMMLV!$D$2:$D$103),3))</f>
        <v/>
      </c>
    </row>
    <row r="1969" spans="6:6">
      <c r="F1969" s="270" t="str">
        <f>IF(OR(D1969="",E1969=""),"",ROUND(D1969/LOOKUP(E1969,SMMLV!$A$2:$A$36,SMMLV!$D$2:$D$103),3))</f>
        <v/>
      </c>
    </row>
    <row r="1970" spans="6:6">
      <c r="F1970" s="270" t="str">
        <f>IF(OR(D1970="",E1970=""),"",ROUND(D1970/LOOKUP(E1970,SMMLV!$A$2:$A$36,SMMLV!$D$2:$D$103),3))</f>
        <v/>
      </c>
    </row>
    <row r="1971" spans="6:6">
      <c r="F1971" s="270" t="str">
        <f>IF(OR(D1971="",E1971=""),"",ROUND(D1971/LOOKUP(E1971,SMMLV!$A$2:$A$36,SMMLV!$D$2:$D$103),3))</f>
        <v/>
      </c>
    </row>
    <row r="1972" spans="6:6">
      <c r="F1972" s="270" t="str">
        <f>IF(OR(D1972="",E1972=""),"",ROUND(D1972/LOOKUP(E1972,SMMLV!$A$2:$A$36,SMMLV!$D$2:$D$103),3))</f>
        <v/>
      </c>
    </row>
    <row r="1973" spans="6:6">
      <c r="F1973" s="270" t="str">
        <f>IF(OR(D1973="",E1973=""),"",ROUND(D1973/LOOKUP(E1973,SMMLV!$A$2:$A$36,SMMLV!$D$2:$D$103),3))</f>
        <v/>
      </c>
    </row>
    <row r="1974" spans="6:6">
      <c r="F1974" s="270" t="str">
        <f>IF(OR(D1974="",E1974=""),"",ROUND(D1974/LOOKUP(E1974,SMMLV!$A$2:$A$36,SMMLV!$D$2:$D$103),3))</f>
        <v/>
      </c>
    </row>
    <row r="1975" spans="6:6">
      <c r="F1975" s="270" t="str">
        <f>IF(OR(D1975="",E1975=""),"",ROUND(D1975/LOOKUP(E1975,SMMLV!$A$2:$A$36,SMMLV!$D$2:$D$103),3))</f>
        <v/>
      </c>
    </row>
    <row r="1976" spans="6:6">
      <c r="F1976" s="270" t="str">
        <f>IF(OR(D1976="",E1976=""),"",ROUND(D1976/LOOKUP(E1976,SMMLV!$A$2:$A$36,SMMLV!$D$2:$D$103),3))</f>
        <v/>
      </c>
    </row>
    <row r="1977" spans="6:6">
      <c r="F1977" s="270" t="str">
        <f>IF(OR(D1977="",E1977=""),"",ROUND(D1977/LOOKUP(E1977,SMMLV!$A$2:$A$36,SMMLV!$D$2:$D$103),3))</f>
        <v/>
      </c>
    </row>
    <row r="1978" spans="6:6">
      <c r="F1978" s="270" t="str">
        <f>IF(OR(D1978="",E1978=""),"",ROUND(D1978/LOOKUP(E1978,SMMLV!$A$2:$A$36,SMMLV!$D$2:$D$103),3))</f>
        <v/>
      </c>
    </row>
    <row r="1979" spans="6:6">
      <c r="F1979" s="270" t="str">
        <f>IF(OR(D1979="",E1979=""),"",ROUND(D1979/LOOKUP(E1979,SMMLV!$A$2:$A$36,SMMLV!$D$2:$D$103),3))</f>
        <v/>
      </c>
    </row>
    <row r="1980" spans="6:6">
      <c r="F1980" s="270" t="str">
        <f>IF(OR(D1980="",E1980=""),"",ROUND(D1980/LOOKUP(E1980,SMMLV!$A$2:$A$36,SMMLV!$D$2:$D$103),3))</f>
        <v/>
      </c>
    </row>
    <row r="1981" spans="6:6">
      <c r="F1981" s="270" t="str">
        <f>IF(OR(D1981="",E1981=""),"",ROUND(D1981/LOOKUP(E1981,SMMLV!$A$2:$A$36,SMMLV!$D$2:$D$103),3))</f>
        <v/>
      </c>
    </row>
    <row r="1982" spans="6:6">
      <c r="F1982" s="270" t="str">
        <f>IF(OR(D1982="",E1982=""),"",ROUND(D1982/LOOKUP(E1982,SMMLV!$A$2:$A$36,SMMLV!$D$2:$D$103),3))</f>
        <v/>
      </c>
    </row>
    <row r="1983" spans="6:6">
      <c r="F1983" s="270" t="str">
        <f>IF(OR(D1983="",E1983=""),"",ROUND(D1983/LOOKUP(E1983,SMMLV!$A$2:$A$36,SMMLV!$D$2:$D$103),3))</f>
        <v/>
      </c>
    </row>
    <row r="1984" spans="6:6">
      <c r="F1984" s="270" t="str">
        <f>IF(OR(D1984="",E1984=""),"",ROUND(D1984/LOOKUP(E1984,SMMLV!$A$2:$A$36,SMMLV!$D$2:$D$103),3))</f>
        <v/>
      </c>
    </row>
    <row r="1985" spans="6:6">
      <c r="F1985" s="270" t="str">
        <f>IF(OR(D1985="",E1985=""),"",ROUND(D1985/LOOKUP(E1985,SMMLV!$A$2:$A$36,SMMLV!$D$2:$D$103),3))</f>
        <v/>
      </c>
    </row>
    <row r="1986" spans="6:6">
      <c r="F1986" s="270" t="str">
        <f>IF(OR(D1986="",E1986=""),"",ROUND(D1986/LOOKUP(E1986,SMMLV!$A$2:$A$36,SMMLV!$D$2:$D$103),3))</f>
        <v/>
      </c>
    </row>
    <row r="1987" spans="6:6">
      <c r="F1987" s="270" t="str">
        <f>IF(OR(D1987="",E1987=""),"",ROUND(D1987/LOOKUP(E1987,SMMLV!$A$2:$A$36,SMMLV!$D$2:$D$103),3))</f>
        <v/>
      </c>
    </row>
    <row r="1988" spans="6:6">
      <c r="F1988" s="270" t="str">
        <f>IF(OR(D1988="",E1988=""),"",ROUND(D1988/LOOKUP(E1988,SMMLV!$A$2:$A$36,SMMLV!$D$2:$D$103),3))</f>
        <v/>
      </c>
    </row>
    <row r="1989" spans="6:6">
      <c r="F1989" s="270" t="str">
        <f>IF(OR(D1989="",E1989=""),"",ROUND(D1989/LOOKUP(E1989,SMMLV!$A$2:$A$36,SMMLV!$D$2:$D$103),3))</f>
        <v/>
      </c>
    </row>
    <row r="1990" spans="6:6">
      <c r="F1990" s="270" t="str">
        <f>IF(OR(D1990="",E1990=""),"",ROUND(D1990/LOOKUP(E1990,SMMLV!$A$2:$A$36,SMMLV!$D$2:$D$103),3))</f>
        <v/>
      </c>
    </row>
    <row r="1991" spans="6:6">
      <c r="F1991" s="270" t="str">
        <f>IF(OR(D1991="",E1991=""),"",ROUND(D1991/LOOKUP(E1991,SMMLV!$A$2:$A$36,SMMLV!$D$2:$D$103),3))</f>
        <v/>
      </c>
    </row>
    <row r="1992" spans="6:6">
      <c r="F1992" s="270" t="str">
        <f>IF(OR(D1992="",E1992=""),"",ROUND(D1992/LOOKUP(E1992,SMMLV!$A$2:$A$36,SMMLV!$D$2:$D$103),3))</f>
        <v/>
      </c>
    </row>
    <row r="1993" spans="6:6">
      <c r="F1993" s="270" t="str">
        <f>IF(OR(D1993="",E1993=""),"",ROUND(D1993/LOOKUP(E1993,SMMLV!$A$2:$A$36,SMMLV!$D$2:$D$103),3))</f>
        <v/>
      </c>
    </row>
    <row r="1994" spans="6:6">
      <c r="F1994" s="270" t="str">
        <f>IF(OR(D1994="",E1994=""),"",ROUND(D1994/LOOKUP(E1994,SMMLV!$A$2:$A$36,SMMLV!$D$2:$D$103),3))</f>
        <v/>
      </c>
    </row>
    <row r="1995" spans="6:6">
      <c r="F1995" s="270" t="str">
        <f>IF(OR(D1995="",E1995=""),"",ROUND(D1995/LOOKUP(E1995,SMMLV!$A$2:$A$36,SMMLV!$D$2:$D$103),3))</f>
        <v/>
      </c>
    </row>
    <row r="1996" spans="6:6">
      <c r="F1996" s="270" t="str">
        <f>IF(OR(D1996="",E1996=""),"",ROUND(D1996/LOOKUP(E1996,SMMLV!$A$2:$A$36,SMMLV!$D$2:$D$103),3))</f>
        <v/>
      </c>
    </row>
    <row r="1997" spans="6:6">
      <c r="F1997" s="270" t="str">
        <f>IF(OR(D1997="",E1997=""),"",ROUND(D1997/LOOKUP(E1997,SMMLV!$A$2:$A$36,SMMLV!$D$2:$D$103),3))</f>
        <v/>
      </c>
    </row>
    <row r="1998" spans="6:6">
      <c r="F1998" s="270" t="str">
        <f>IF(OR(D1998="",E1998=""),"",ROUND(D1998/LOOKUP(E1998,SMMLV!$A$2:$A$36,SMMLV!$D$2:$D$103),3))</f>
        <v/>
      </c>
    </row>
    <row r="1999" spans="6:6">
      <c r="F1999" s="270" t="str">
        <f>IF(OR(D1999="",E1999=""),"",ROUND(D1999/LOOKUP(E1999,SMMLV!$A$2:$A$36,SMMLV!$D$2:$D$103),3))</f>
        <v/>
      </c>
    </row>
    <row r="2000" spans="6:6">
      <c r="F2000" s="270" t="str">
        <f>IF(OR(D2000="",E2000=""),"",ROUND(D2000/LOOKUP(E2000,SMMLV!$A$2:$A$36,SMMLV!$D$2:$D$103),3))</f>
        <v/>
      </c>
    </row>
    <row r="2001" spans="6:6">
      <c r="F2001" s="270" t="str">
        <f>IF(OR(D2001="",E2001=""),"",ROUND(D2001/LOOKUP(E2001,SMMLV!$A$2:$A$36,SMMLV!$D$2:$D$103),3))</f>
        <v/>
      </c>
    </row>
    <row r="2002" spans="6:6">
      <c r="F2002" s="270" t="str">
        <f>IF(OR(D2002="",E2002=""),"",ROUND(D2002/LOOKUP(E2002,SMMLV!$A$2:$A$36,SMMLV!$D$2:$D$103),3))</f>
        <v/>
      </c>
    </row>
    <row r="2003" spans="6:6">
      <c r="F2003" s="270" t="str">
        <f>IF(OR(D2003="",E2003=""),"",ROUND(D2003/LOOKUP(E2003,SMMLV!$A$2:$A$36,SMMLV!$D$2:$D$103),3))</f>
        <v/>
      </c>
    </row>
    <row r="2004" spans="6:6">
      <c r="F2004" s="270" t="str">
        <f>IF(OR(D2004="",E2004=""),"",ROUND(D2004/LOOKUP(E2004,SMMLV!$A$2:$A$36,SMMLV!$D$2:$D$103),3))</f>
        <v/>
      </c>
    </row>
    <row r="2005" spans="6:6">
      <c r="F2005" s="270" t="str">
        <f>IF(OR(D2005="",E2005=""),"",ROUND(D2005/LOOKUP(E2005,SMMLV!$A$2:$A$36,SMMLV!$D$2:$D$103),3))</f>
        <v/>
      </c>
    </row>
    <row r="2006" spans="6:6">
      <c r="F2006" s="270" t="str">
        <f>IF(OR(D2006="",E2006=""),"",ROUND(D2006/LOOKUP(E2006,SMMLV!$A$2:$A$36,SMMLV!$D$2:$D$103),3))</f>
        <v/>
      </c>
    </row>
    <row r="2007" spans="6:6">
      <c r="F2007" s="270" t="str">
        <f>IF(OR(D2007="",E2007=""),"",ROUND(D2007/LOOKUP(E2007,SMMLV!$A$2:$A$36,SMMLV!$D$2:$D$103),3))</f>
        <v/>
      </c>
    </row>
    <row r="2008" spans="6:6">
      <c r="F2008" s="270" t="str">
        <f>IF(OR(D2008="",E2008=""),"",ROUND(D2008/LOOKUP(E2008,SMMLV!$A$2:$A$36,SMMLV!$D$2:$D$103),3))</f>
        <v/>
      </c>
    </row>
    <row r="2009" spans="6:6">
      <c r="F2009" s="270" t="str">
        <f>IF(OR(D2009="",E2009=""),"",ROUND(D2009/LOOKUP(E2009,SMMLV!$A$2:$A$36,SMMLV!$D$2:$D$103),3))</f>
        <v/>
      </c>
    </row>
    <row r="2010" spans="6:6">
      <c r="F2010" s="270" t="str">
        <f>IF(OR(D2010="",E2010=""),"",ROUND(D2010/LOOKUP(E2010,SMMLV!$A$2:$A$36,SMMLV!$D$2:$D$103),3))</f>
        <v/>
      </c>
    </row>
    <row r="2011" spans="6:6">
      <c r="F2011" s="270" t="str">
        <f>IF(OR(D2011="",E2011=""),"",ROUND(D2011/LOOKUP(E2011,SMMLV!$A$2:$A$36,SMMLV!$D$2:$D$103),3))</f>
        <v/>
      </c>
    </row>
    <row r="2012" spans="6:6">
      <c r="F2012" s="270" t="str">
        <f>IF(OR(D2012="",E2012=""),"",ROUND(D2012/LOOKUP(E2012,SMMLV!$A$2:$A$36,SMMLV!$D$2:$D$103),3))</f>
        <v/>
      </c>
    </row>
    <row r="2013" spans="6:6">
      <c r="F2013" s="270" t="str">
        <f>IF(OR(D2013="",E2013=""),"",ROUND(D2013/LOOKUP(E2013,SMMLV!$A$2:$A$36,SMMLV!$D$2:$D$103),3))</f>
        <v/>
      </c>
    </row>
    <row r="2014" spans="6:6">
      <c r="F2014" s="270" t="str">
        <f>IF(OR(D2014="",E2014=""),"",ROUND(D2014/LOOKUP(E2014,SMMLV!$A$2:$A$36,SMMLV!$D$2:$D$103),3))</f>
        <v/>
      </c>
    </row>
    <row r="2015" spans="6:6">
      <c r="F2015" s="270" t="str">
        <f>IF(OR(D2015="",E2015=""),"",ROUND(D2015/LOOKUP(E2015,SMMLV!$A$2:$A$36,SMMLV!$D$2:$D$103),3))</f>
        <v/>
      </c>
    </row>
    <row r="2016" spans="6:6">
      <c r="F2016" s="270" t="str">
        <f>IF(OR(D2016="",E2016=""),"",ROUND(D2016/LOOKUP(E2016,SMMLV!$A$2:$A$36,SMMLV!$D$2:$D$103),3))</f>
        <v/>
      </c>
    </row>
    <row r="2017" spans="6:6">
      <c r="F2017" s="270" t="str">
        <f>IF(OR(D2017="",E2017=""),"",ROUND(D2017/LOOKUP(E2017,SMMLV!$A$2:$A$36,SMMLV!$D$2:$D$103),3))</f>
        <v/>
      </c>
    </row>
    <row r="2018" spans="6:6">
      <c r="F2018" s="270" t="str">
        <f>IF(OR(D2018="",E2018=""),"",ROUND(D2018/LOOKUP(E2018,SMMLV!$A$2:$A$36,SMMLV!$D$2:$D$103),3))</f>
        <v/>
      </c>
    </row>
    <row r="2019" spans="6:6">
      <c r="F2019" s="270" t="str">
        <f>IF(OR(D2019="",E2019=""),"",ROUND(D2019/LOOKUP(E2019,SMMLV!$A$2:$A$36,SMMLV!$D$2:$D$103),3))</f>
        <v/>
      </c>
    </row>
    <row r="2020" spans="6:6">
      <c r="F2020" s="270" t="str">
        <f>IF(OR(D2020="",E2020=""),"",ROUND(D2020/LOOKUP(E2020,SMMLV!$A$2:$A$36,SMMLV!$D$2:$D$103),3))</f>
        <v/>
      </c>
    </row>
    <row r="2021" spans="6:6">
      <c r="F2021" s="270" t="str">
        <f>IF(OR(D2021="",E2021=""),"",ROUND(D2021/LOOKUP(E2021,SMMLV!$A$2:$A$36,SMMLV!$D$2:$D$103),3))</f>
        <v/>
      </c>
    </row>
    <row r="2022" spans="6:6">
      <c r="F2022" s="270" t="str">
        <f>IF(OR(D2022="",E2022=""),"",ROUND(D2022/LOOKUP(E2022,SMMLV!$A$2:$A$36,SMMLV!$D$2:$D$103),3))</f>
        <v/>
      </c>
    </row>
    <row r="2023" spans="6:6">
      <c r="F2023" s="270" t="str">
        <f>IF(OR(D2023="",E2023=""),"",ROUND(D2023/LOOKUP(E2023,SMMLV!$A$2:$A$36,SMMLV!$D$2:$D$103),3))</f>
        <v/>
      </c>
    </row>
    <row r="2024" spans="6:6">
      <c r="F2024" s="270" t="str">
        <f>IF(OR(D2024="",E2024=""),"",ROUND(D2024/LOOKUP(E2024,SMMLV!$A$2:$A$36,SMMLV!$D$2:$D$103),3))</f>
        <v/>
      </c>
    </row>
    <row r="2025" spans="6:6">
      <c r="F2025" s="270" t="str">
        <f>IF(OR(D2025="",E2025=""),"",ROUND(D2025/LOOKUP(E2025,SMMLV!$A$2:$A$36,SMMLV!$D$2:$D$103),3))</f>
        <v/>
      </c>
    </row>
    <row r="2026" spans="6:6">
      <c r="F2026" s="270" t="str">
        <f>IF(OR(D2026="",E2026=""),"",ROUND(D2026/LOOKUP(E2026,SMMLV!$A$2:$A$36,SMMLV!$D$2:$D$103),3))</f>
        <v/>
      </c>
    </row>
    <row r="2027" spans="6:6">
      <c r="F2027" s="270" t="str">
        <f>IF(OR(D2027="",E2027=""),"",ROUND(D2027/LOOKUP(E2027,SMMLV!$A$2:$A$36,SMMLV!$D$2:$D$103),3))</f>
        <v/>
      </c>
    </row>
    <row r="2028" spans="6:6">
      <c r="F2028" s="270" t="str">
        <f>IF(OR(D2028="",E2028=""),"",ROUND(D2028/LOOKUP(E2028,SMMLV!$A$2:$A$36,SMMLV!$D$2:$D$103),3))</f>
        <v/>
      </c>
    </row>
    <row r="2029" spans="6:6">
      <c r="F2029" s="270" t="str">
        <f>IF(OR(D2029="",E2029=""),"",ROUND(D2029/LOOKUP(E2029,SMMLV!$A$2:$A$36,SMMLV!$D$2:$D$103),3))</f>
        <v/>
      </c>
    </row>
    <row r="2030" spans="6:6">
      <c r="F2030" s="270" t="str">
        <f>IF(OR(D2030="",E2030=""),"",ROUND(D2030/LOOKUP(E2030,SMMLV!$A$2:$A$36,SMMLV!$D$2:$D$103),3))</f>
        <v/>
      </c>
    </row>
    <row r="2031" spans="6:6">
      <c r="F2031" s="270" t="str">
        <f>IF(OR(D2031="",E2031=""),"",ROUND(D2031/LOOKUP(E2031,SMMLV!$A$2:$A$36,SMMLV!$D$2:$D$103),3))</f>
        <v/>
      </c>
    </row>
    <row r="2032" spans="6:6">
      <c r="F2032" s="270" t="str">
        <f>IF(OR(D2032="",E2032=""),"",ROUND(D2032/LOOKUP(E2032,SMMLV!$A$2:$A$36,SMMLV!$D$2:$D$103),3))</f>
        <v/>
      </c>
    </row>
    <row r="2033" spans="6:6">
      <c r="F2033" s="270" t="str">
        <f>IF(OR(D2033="",E2033=""),"",ROUND(D2033/LOOKUP(E2033,SMMLV!$A$2:$A$36,SMMLV!$D$2:$D$103),3))</f>
        <v/>
      </c>
    </row>
    <row r="2034" spans="6:6">
      <c r="F2034" s="270" t="str">
        <f>IF(OR(D2034="",E2034=""),"",ROUND(D2034/LOOKUP(E2034,SMMLV!$A$2:$A$36,SMMLV!$D$2:$D$103),3))</f>
        <v/>
      </c>
    </row>
    <row r="2035" spans="6:6">
      <c r="F2035" s="270" t="str">
        <f>IF(OR(D2035="",E2035=""),"",ROUND(D2035/LOOKUP(E2035,SMMLV!$A$2:$A$36,SMMLV!$D$2:$D$103),3))</f>
        <v/>
      </c>
    </row>
    <row r="2036" spans="6:6">
      <c r="F2036" s="270" t="str">
        <f>IF(OR(D2036="",E2036=""),"",ROUND(D2036/LOOKUP(E2036,SMMLV!$A$2:$A$36,SMMLV!$D$2:$D$103),3))</f>
        <v/>
      </c>
    </row>
    <row r="2037" spans="6:6">
      <c r="F2037" s="270" t="str">
        <f>IF(OR(D2037="",E2037=""),"",ROUND(D2037/LOOKUP(E2037,SMMLV!$A$2:$A$36,SMMLV!$D$2:$D$103),3))</f>
        <v/>
      </c>
    </row>
    <row r="2038" spans="6:6">
      <c r="F2038" s="270" t="str">
        <f>IF(OR(D2038="",E2038=""),"",ROUND(D2038/LOOKUP(E2038,SMMLV!$A$2:$A$36,SMMLV!$D$2:$D$103),3))</f>
        <v/>
      </c>
    </row>
    <row r="2039" spans="6:6">
      <c r="F2039" s="270" t="str">
        <f>IF(OR(D2039="",E2039=""),"",ROUND(D2039/LOOKUP(E2039,SMMLV!$A$2:$A$36,SMMLV!$D$2:$D$103),3))</f>
        <v/>
      </c>
    </row>
    <row r="2040" spans="6:6">
      <c r="F2040" s="270" t="str">
        <f>IF(OR(D2040="",E2040=""),"",ROUND(D2040/LOOKUP(E2040,SMMLV!$A$2:$A$36,SMMLV!$D$2:$D$103),3))</f>
        <v/>
      </c>
    </row>
    <row r="2041" spans="6:6">
      <c r="F2041" s="270" t="str">
        <f>IF(OR(D2041="",E2041=""),"",ROUND(D2041/LOOKUP(E2041,SMMLV!$A$2:$A$36,SMMLV!$D$2:$D$103),3))</f>
        <v/>
      </c>
    </row>
    <row r="2042" spans="6:6">
      <c r="F2042" s="270" t="str">
        <f>IF(OR(D2042="",E2042=""),"",ROUND(D2042/LOOKUP(E2042,SMMLV!$A$2:$A$36,SMMLV!$D$2:$D$103),3))</f>
        <v/>
      </c>
    </row>
    <row r="2043" spans="6:6">
      <c r="F2043" s="270" t="str">
        <f>IF(OR(D2043="",E2043=""),"",ROUND(D2043/LOOKUP(E2043,SMMLV!$A$2:$A$36,SMMLV!$D$2:$D$103),3))</f>
        <v/>
      </c>
    </row>
    <row r="2044" spans="6:6">
      <c r="F2044" s="270" t="str">
        <f>IF(OR(D2044="",E2044=""),"",ROUND(D2044/LOOKUP(E2044,SMMLV!$A$2:$A$36,SMMLV!$D$2:$D$103),3))</f>
        <v/>
      </c>
    </row>
    <row r="2045" spans="6:6">
      <c r="F2045" s="270" t="str">
        <f>IF(OR(D2045="",E2045=""),"",ROUND(D2045/LOOKUP(E2045,SMMLV!$A$2:$A$36,SMMLV!$D$2:$D$103),3))</f>
        <v/>
      </c>
    </row>
    <row r="2046" spans="6:6">
      <c r="F2046" s="270" t="str">
        <f>IF(OR(D2046="",E2046=""),"",ROUND(D2046/LOOKUP(E2046,SMMLV!$A$2:$A$36,SMMLV!$D$2:$D$103),3))</f>
        <v/>
      </c>
    </row>
    <row r="2047" spans="6:6">
      <c r="F2047" s="270" t="str">
        <f>IF(OR(D2047="",E2047=""),"",ROUND(D2047/LOOKUP(E2047,SMMLV!$A$2:$A$36,SMMLV!$D$2:$D$103),3))</f>
        <v/>
      </c>
    </row>
    <row r="2048" spans="6:6">
      <c r="F2048" s="270" t="str">
        <f>IF(OR(D2048="",E2048=""),"",ROUND(D2048/LOOKUP(E2048,SMMLV!$A$2:$A$36,SMMLV!$D$2:$D$103),3))</f>
        <v/>
      </c>
    </row>
    <row r="2049" spans="6:6">
      <c r="F2049" s="270" t="str">
        <f>IF(OR(D2049="",E2049=""),"",ROUND(D2049/LOOKUP(E2049,SMMLV!$A$2:$A$36,SMMLV!$D$2:$D$103),3))</f>
        <v/>
      </c>
    </row>
    <row r="2050" spans="6:6">
      <c r="F2050" s="270" t="str">
        <f>IF(OR(D2050="",E2050=""),"",ROUND(D2050/LOOKUP(E2050,SMMLV!$A$2:$A$36,SMMLV!$D$2:$D$103),3))</f>
        <v/>
      </c>
    </row>
    <row r="2051" spans="6:6">
      <c r="F2051" s="270" t="str">
        <f>IF(OR(D2051="",E2051=""),"",ROUND(D2051/LOOKUP(E2051,SMMLV!$A$2:$A$36,SMMLV!$D$2:$D$103),3))</f>
        <v/>
      </c>
    </row>
    <row r="2052" spans="6:6">
      <c r="F2052" s="270" t="str">
        <f>IF(OR(D2052="",E2052=""),"",ROUND(D2052/LOOKUP(E2052,SMMLV!$A$2:$A$36,SMMLV!$D$2:$D$103),3))</f>
        <v/>
      </c>
    </row>
    <row r="2053" spans="6:6">
      <c r="F2053" s="270" t="str">
        <f>IF(OR(D2053="",E2053=""),"",ROUND(D2053/LOOKUP(E2053,SMMLV!$A$2:$A$36,SMMLV!$D$2:$D$103),3))</f>
        <v/>
      </c>
    </row>
    <row r="2054" spans="6:6">
      <c r="F2054" s="270" t="str">
        <f>IF(OR(D2054="",E2054=""),"",ROUND(D2054/LOOKUP(E2054,SMMLV!$A$2:$A$36,SMMLV!$D$2:$D$103),3))</f>
        <v/>
      </c>
    </row>
    <row r="2055" spans="6:6">
      <c r="F2055" s="270" t="str">
        <f>IF(OR(D2055="",E2055=""),"",ROUND(D2055/LOOKUP(E2055,SMMLV!$A$2:$A$36,SMMLV!$D$2:$D$103),3))</f>
        <v/>
      </c>
    </row>
    <row r="2056" spans="6:6">
      <c r="F2056" s="270" t="str">
        <f>IF(OR(D2056="",E2056=""),"",ROUND(D2056/LOOKUP(E2056,SMMLV!$A$2:$A$36,SMMLV!$D$2:$D$103),3))</f>
        <v/>
      </c>
    </row>
    <row r="2057" spans="6:6">
      <c r="F2057" s="270" t="str">
        <f>IF(OR(D2057="",E2057=""),"",ROUND(D2057/LOOKUP(E2057,SMMLV!$A$2:$A$36,SMMLV!$D$2:$D$103),3))</f>
        <v/>
      </c>
    </row>
    <row r="2058" spans="6:6">
      <c r="F2058" s="270" t="str">
        <f>IF(OR(D2058="",E2058=""),"",ROUND(D2058/LOOKUP(E2058,SMMLV!$A$2:$A$36,SMMLV!$D$2:$D$103),3))</f>
        <v/>
      </c>
    </row>
    <row r="2059" spans="6:6">
      <c r="F2059" s="270" t="str">
        <f>IF(OR(D2059="",E2059=""),"",ROUND(D2059/LOOKUP(E2059,SMMLV!$A$2:$A$36,SMMLV!$D$2:$D$103),3))</f>
        <v/>
      </c>
    </row>
    <row r="2060" spans="6:6">
      <c r="F2060" s="270" t="str">
        <f>IF(OR(D2060="",E2060=""),"",ROUND(D2060/LOOKUP(E2060,SMMLV!$A$2:$A$36,SMMLV!$D$2:$D$103),3))</f>
        <v/>
      </c>
    </row>
    <row r="2061" spans="6:6">
      <c r="F2061" s="270" t="str">
        <f>IF(OR(D2061="",E2061=""),"",ROUND(D2061/LOOKUP(E2061,SMMLV!$A$2:$A$36,SMMLV!$D$2:$D$103),3))</f>
        <v/>
      </c>
    </row>
    <row r="2062" spans="6:6">
      <c r="F2062" s="270" t="str">
        <f>IF(OR(D2062="",E2062=""),"",ROUND(D2062/LOOKUP(E2062,SMMLV!$A$2:$A$36,SMMLV!$D$2:$D$103),3))</f>
        <v/>
      </c>
    </row>
    <row r="2063" spans="6:6">
      <c r="F2063" s="270" t="str">
        <f>IF(OR(D2063="",E2063=""),"",ROUND(D2063/LOOKUP(E2063,SMMLV!$A$2:$A$36,SMMLV!$D$2:$D$103),3))</f>
        <v/>
      </c>
    </row>
    <row r="2064" spans="6:6">
      <c r="F2064" s="270" t="str">
        <f>IF(OR(D2064="",E2064=""),"",ROUND(D2064/LOOKUP(E2064,SMMLV!$A$2:$A$36,SMMLV!$D$2:$D$103),3))</f>
        <v/>
      </c>
    </row>
    <row r="2065" spans="6:6">
      <c r="F2065" s="270" t="str">
        <f>IF(OR(D2065="",E2065=""),"",ROUND(D2065/LOOKUP(E2065,SMMLV!$A$2:$A$36,SMMLV!$D$2:$D$103),3))</f>
        <v/>
      </c>
    </row>
    <row r="2066" spans="6:6">
      <c r="F2066" s="270" t="str">
        <f>IF(OR(D2066="",E2066=""),"",ROUND(D2066/LOOKUP(E2066,SMMLV!$A$2:$A$36,SMMLV!$D$2:$D$103),3))</f>
        <v/>
      </c>
    </row>
    <row r="2067" spans="6:6">
      <c r="F2067" s="270" t="str">
        <f>IF(OR(D2067="",E2067=""),"",ROUND(D2067/LOOKUP(E2067,SMMLV!$A$2:$A$36,SMMLV!$D$2:$D$103),3))</f>
        <v/>
      </c>
    </row>
    <row r="2068" spans="6:6">
      <c r="F2068" s="270" t="str">
        <f>IF(OR(D2068="",E2068=""),"",ROUND(D2068/LOOKUP(E2068,SMMLV!$A$2:$A$36,SMMLV!$D$2:$D$103),3))</f>
        <v/>
      </c>
    </row>
    <row r="2069" spans="6:6">
      <c r="F2069" s="270" t="str">
        <f>IF(OR(D2069="",E2069=""),"",ROUND(D2069/LOOKUP(E2069,SMMLV!$A$2:$A$36,SMMLV!$D$2:$D$103),3))</f>
        <v/>
      </c>
    </row>
    <row r="2070" spans="6:6">
      <c r="F2070" s="270" t="str">
        <f>IF(OR(D2070="",E2070=""),"",ROUND(D2070/LOOKUP(E2070,SMMLV!$A$2:$A$36,SMMLV!$D$2:$D$103),3))</f>
        <v/>
      </c>
    </row>
    <row r="2071" spans="6:6">
      <c r="F2071" s="270" t="str">
        <f>IF(OR(D2071="",E2071=""),"",ROUND(D2071/LOOKUP(E2071,SMMLV!$A$2:$A$36,SMMLV!$D$2:$D$103),3))</f>
        <v/>
      </c>
    </row>
    <row r="2072" spans="6:6">
      <c r="F2072" s="270" t="str">
        <f>IF(OR(D2072="",E2072=""),"",ROUND(D2072/LOOKUP(E2072,SMMLV!$A$2:$A$36,SMMLV!$D$2:$D$103),3))</f>
        <v/>
      </c>
    </row>
    <row r="2073" spans="6:6">
      <c r="F2073" s="270" t="str">
        <f>IF(OR(D2073="",E2073=""),"",ROUND(D2073/LOOKUP(E2073,SMMLV!$A$2:$A$36,SMMLV!$D$2:$D$103),3))</f>
        <v/>
      </c>
    </row>
    <row r="2074" spans="6:6">
      <c r="F2074" s="270" t="str">
        <f>IF(OR(D2074="",E2074=""),"",ROUND(D2074/LOOKUP(E2074,SMMLV!$A$2:$A$36,SMMLV!$D$2:$D$103),3))</f>
        <v/>
      </c>
    </row>
    <row r="2075" spans="6:6">
      <c r="F2075" s="270" t="str">
        <f>IF(OR(D2075="",E2075=""),"",ROUND(D2075/LOOKUP(E2075,SMMLV!$A$2:$A$36,SMMLV!$D$2:$D$103),3))</f>
        <v/>
      </c>
    </row>
    <row r="2076" spans="6:6">
      <c r="F2076" s="270" t="str">
        <f>IF(OR(D2076="",E2076=""),"",ROUND(D2076/LOOKUP(E2076,SMMLV!$A$2:$A$36,SMMLV!$D$2:$D$103),3))</f>
        <v/>
      </c>
    </row>
    <row r="2077" spans="6:6">
      <c r="F2077" s="270" t="str">
        <f>IF(OR(D2077="",E2077=""),"",ROUND(D2077/LOOKUP(E2077,SMMLV!$A$2:$A$36,SMMLV!$D$2:$D$103),3))</f>
        <v/>
      </c>
    </row>
    <row r="2078" spans="6:6">
      <c r="F2078" s="270" t="str">
        <f>IF(OR(D2078="",E2078=""),"",ROUND(D2078/LOOKUP(E2078,SMMLV!$A$2:$A$36,SMMLV!$D$2:$D$103),3))</f>
        <v/>
      </c>
    </row>
    <row r="2079" spans="6:6">
      <c r="F2079" s="270" t="str">
        <f>IF(OR(D2079="",E2079=""),"",ROUND(D2079/LOOKUP(E2079,SMMLV!$A$2:$A$36,SMMLV!$D$2:$D$103),3))</f>
        <v/>
      </c>
    </row>
    <row r="2080" spans="6:6">
      <c r="F2080" s="270" t="str">
        <f>IF(OR(D2080="",E2080=""),"",ROUND(D2080/LOOKUP(E2080,SMMLV!$A$2:$A$36,SMMLV!$D$2:$D$103),3))</f>
        <v/>
      </c>
    </row>
    <row r="2081" spans="6:6">
      <c r="F2081" s="270" t="str">
        <f>IF(OR(D2081="",E2081=""),"",ROUND(D2081/LOOKUP(E2081,SMMLV!$A$2:$A$36,SMMLV!$D$2:$D$103),3))</f>
        <v/>
      </c>
    </row>
    <row r="2082" spans="6:6">
      <c r="F2082" s="270" t="str">
        <f>IF(OR(D2082="",E2082=""),"",ROUND(D2082/LOOKUP(E2082,SMMLV!$A$2:$A$36,SMMLV!$D$2:$D$103),3))</f>
        <v/>
      </c>
    </row>
    <row r="2083" spans="6:6">
      <c r="F2083" s="270" t="str">
        <f>IF(OR(D2083="",E2083=""),"",ROUND(D2083/LOOKUP(E2083,SMMLV!$A$2:$A$36,SMMLV!$D$2:$D$103),3))</f>
        <v/>
      </c>
    </row>
    <row r="2084" spans="6:6">
      <c r="F2084" s="270" t="str">
        <f>IF(OR(D2084="",E2084=""),"",ROUND(D2084/LOOKUP(E2084,SMMLV!$A$2:$A$36,SMMLV!$D$2:$D$103),3))</f>
        <v/>
      </c>
    </row>
    <row r="2085" spans="6:6">
      <c r="F2085" s="270" t="str">
        <f>IF(OR(D2085="",E2085=""),"",ROUND(D2085/LOOKUP(E2085,SMMLV!$A$2:$A$36,SMMLV!$D$2:$D$103),3))</f>
        <v/>
      </c>
    </row>
    <row r="2086" spans="6:6">
      <c r="F2086" s="270" t="str">
        <f>IF(OR(D2086="",E2086=""),"",ROUND(D2086/LOOKUP(E2086,SMMLV!$A$2:$A$36,SMMLV!$D$2:$D$103),3))</f>
        <v/>
      </c>
    </row>
    <row r="2087" spans="6:6">
      <c r="F2087" s="270" t="str">
        <f>IF(OR(D2087="",E2087=""),"",ROUND(D2087/LOOKUP(E2087,SMMLV!$A$2:$A$36,SMMLV!$D$2:$D$103),3))</f>
        <v/>
      </c>
    </row>
    <row r="2088" spans="6:6">
      <c r="F2088" s="270" t="str">
        <f>IF(OR(D2088="",E2088=""),"",ROUND(D2088/LOOKUP(E2088,SMMLV!$A$2:$A$36,SMMLV!$D$2:$D$103),3))</f>
        <v/>
      </c>
    </row>
    <row r="2089" spans="6:6">
      <c r="F2089" s="270" t="str">
        <f>IF(OR(D2089="",E2089=""),"",ROUND(D2089/LOOKUP(E2089,SMMLV!$A$2:$A$36,SMMLV!$D$2:$D$103),3))</f>
        <v/>
      </c>
    </row>
    <row r="2090" spans="6:6">
      <c r="F2090" s="270" t="str">
        <f>IF(OR(D2090="",E2090=""),"",ROUND(D2090/LOOKUP(E2090,SMMLV!$A$2:$A$36,SMMLV!$D$2:$D$103),3))</f>
        <v/>
      </c>
    </row>
    <row r="2091" spans="6:6">
      <c r="F2091" s="270" t="str">
        <f>IF(OR(D2091="",E2091=""),"",ROUND(D2091/LOOKUP(E2091,SMMLV!$A$2:$A$36,SMMLV!$D$2:$D$103),3))</f>
        <v/>
      </c>
    </row>
    <row r="2092" spans="6:6">
      <c r="F2092" s="270" t="str">
        <f>IF(OR(D2092="",E2092=""),"",ROUND(D2092/LOOKUP(E2092,SMMLV!$A$2:$A$36,SMMLV!$D$2:$D$103),3))</f>
        <v/>
      </c>
    </row>
    <row r="2093" spans="6:6">
      <c r="F2093" s="270" t="str">
        <f>IF(OR(D2093="",E2093=""),"",ROUND(D2093/LOOKUP(E2093,SMMLV!$A$2:$A$36,SMMLV!$D$2:$D$103),3))</f>
        <v/>
      </c>
    </row>
    <row r="2094" spans="6:6">
      <c r="F2094" s="270" t="str">
        <f>IF(OR(D2094="",E2094=""),"",ROUND(D2094/LOOKUP(E2094,SMMLV!$A$2:$A$36,SMMLV!$D$2:$D$103),3))</f>
        <v/>
      </c>
    </row>
    <row r="2095" spans="6:6">
      <c r="F2095" s="270" t="str">
        <f>IF(OR(D2095="",E2095=""),"",ROUND(D2095/LOOKUP(E2095,SMMLV!$A$2:$A$36,SMMLV!$D$2:$D$103),3))</f>
        <v/>
      </c>
    </row>
    <row r="2096" spans="6:6">
      <c r="F2096" s="270" t="str">
        <f>IF(OR(D2096="",E2096=""),"",ROUND(D2096/LOOKUP(E2096,SMMLV!$A$2:$A$36,SMMLV!$D$2:$D$103),3))</f>
        <v/>
      </c>
    </row>
    <row r="2097" spans="6:6">
      <c r="F2097" s="270" t="str">
        <f>IF(OR(D2097="",E2097=""),"",ROUND(D2097/LOOKUP(E2097,SMMLV!$A$2:$A$36,SMMLV!$D$2:$D$103),3))</f>
        <v/>
      </c>
    </row>
    <row r="2098" spans="6:6">
      <c r="F2098" s="270" t="str">
        <f>IF(OR(D2098="",E2098=""),"",ROUND(D2098/LOOKUP(E2098,SMMLV!$A$2:$A$36,SMMLV!$D$2:$D$103),3))</f>
        <v/>
      </c>
    </row>
    <row r="2099" spans="6:6">
      <c r="F2099" s="270" t="str">
        <f>IF(OR(D2099="",E2099=""),"",ROUND(D2099/LOOKUP(E2099,SMMLV!$A$2:$A$36,SMMLV!$D$2:$D$103),3))</f>
        <v/>
      </c>
    </row>
    <row r="2100" spans="6:6">
      <c r="F2100" s="270" t="str">
        <f>IF(OR(D2100="",E2100=""),"",ROUND(D2100/LOOKUP(E2100,SMMLV!$A$2:$A$36,SMMLV!$D$2:$D$103),3))</f>
        <v/>
      </c>
    </row>
    <row r="2101" spans="6:6">
      <c r="F2101" s="270" t="str">
        <f>IF(OR(D2101="",E2101=""),"",ROUND(D2101/LOOKUP(E2101,SMMLV!$A$2:$A$36,SMMLV!$D$2:$D$103),3))</f>
        <v/>
      </c>
    </row>
    <row r="2102" spans="6:6">
      <c r="F2102" s="270" t="str">
        <f>IF(OR(D2102="",E2102=""),"",ROUND(D2102/LOOKUP(E2102,SMMLV!$A$2:$A$36,SMMLV!$D$2:$D$103),3))</f>
        <v/>
      </c>
    </row>
    <row r="2103" spans="6:6">
      <c r="F2103" s="270" t="str">
        <f>IF(OR(D2103="",E2103=""),"",ROUND(D2103/LOOKUP(E2103,SMMLV!$A$2:$A$36,SMMLV!$D$2:$D$103),3))</f>
        <v/>
      </c>
    </row>
    <row r="2104" spans="6:6">
      <c r="F2104" s="270" t="str">
        <f>IF(OR(D2104="",E2104=""),"",ROUND(D2104/LOOKUP(E2104,SMMLV!$A$2:$A$36,SMMLV!$D$2:$D$103),3))</f>
        <v/>
      </c>
    </row>
  </sheetData>
  <mergeCells count="1105">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s>
  <conditionalFormatting sqref="F5:F2104">
    <cfRule type="cellIs" dxfId="38" priority="4" stopIfTrue="1" operator="notEqual">
      <formula>""</formula>
    </cfRule>
  </conditionalFormatting>
  <conditionalFormatting sqref="D5:E1139">
    <cfRule type="cellIs" dxfId="37" priority="3" stopIfTrue="1" operator="notEqual">
      <formula>""</formula>
    </cfRule>
  </conditionalFormatting>
  <conditionalFormatting sqref="D1140:E1196">
    <cfRule type="cellIs" dxfId="36" priority="2" stopIfTrue="1" operator="notEqual">
      <formula>""</formula>
    </cfRule>
  </conditionalFormatting>
  <conditionalFormatting sqref="B5:C1357">
    <cfRule type="cellIs" dxfId="35"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5">
    <tabColor rgb="FF7030A0"/>
    <pageSetUpPr fitToPage="1"/>
  </sheetPr>
  <dimension ref="A1:U235"/>
  <sheetViews>
    <sheetView showGridLines="0" topLeftCell="D32" zoomScaleNormal="100" zoomScaleSheetLayoutView="90" workbookViewId="0">
      <selection activeCell="K50" sqref="K50"/>
    </sheetView>
  </sheetViews>
  <sheetFormatPr baseColWidth="10" defaultColWidth="0" defaultRowHeight="13" zeroHeight="1"/>
  <cols>
    <col min="1" max="1" width="1.33203125" style="80" customWidth="1"/>
    <col min="2" max="2" width="7.83203125" style="94" hidden="1" customWidth="1"/>
    <col min="3" max="3" width="11.5" style="94" customWidth="1"/>
    <col min="4" max="4" width="37.83203125" style="80" customWidth="1"/>
    <col min="5" max="6" width="22.1640625" style="80" customWidth="1"/>
    <col min="7" max="7" width="14.83203125" style="80" customWidth="1"/>
    <col min="8" max="8" width="17" style="80" customWidth="1"/>
    <col min="9" max="9" width="17.1640625" style="80" customWidth="1"/>
    <col min="10" max="10" width="11.5" style="80" customWidth="1"/>
    <col min="11" max="11" width="17.83203125" style="80" bestFit="1" customWidth="1"/>
    <col min="12" max="12" width="17.6640625" style="80" customWidth="1"/>
    <col min="13" max="13" width="16" style="80" customWidth="1"/>
    <col min="14" max="21" width="0" style="80" hidden="1" customWidth="1"/>
    <col min="22" max="16384" width="11.5" style="80" hidden="1"/>
  </cols>
  <sheetData>
    <row r="1" spans="1:11" s="78" customFormat="1" ht="16">
      <c r="A1" s="75"/>
      <c r="B1" s="659" t="s">
        <v>0</v>
      </c>
      <c r="C1" s="659"/>
      <c r="D1" s="659"/>
      <c r="E1" s="659"/>
      <c r="F1" s="659"/>
      <c r="G1" s="659"/>
      <c r="H1" s="659"/>
      <c r="I1" s="659"/>
    </row>
    <row r="2" spans="1:11" s="78" customFormat="1" ht="16">
      <c r="A2" s="75"/>
      <c r="B2" s="659" t="s">
        <v>1</v>
      </c>
      <c r="C2" s="659"/>
      <c r="D2" s="659"/>
      <c r="E2" s="659"/>
      <c r="F2" s="659"/>
      <c r="G2" s="659"/>
      <c r="H2" s="659"/>
      <c r="I2" s="659"/>
    </row>
    <row r="3" spans="1:11" s="78" customFormat="1" ht="16">
      <c r="A3" s="75"/>
      <c r="B3" s="659" t="s">
        <v>202</v>
      </c>
      <c r="C3" s="659"/>
      <c r="D3" s="659"/>
      <c r="E3" s="659"/>
      <c r="F3" s="659"/>
      <c r="G3" s="659"/>
      <c r="H3" s="659"/>
      <c r="I3" s="659"/>
    </row>
    <row r="4" spans="1:11" s="78" customFormat="1" ht="16">
      <c r="A4" s="75"/>
      <c r="B4" s="659" t="s">
        <v>198</v>
      </c>
      <c r="C4" s="659"/>
      <c r="D4" s="659"/>
      <c r="E4" s="659"/>
      <c r="F4" s="659"/>
      <c r="G4" s="659"/>
      <c r="H4" s="659"/>
      <c r="I4" s="659"/>
    </row>
    <row r="5" spans="1:11" s="78" customFormat="1" ht="16">
      <c r="A5" s="75"/>
      <c r="B5" s="109"/>
      <c r="C5" s="76"/>
      <c r="D5" s="77"/>
      <c r="E5" s="77"/>
      <c r="F5" s="77"/>
      <c r="G5" s="79"/>
      <c r="H5" s="79"/>
      <c r="I5" s="77"/>
    </row>
    <row r="6" spans="1:11" s="78" customFormat="1" ht="16">
      <c r="A6" s="75"/>
      <c r="B6" s="659" t="s">
        <v>203</v>
      </c>
      <c r="C6" s="659"/>
      <c r="D6" s="659"/>
      <c r="E6" s="659"/>
      <c r="F6" s="659"/>
      <c r="G6" s="659"/>
      <c r="H6" s="659"/>
      <c r="I6" s="659"/>
    </row>
    <row r="7" spans="1:11" s="78" customFormat="1" ht="16">
      <c r="A7" s="75"/>
      <c r="B7" s="659" t="s">
        <v>290</v>
      </c>
      <c r="C7" s="659"/>
      <c r="D7" s="659"/>
      <c r="E7" s="659"/>
      <c r="F7" s="659"/>
      <c r="G7" s="659"/>
      <c r="H7" s="659"/>
      <c r="I7" s="659"/>
    </row>
    <row r="8" spans="1:11" ht="16">
      <c r="B8" s="109"/>
      <c r="C8" s="76"/>
      <c r="D8" s="81"/>
      <c r="E8" s="81"/>
      <c r="F8" s="81"/>
      <c r="G8" s="81"/>
      <c r="H8" s="81"/>
      <c r="I8" s="82"/>
    </row>
    <row r="9" spans="1:11" ht="33.75" customHeight="1">
      <c r="B9" s="659" t="s">
        <v>581</v>
      </c>
      <c r="C9" s="659"/>
      <c r="D9" s="659"/>
      <c r="E9" s="659"/>
      <c r="F9" s="659"/>
      <c r="G9" s="659"/>
      <c r="H9" s="659"/>
      <c r="I9" s="659"/>
    </row>
    <row r="10" spans="1:11" ht="16">
      <c r="B10" s="109"/>
      <c r="C10" s="76"/>
      <c r="D10" s="81"/>
      <c r="E10" s="81"/>
      <c r="F10" s="81"/>
      <c r="G10" s="81"/>
      <c r="H10" s="81"/>
      <c r="I10" s="82"/>
    </row>
    <row r="11" spans="1:11" ht="16">
      <c r="B11" s="666" t="s">
        <v>1163</v>
      </c>
      <c r="C11" s="666"/>
      <c r="D11" s="666"/>
      <c r="E11" s="666"/>
      <c r="F11" s="666"/>
      <c r="G11" s="666"/>
      <c r="H11" s="666"/>
      <c r="I11" s="666"/>
    </row>
    <row r="12" spans="1:11" ht="18">
      <c r="B12" s="667">
        <v>3</v>
      </c>
      <c r="C12" s="667"/>
      <c r="D12" s="667"/>
      <c r="E12" s="667"/>
      <c r="F12" s="667"/>
      <c r="G12" s="667"/>
      <c r="H12" s="667"/>
      <c r="I12" s="667"/>
    </row>
    <row r="13" spans="1:11" ht="19" thickBot="1">
      <c r="B13" s="110"/>
      <c r="C13" s="83"/>
      <c r="D13" s="84"/>
      <c r="E13" s="84"/>
      <c r="F13" s="84"/>
      <c r="G13" s="84"/>
      <c r="H13" s="84"/>
      <c r="I13" s="84"/>
    </row>
    <row r="14" spans="1:11" ht="18">
      <c r="B14" s="684"/>
      <c r="C14" s="685"/>
      <c r="D14" s="685"/>
      <c r="E14" s="686"/>
      <c r="F14" s="678" t="s">
        <v>153</v>
      </c>
      <c r="G14" s="679"/>
      <c r="H14" s="679"/>
      <c r="I14" s="679"/>
      <c r="J14" s="680"/>
      <c r="K14" s="84"/>
    </row>
    <row r="15" spans="1:11" ht="18">
      <c r="B15" s="687"/>
      <c r="C15" s="688"/>
      <c r="D15" s="688"/>
      <c r="E15" s="689"/>
      <c r="F15" s="681" t="s">
        <v>261</v>
      </c>
      <c r="G15" s="682"/>
      <c r="H15" s="682"/>
      <c r="I15" s="682"/>
      <c r="J15" s="683"/>
      <c r="K15" s="84"/>
    </row>
    <row r="16" spans="1:11" ht="18">
      <c r="B16" s="307"/>
      <c r="C16" s="304"/>
      <c r="D16" s="304"/>
      <c r="E16" s="305"/>
      <c r="F16" s="653" t="s">
        <v>109</v>
      </c>
      <c r="G16" s="654"/>
      <c r="H16" s="654"/>
      <c r="I16" s="655"/>
      <c r="J16" s="145">
        <v>890</v>
      </c>
      <c r="K16" s="315"/>
    </row>
    <row r="17" spans="2:13" ht="18">
      <c r="B17" s="307"/>
      <c r="C17" s="304"/>
      <c r="D17" s="304"/>
      <c r="E17" s="305"/>
      <c r="F17" s="653" t="s">
        <v>110</v>
      </c>
      <c r="G17" s="654"/>
      <c r="H17" s="654"/>
      <c r="I17" s="655"/>
      <c r="J17" s="145">
        <v>0</v>
      </c>
      <c r="K17" s="316"/>
    </row>
    <row r="18" spans="2:13" ht="18">
      <c r="B18" s="307"/>
      <c r="C18" s="304"/>
      <c r="D18" s="304"/>
      <c r="E18" s="306"/>
      <c r="F18" s="653" t="s">
        <v>255</v>
      </c>
      <c r="G18" s="654"/>
      <c r="H18" s="654"/>
      <c r="I18" s="655"/>
      <c r="J18" s="311">
        <v>0.5</v>
      </c>
      <c r="K18" s="316"/>
    </row>
    <row r="19" spans="2:13" ht="18">
      <c r="B19" s="307"/>
      <c r="C19" s="304"/>
      <c r="D19" s="304"/>
      <c r="E19" s="306"/>
      <c r="F19" s="653" t="s">
        <v>262</v>
      </c>
      <c r="G19" s="654"/>
      <c r="H19" s="654"/>
      <c r="I19" s="655"/>
      <c r="J19" s="234">
        <v>32809.183837375815</v>
      </c>
      <c r="K19" s="316"/>
    </row>
    <row r="20" spans="2:13" ht="18">
      <c r="B20" s="307"/>
      <c r="C20" s="304"/>
      <c r="D20" s="304"/>
      <c r="E20" s="306"/>
      <c r="F20" s="653" t="s">
        <v>251</v>
      </c>
      <c r="G20" s="654"/>
      <c r="H20" s="654"/>
      <c r="I20" s="655"/>
      <c r="J20" s="234">
        <v>287.79985822259488</v>
      </c>
      <c r="K20" s="316"/>
    </row>
    <row r="21" spans="2:13" ht="18">
      <c r="B21" s="307"/>
      <c r="C21" s="304"/>
      <c r="D21" s="304"/>
      <c r="E21" s="306"/>
      <c r="F21" s="653" t="s">
        <v>1164</v>
      </c>
      <c r="G21" s="654"/>
      <c r="H21" s="654"/>
      <c r="I21" s="655"/>
      <c r="J21" s="234">
        <v>143.89992910000001</v>
      </c>
      <c r="K21" s="316"/>
    </row>
    <row r="22" spans="2:13" ht="18">
      <c r="B22" s="307"/>
      <c r="C22" s="304"/>
      <c r="D22" s="304"/>
      <c r="E22" s="306"/>
      <c r="F22" s="653" t="s">
        <v>258</v>
      </c>
      <c r="G22" s="654"/>
      <c r="H22" s="654"/>
      <c r="I22" s="655"/>
      <c r="J22" s="234">
        <v>4</v>
      </c>
      <c r="K22" s="316"/>
    </row>
    <row r="23" spans="2:13" ht="18">
      <c r="B23" s="307"/>
      <c r="C23" s="304"/>
      <c r="D23" s="304"/>
      <c r="E23" s="306"/>
      <c r="F23" s="653" t="s">
        <v>254</v>
      </c>
      <c r="G23" s="654"/>
      <c r="H23" s="654"/>
      <c r="I23" s="655"/>
      <c r="J23" s="234">
        <v>1.5</v>
      </c>
      <c r="K23" s="316"/>
      <c r="M23" s="319"/>
    </row>
    <row r="24" spans="2:13" ht="18">
      <c r="B24" s="307"/>
      <c r="C24" s="304"/>
      <c r="D24" s="304"/>
      <c r="E24" s="306"/>
      <c r="F24" s="653" t="s">
        <v>156</v>
      </c>
      <c r="G24" s="654"/>
      <c r="H24" s="654"/>
      <c r="I24" s="655"/>
      <c r="J24" s="145">
        <v>29</v>
      </c>
      <c r="K24" s="316"/>
    </row>
    <row r="25" spans="2:13" ht="30.75" customHeight="1">
      <c r="B25" s="307"/>
      <c r="C25" s="304"/>
      <c r="D25" s="304"/>
      <c r="E25" s="306"/>
      <c r="F25" s="656" t="s">
        <v>1165</v>
      </c>
      <c r="G25" s="657"/>
      <c r="H25" s="657"/>
      <c r="I25" s="658"/>
      <c r="J25" s="145">
        <v>0</v>
      </c>
      <c r="K25" s="317"/>
    </row>
    <row r="26" spans="2:13" ht="30.75" customHeight="1" thickBot="1">
      <c r="B26" s="308"/>
      <c r="C26" s="309"/>
      <c r="D26" s="309"/>
      <c r="E26" s="310"/>
      <c r="F26" s="650" t="s">
        <v>1166</v>
      </c>
      <c r="G26" s="651"/>
      <c r="H26" s="651"/>
      <c r="I26" s="652"/>
      <c r="J26" s="240">
        <v>29</v>
      </c>
      <c r="K26" s="315"/>
    </row>
    <row r="27" spans="2:13" ht="24" thickBot="1">
      <c r="B27" s="146" t="s">
        <v>75</v>
      </c>
      <c r="C27" s="146"/>
      <c r="D27" s="674"/>
      <c r="E27" s="674"/>
      <c r="F27" s="282"/>
      <c r="G27" s="85"/>
      <c r="H27" s="85"/>
      <c r="I27" s="86"/>
    </row>
    <row r="28" spans="2:13" ht="24" customHeight="1">
      <c r="B28" s="663" t="s">
        <v>112</v>
      </c>
      <c r="C28" s="664"/>
      <c r="D28" s="664"/>
      <c r="E28" s="664"/>
      <c r="F28" s="664"/>
      <c r="G28" s="664"/>
      <c r="H28" s="664"/>
      <c r="I28" s="664"/>
      <c r="J28" s="664"/>
      <c r="K28" s="665"/>
    </row>
    <row r="29" spans="2:13" ht="21" customHeight="1">
      <c r="B29" s="668" t="s">
        <v>39</v>
      </c>
      <c r="C29" s="671" t="s">
        <v>111</v>
      </c>
      <c r="D29" s="660" t="s">
        <v>16</v>
      </c>
      <c r="E29" s="660" t="s">
        <v>104</v>
      </c>
      <c r="F29" s="660" t="s">
        <v>105</v>
      </c>
      <c r="G29" s="660" t="s">
        <v>113</v>
      </c>
      <c r="H29" s="677" t="s">
        <v>252</v>
      </c>
      <c r="I29" s="677"/>
      <c r="J29" s="675" t="s">
        <v>266</v>
      </c>
      <c r="K29" s="676"/>
      <c r="L29" s="153"/>
    </row>
    <row r="30" spans="2:13" ht="25.5" customHeight="1">
      <c r="B30" s="669"/>
      <c r="C30" s="672"/>
      <c r="D30" s="661"/>
      <c r="E30" s="661"/>
      <c r="F30" s="661"/>
      <c r="G30" s="661"/>
      <c r="H30" s="661" t="s">
        <v>158</v>
      </c>
      <c r="I30" s="355" t="s">
        <v>253</v>
      </c>
      <c r="J30" s="356" t="s">
        <v>260</v>
      </c>
      <c r="K30" s="357" t="s">
        <v>115</v>
      </c>
      <c r="L30" s="153"/>
    </row>
    <row r="31" spans="2:13" ht="19.5" customHeight="1" thickBot="1">
      <c r="B31" s="670"/>
      <c r="C31" s="673"/>
      <c r="D31" s="662"/>
      <c r="E31" s="662"/>
      <c r="F31" s="662"/>
      <c r="G31" s="358" t="s">
        <v>114</v>
      </c>
      <c r="H31" s="662"/>
      <c r="I31" s="358" t="s">
        <v>157</v>
      </c>
      <c r="J31" s="359" t="s">
        <v>83</v>
      </c>
      <c r="K31" s="360" t="s">
        <v>116</v>
      </c>
      <c r="L31" s="93"/>
    </row>
    <row r="32" spans="2:13" ht="3" customHeight="1">
      <c r="B32" s="296"/>
      <c r="C32" s="297"/>
      <c r="D32" s="298"/>
      <c r="E32" s="298"/>
      <c r="F32" s="298"/>
      <c r="G32" s="298"/>
      <c r="H32" s="298"/>
      <c r="I32" s="298"/>
      <c r="J32" s="298"/>
      <c r="K32" s="299"/>
    </row>
    <row r="33" spans="2:13" ht="13.5" hidden="1" customHeight="1">
      <c r="B33" s="147">
        <v>1</v>
      </c>
      <c r="C33" s="89">
        <v>1</v>
      </c>
      <c r="D33" s="90">
        <v>1</v>
      </c>
      <c r="E33" s="90" t="s">
        <v>24</v>
      </c>
      <c r="F33" s="95" t="s">
        <v>239</v>
      </c>
      <c r="G33" s="157">
        <v>0</v>
      </c>
      <c r="H33" s="362">
        <v>0</v>
      </c>
      <c r="I33" s="157" t="s">
        <v>46</v>
      </c>
      <c r="J33" s="364">
        <v>0</v>
      </c>
      <c r="K33" s="365">
        <v>0</v>
      </c>
      <c r="M33" s="241"/>
    </row>
    <row r="34" spans="2:13" ht="13.5" hidden="1" customHeight="1">
      <c r="B34" s="148">
        <v>2</v>
      </c>
      <c r="C34" s="89">
        <v>2</v>
      </c>
      <c r="D34" s="90">
        <v>2</v>
      </c>
      <c r="E34" s="90" t="s">
        <v>24</v>
      </c>
      <c r="F34" s="95" t="s">
        <v>239</v>
      </c>
      <c r="G34" s="157">
        <v>0</v>
      </c>
      <c r="H34" s="362">
        <v>0</v>
      </c>
      <c r="I34" s="157" t="s">
        <v>46</v>
      </c>
      <c r="J34" s="364">
        <v>0</v>
      </c>
      <c r="K34" s="365">
        <v>0</v>
      </c>
    </row>
    <row r="35" spans="2:13" ht="13.5" customHeight="1">
      <c r="B35" s="147">
        <v>3</v>
      </c>
      <c r="C35" s="89">
        <v>3</v>
      </c>
      <c r="D35" s="90" t="s">
        <v>292</v>
      </c>
      <c r="E35" s="90" t="s">
        <v>25</v>
      </c>
      <c r="F35" s="95" t="s">
        <v>6</v>
      </c>
      <c r="G35" s="157">
        <v>6</v>
      </c>
      <c r="H35" s="362">
        <v>0.54999969999999998</v>
      </c>
      <c r="I35" s="157" t="s">
        <v>45</v>
      </c>
      <c r="J35" s="364">
        <v>158.28984869999999</v>
      </c>
      <c r="K35" s="365">
        <v>887.77502270000002</v>
      </c>
    </row>
    <row r="36" spans="2:13" ht="13.5" customHeight="1">
      <c r="B36" s="148">
        <v>4</v>
      </c>
      <c r="C36" s="89">
        <v>4</v>
      </c>
      <c r="D36" s="90" t="s">
        <v>293</v>
      </c>
      <c r="E36" s="90" t="s">
        <v>25</v>
      </c>
      <c r="F36" s="95" t="s">
        <v>6</v>
      </c>
      <c r="G36" s="157">
        <v>6</v>
      </c>
      <c r="H36" s="362">
        <v>0.55000269999999996</v>
      </c>
      <c r="I36" s="157" t="s">
        <v>45</v>
      </c>
      <c r="J36" s="364">
        <v>158.29069730000001</v>
      </c>
      <c r="K36" s="365">
        <v>887.77476019999995</v>
      </c>
    </row>
    <row r="37" spans="2:13" ht="13.5" hidden="1" customHeight="1">
      <c r="B37" s="147">
        <v>5</v>
      </c>
      <c r="C37" s="89">
        <v>5</v>
      </c>
      <c r="D37" s="90">
        <v>5</v>
      </c>
      <c r="E37" s="90" t="s">
        <v>24</v>
      </c>
      <c r="F37" s="95" t="s">
        <v>239</v>
      </c>
      <c r="G37" s="157">
        <v>0</v>
      </c>
      <c r="H37" s="362">
        <v>0</v>
      </c>
      <c r="I37" s="157" t="s">
        <v>46</v>
      </c>
      <c r="J37" s="364">
        <v>0</v>
      </c>
      <c r="K37" s="365">
        <v>0</v>
      </c>
    </row>
    <row r="38" spans="2:13" ht="13.5" customHeight="1">
      <c r="B38" s="148">
        <v>6</v>
      </c>
      <c r="C38" s="89">
        <v>6</v>
      </c>
      <c r="D38" s="90" t="s">
        <v>294</v>
      </c>
      <c r="E38" s="90" t="s">
        <v>25</v>
      </c>
      <c r="F38" s="95" t="s">
        <v>32</v>
      </c>
      <c r="G38" s="157">
        <v>5</v>
      </c>
      <c r="H38" s="362">
        <v>0.38277870000000003</v>
      </c>
      <c r="I38" s="157" t="s">
        <v>46</v>
      </c>
      <c r="J38" s="364">
        <v>110.1636498</v>
      </c>
      <c r="K38" s="365">
        <v>0</v>
      </c>
    </row>
    <row r="39" spans="2:13" ht="13.5" customHeight="1">
      <c r="B39" s="147">
        <v>7</v>
      </c>
      <c r="C39" s="89">
        <v>7</v>
      </c>
      <c r="D39" s="90" t="s">
        <v>295</v>
      </c>
      <c r="E39" s="90" t="s">
        <v>25</v>
      </c>
      <c r="F39" s="95" t="s">
        <v>6</v>
      </c>
      <c r="G39" s="157">
        <v>6</v>
      </c>
      <c r="H39" s="362">
        <v>0.4499956</v>
      </c>
      <c r="I39" s="157" t="s">
        <v>45</v>
      </c>
      <c r="J39" s="364">
        <v>129.5086743</v>
      </c>
      <c r="K39" s="365">
        <v>881.09843899999998</v>
      </c>
    </row>
    <row r="40" spans="2:13" ht="13.5" customHeight="1">
      <c r="B40" s="148">
        <v>8</v>
      </c>
      <c r="C40" s="89">
        <v>8</v>
      </c>
      <c r="D40" s="90" t="s">
        <v>296</v>
      </c>
      <c r="E40" s="90" t="s">
        <v>25</v>
      </c>
      <c r="F40" s="95" t="s">
        <v>6</v>
      </c>
      <c r="G40" s="157">
        <v>6</v>
      </c>
      <c r="H40" s="362">
        <v>0.54999690000000001</v>
      </c>
      <c r="I40" s="157" t="s">
        <v>45</v>
      </c>
      <c r="J40" s="364">
        <v>158.28903059999999</v>
      </c>
      <c r="K40" s="365">
        <v>887.77527569999995</v>
      </c>
    </row>
    <row r="41" spans="2:13" ht="13.5" hidden="1" customHeight="1">
      <c r="B41" s="147">
        <v>9</v>
      </c>
      <c r="C41" s="89">
        <v>9</v>
      </c>
      <c r="D41" s="90">
        <v>9</v>
      </c>
      <c r="E41" s="90" t="s">
        <v>24</v>
      </c>
      <c r="F41" s="95" t="s">
        <v>239</v>
      </c>
      <c r="G41" s="157">
        <v>0</v>
      </c>
      <c r="H41" s="362">
        <v>0</v>
      </c>
      <c r="I41" s="157" t="s">
        <v>46</v>
      </c>
      <c r="J41" s="364">
        <v>0</v>
      </c>
      <c r="K41" s="365">
        <v>0</v>
      </c>
    </row>
    <row r="42" spans="2:13" ht="13.5" customHeight="1">
      <c r="B42" s="148">
        <v>10</v>
      </c>
      <c r="C42" s="89">
        <v>10</v>
      </c>
      <c r="D42" s="90" t="s">
        <v>297</v>
      </c>
      <c r="E42" s="90" t="s">
        <v>25</v>
      </c>
      <c r="F42" s="95" t="s">
        <v>6</v>
      </c>
      <c r="G42" s="157">
        <v>6</v>
      </c>
      <c r="H42" s="362">
        <v>0.55000150000000003</v>
      </c>
      <c r="I42" s="157" t="s">
        <v>45</v>
      </c>
      <c r="J42" s="364">
        <v>158.2903628</v>
      </c>
      <c r="K42" s="365">
        <v>887.77486369999997</v>
      </c>
    </row>
    <row r="43" spans="2:13" ht="13.5" customHeight="1">
      <c r="B43" s="147">
        <v>11</v>
      </c>
      <c r="C43" s="89">
        <v>11</v>
      </c>
      <c r="D43" s="90" t="s">
        <v>298</v>
      </c>
      <c r="E43" s="90" t="s">
        <v>25</v>
      </c>
      <c r="F43" s="95" t="s">
        <v>6</v>
      </c>
      <c r="G43" s="157">
        <v>6</v>
      </c>
      <c r="H43" s="362">
        <v>0.50000080000000002</v>
      </c>
      <c r="I43" s="157" t="s">
        <v>45</v>
      </c>
      <c r="J43" s="364">
        <v>143.9001591</v>
      </c>
      <c r="K43" s="365">
        <v>890</v>
      </c>
    </row>
    <row r="44" spans="2:13" ht="13.5" hidden="1" customHeight="1">
      <c r="B44" s="148">
        <v>12</v>
      </c>
      <c r="C44" s="89">
        <v>12</v>
      </c>
      <c r="D44" s="90">
        <v>12</v>
      </c>
      <c r="E44" s="90" t="s">
        <v>24</v>
      </c>
      <c r="F44" s="95" t="s">
        <v>239</v>
      </c>
      <c r="G44" s="157">
        <v>0</v>
      </c>
      <c r="H44" s="362">
        <v>0</v>
      </c>
      <c r="I44" s="157" t="s">
        <v>46</v>
      </c>
      <c r="J44" s="364">
        <v>0</v>
      </c>
      <c r="K44" s="365">
        <v>0</v>
      </c>
    </row>
    <row r="45" spans="2:13" ht="13.5" customHeight="1">
      <c r="B45" s="147">
        <v>13</v>
      </c>
      <c r="C45" s="89">
        <v>13</v>
      </c>
      <c r="D45" s="90" t="s">
        <v>299</v>
      </c>
      <c r="E45" s="90" t="s">
        <v>25</v>
      </c>
      <c r="F45" s="95" t="s">
        <v>6</v>
      </c>
      <c r="G45" s="157">
        <v>5</v>
      </c>
      <c r="H45" s="362">
        <v>0.49999840000000001</v>
      </c>
      <c r="I45" s="157" t="s">
        <v>45</v>
      </c>
      <c r="J45" s="364">
        <v>143.89946810000001</v>
      </c>
      <c r="K45" s="365">
        <v>890</v>
      </c>
    </row>
    <row r="46" spans="2:13" ht="13.5" hidden="1" customHeight="1">
      <c r="B46" s="148">
        <v>14</v>
      </c>
      <c r="C46" s="89">
        <v>14</v>
      </c>
      <c r="D46" s="90">
        <v>14</v>
      </c>
      <c r="E46" s="90" t="s">
        <v>24</v>
      </c>
      <c r="F46" s="95" t="s">
        <v>239</v>
      </c>
      <c r="G46" s="157">
        <v>0</v>
      </c>
      <c r="H46" s="362">
        <v>0</v>
      </c>
      <c r="I46" s="157" t="s">
        <v>46</v>
      </c>
      <c r="J46" s="364">
        <v>0</v>
      </c>
      <c r="K46" s="365">
        <v>0</v>
      </c>
    </row>
    <row r="47" spans="2:13" ht="13.5" customHeight="1">
      <c r="B47" s="147">
        <v>15</v>
      </c>
      <c r="C47" s="89">
        <v>15</v>
      </c>
      <c r="D47" s="90" t="s">
        <v>300</v>
      </c>
      <c r="E47" s="90" t="s">
        <v>25</v>
      </c>
      <c r="F47" s="95" t="s">
        <v>6</v>
      </c>
      <c r="G47" s="157">
        <v>6</v>
      </c>
      <c r="H47" s="362">
        <v>0.55000300000000002</v>
      </c>
      <c r="I47" s="157" t="s">
        <v>45</v>
      </c>
      <c r="J47" s="364">
        <v>158.2907735</v>
      </c>
      <c r="K47" s="365">
        <v>887.77473669999995</v>
      </c>
    </row>
    <row r="48" spans="2:13" ht="13.5" hidden="1" customHeight="1">
      <c r="B48" s="148">
        <v>16</v>
      </c>
      <c r="C48" s="89">
        <v>16</v>
      </c>
      <c r="D48" s="90">
        <v>16</v>
      </c>
      <c r="E48" s="90" t="s">
        <v>24</v>
      </c>
      <c r="F48" s="95" t="s">
        <v>239</v>
      </c>
      <c r="G48" s="157">
        <v>0</v>
      </c>
      <c r="H48" s="362">
        <v>0</v>
      </c>
      <c r="I48" s="157" t="s">
        <v>46</v>
      </c>
      <c r="J48" s="364">
        <v>0</v>
      </c>
      <c r="K48" s="365">
        <v>0</v>
      </c>
    </row>
    <row r="49" spans="2:11" ht="13.5" customHeight="1">
      <c r="B49" s="147">
        <v>17</v>
      </c>
      <c r="C49" s="89">
        <v>17</v>
      </c>
      <c r="D49" s="90" t="s">
        <v>301</v>
      </c>
      <c r="E49" s="90" t="s">
        <v>25</v>
      </c>
      <c r="F49" s="95" t="s">
        <v>32</v>
      </c>
      <c r="G49" s="157">
        <v>6</v>
      </c>
      <c r="H49" s="362">
        <v>0</v>
      </c>
      <c r="I49" s="157" t="s">
        <v>46</v>
      </c>
      <c r="J49" s="364">
        <v>0</v>
      </c>
      <c r="K49" s="365">
        <v>0</v>
      </c>
    </row>
    <row r="50" spans="2:11" ht="13.5" customHeight="1">
      <c r="B50" s="148">
        <v>18</v>
      </c>
      <c r="C50" s="89">
        <v>18</v>
      </c>
      <c r="D50" s="90" t="s">
        <v>302</v>
      </c>
      <c r="E50" s="90" t="s">
        <v>25</v>
      </c>
      <c r="F50" s="95" t="s">
        <v>6</v>
      </c>
      <c r="G50" s="157">
        <v>5</v>
      </c>
      <c r="H50" s="362">
        <v>0.6000065</v>
      </c>
      <c r="I50" s="157" t="s">
        <v>45</v>
      </c>
      <c r="J50" s="364">
        <v>172.68179720000001</v>
      </c>
      <c r="K50" s="365">
        <v>881.09883579999996</v>
      </c>
    </row>
    <row r="51" spans="2:11" ht="13.5" customHeight="1">
      <c r="B51" s="147">
        <v>19</v>
      </c>
      <c r="C51" s="89">
        <v>19</v>
      </c>
      <c r="D51" s="90" t="s">
        <v>303</v>
      </c>
      <c r="E51" s="90" t="s">
        <v>25</v>
      </c>
      <c r="F51" s="95" t="s">
        <v>6</v>
      </c>
      <c r="G51" s="157">
        <v>5</v>
      </c>
      <c r="H51" s="362">
        <v>0.54999849999999995</v>
      </c>
      <c r="I51" s="157" t="s">
        <v>45</v>
      </c>
      <c r="J51" s="364">
        <v>158.2894986</v>
      </c>
      <c r="K51" s="365">
        <v>887.77513090000002</v>
      </c>
    </row>
    <row r="52" spans="2:11" ht="13.5" hidden="1" customHeight="1">
      <c r="B52" s="148">
        <v>20</v>
      </c>
      <c r="C52" s="89">
        <v>20</v>
      </c>
      <c r="D52" s="90">
        <v>20</v>
      </c>
      <c r="E52" s="90" t="s">
        <v>24</v>
      </c>
      <c r="F52" s="95" t="s">
        <v>239</v>
      </c>
      <c r="G52" s="157">
        <v>0</v>
      </c>
      <c r="H52" s="362">
        <v>0</v>
      </c>
      <c r="I52" s="157" t="s">
        <v>46</v>
      </c>
      <c r="J52" s="364">
        <v>0</v>
      </c>
      <c r="K52" s="365">
        <v>0</v>
      </c>
    </row>
    <row r="53" spans="2:11" ht="13.5" hidden="1" customHeight="1">
      <c r="B53" s="147">
        <v>21</v>
      </c>
      <c r="C53" s="89">
        <v>21</v>
      </c>
      <c r="D53" s="90">
        <v>21</v>
      </c>
      <c r="E53" s="90" t="s">
        <v>24</v>
      </c>
      <c r="F53" s="95" t="s">
        <v>239</v>
      </c>
      <c r="G53" s="157">
        <v>0</v>
      </c>
      <c r="H53" s="362">
        <v>0</v>
      </c>
      <c r="I53" s="157" t="s">
        <v>46</v>
      </c>
      <c r="J53" s="364">
        <v>0</v>
      </c>
      <c r="K53" s="365">
        <v>0</v>
      </c>
    </row>
    <row r="54" spans="2:11" ht="13.5" hidden="1" customHeight="1">
      <c r="B54" s="148">
        <v>22</v>
      </c>
      <c r="C54" s="89">
        <v>22</v>
      </c>
      <c r="D54" s="90">
        <v>22</v>
      </c>
      <c r="E54" s="90" t="s">
        <v>24</v>
      </c>
      <c r="F54" s="95" t="s">
        <v>239</v>
      </c>
      <c r="G54" s="157">
        <v>0</v>
      </c>
      <c r="H54" s="362">
        <v>0</v>
      </c>
      <c r="I54" s="157" t="s">
        <v>46</v>
      </c>
      <c r="J54" s="364">
        <v>0</v>
      </c>
      <c r="K54" s="365">
        <v>0</v>
      </c>
    </row>
    <row r="55" spans="2:11" ht="13.5" hidden="1" customHeight="1">
      <c r="B55" s="147">
        <v>23</v>
      </c>
      <c r="C55" s="89">
        <v>23</v>
      </c>
      <c r="D55" s="90">
        <v>23</v>
      </c>
      <c r="E55" s="90" t="s">
        <v>24</v>
      </c>
      <c r="F55" s="95" t="s">
        <v>239</v>
      </c>
      <c r="G55" s="157">
        <v>0</v>
      </c>
      <c r="H55" s="362">
        <v>0</v>
      </c>
      <c r="I55" s="157" t="s">
        <v>46</v>
      </c>
      <c r="J55" s="364">
        <v>0</v>
      </c>
      <c r="K55" s="365">
        <v>0</v>
      </c>
    </row>
    <row r="56" spans="2:11" ht="13.5" customHeight="1">
      <c r="B56" s="148">
        <v>24</v>
      </c>
      <c r="C56" s="89">
        <v>24</v>
      </c>
      <c r="D56" s="90" t="s">
        <v>304</v>
      </c>
      <c r="E56" s="90" t="s">
        <v>25</v>
      </c>
      <c r="F56" s="95" t="s">
        <v>32</v>
      </c>
      <c r="G56" s="157">
        <v>5</v>
      </c>
      <c r="H56" s="362">
        <v>0.55007850000000003</v>
      </c>
      <c r="I56" s="157" t="s">
        <v>46</v>
      </c>
      <c r="J56" s="364">
        <v>158.31251359999999</v>
      </c>
      <c r="K56" s="365">
        <v>0</v>
      </c>
    </row>
    <row r="57" spans="2:11" ht="13.5" hidden="1" customHeight="1">
      <c r="B57" s="147">
        <v>25</v>
      </c>
      <c r="C57" s="89">
        <v>25</v>
      </c>
      <c r="D57" s="90">
        <v>25</v>
      </c>
      <c r="E57" s="90" t="s">
        <v>24</v>
      </c>
      <c r="F57" s="95" t="s">
        <v>239</v>
      </c>
      <c r="G57" s="157">
        <v>0</v>
      </c>
      <c r="H57" s="362">
        <v>0</v>
      </c>
      <c r="I57" s="157" t="s">
        <v>46</v>
      </c>
      <c r="J57" s="364">
        <v>0</v>
      </c>
      <c r="K57" s="365">
        <v>0</v>
      </c>
    </row>
    <row r="58" spans="2:11" ht="13.5" customHeight="1">
      <c r="B58" s="148">
        <v>26</v>
      </c>
      <c r="C58" s="89">
        <v>26</v>
      </c>
      <c r="D58" s="90" t="s">
        <v>305</v>
      </c>
      <c r="E58" s="90" t="s">
        <v>25</v>
      </c>
      <c r="F58" s="95" t="s">
        <v>6</v>
      </c>
      <c r="G58" s="157">
        <v>2</v>
      </c>
      <c r="H58" s="362">
        <v>0.44999850000000002</v>
      </c>
      <c r="I58" s="157" t="s">
        <v>45</v>
      </c>
      <c r="J58" s="364">
        <v>129.50950889999999</v>
      </c>
      <c r="K58" s="365">
        <v>881.09947139999997</v>
      </c>
    </row>
    <row r="59" spans="2:11" ht="13.5" customHeight="1">
      <c r="B59" s="147">
        <v>27</v>
      </c>
      <c r="C59" s="89">
        <v>27</v>
      </c>
      <c r="D59" s="90" t="s">
        <v>306</v>
      </c>
      <c r="E59" s="90" t="s">
        <v>25</v>
      </c>
      <c r="F59" s="95" t="s">
        <v>6</v>
      </c>
      <c r="G59" s="157">
        <v>6</v>
      </c>
      <c r="H59" s="362">
        <v>0.64031959999999999</v>
      </c>
      <c r="I59" s="157" t="s">
        <v>45</v>
      </c>
      <c r="J59" s="364">
        <v>184.28389039999999</v>
      </c>
      <c r="K59" s="365">
        <v>872.47626449999996</v>
      </c>
    </row>
    <row r="60" spans="2:11" ht="13.5" hidden="1" customHeight="1">
      <c r="B60" s="148">
        <v>28</v>
      </c>
      <c r="C60" s="89">
        <v>28</v>
      </c>
      <c r="D60" s="90">
        <v>28</v>
      </c>
      <c r="E60" s="90" t="s">
        <v>24</v>
      </c>
      <c r="F60" s="95" t="s">
        <v>239</v>
      </c>
      <c r="G60" s="157">
        <v>0</v>
      </c>
      <c r="H60" s="362">
        <v>0</v>
      </c>
      <c r="I60" s="157" t="s">
        <v>46</v>
      </c>
      <c r="J60" s="364">
        <v>0</v>
      </c>
      <c r="K60" s="365">
        <v>0</v>
      </c>
    </row>
    <row r="61" spans="2:11" ht="13.5" hidden="1" customHeight="1">
      <c r="B61" s="147">
        <v>29</v>
      </c>
      <c r="C61" s="89">
        <v>29</v>
      </c>
      <c r="D61" s="90">
        <v>29</v>
      </c>
      <c r="E61" s="90" t="s">
        <v>24</v>
      </c>
      <c r="F61" s="95" t="s">
        <v>239</v>
      </c>
      <c r="G61" s="157">
        <v>0</v>
      </c>
      <c r="H61" s="362">
        <v>0</v>
      </c>
      <c r="I61" s="157" t="s">
        <v>46</v>
      </c>
      <c r="J61" s="364">
        <v>0</v>
      </c>
      <c r="K61" s="365">
        <v>0</v>
      </c>
    </row>
    <row r="62" spans="2:11" ht="3" customHeight="1" thickBot="1">
      <c r="B62" s="370" t="s">
        <v>263</v>
      </c>
      <c r="C62" s="149"/>
      <c r="D62" s="150"/>
      <c r="E62" s="150"/>
      <c r="F62" s="150"/>
      <c r="G62" s="151"/>
      <c r="H62" s="151"/>
      <c r="I62" s="361"/>
      <c r="J62" s="361"/>
      <c r="K62" s="152"/>
    </row>
    <row r="63" spans="2:11" ht="18" customHeight="1">
      <c r="B63" s="91"/>
      <c r="C63" s="91"/>
      <c r="D63" s="92"/>
      <c r="E63" s="92"/>
      <c r="F63" s="92"/>
      <c r="G63" s="93"/>
      <c r="H63" s="93"/>
      <c r="I63" s="93"/>
    </row>
    <row r="64" spans="2:11"/>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sheetData>
  <sheetProtection insertRows="0" deleteRows="0" selectLockedCells="1"/>
  <mergeCells count="35">
    <mergeCell ref="B7:I7"/>
    <mergeCell ref="F14:J14"/>
    <mergeCell ref="F15:J15"/>
    <mergeCell ref="B14:E14"/>
    <mergeCell ref="B15:E15"/>
    <mergeCell ref="F29:F31"/>
    <mergeCell ref="B28:K28"/>
    <mergeCell ref="B9:I9"/>
    <mergeCell ref="B11:I11"/>
    <mergeCell ref="B12:I12"/>
    <mergeCell ref="B29:B31"/>
    <mergeCell ref="C29:C31"/>
    <mergeCell ref="D29:D31"/>
    <mergeCell ref="D27:E27"/>
    <mergeCell ref="E29:E31"/>
    <mergeCell ref="J29:K29"/>
    <mergeCell ref="G29:G30"/>
    <mergeCell ref="H29:I29"/>
    <mergeCell ref="H30:H31"/>
    <mergeCell ref="F16:I16"/>
    <mergeCell ref="F17:I17"/>
    <mergeCell ref="B1:I1"/>
    <mergeCell ref="B2:I2"/>
    <mergeCell ref="B3:I3"/>
    <mergeCell ref="B4:I4"/>
    <mergeCell ref="B6:I6"/>
    <mergeCell ref="F26:I26"/>
    <mergeCell ref="F23:I23"/>
    <mergeCell ref="F18:I18"/>
    <mergeCell ref="F22:I22"/>
    <mergeCell ref="F19:I19"/>
    <mergeCell ref="F20:I20"/>
    <mergeCell ref="F21:I21"/>
    <mergeCell ref="F24:I24"/>
    <mergeCell ref="F25:I25"/>
  </mergeCells>
  <conditionalFormatting sqref="B33:K61">
    <cfRule type="cellIs" dxfId="34" priority="663" stopIfTrue="1" operator="equal">
      <formula>"NO HÁBIL"</formula>
    </cfRule>
    <cfRule type="cellIs" dxfId="33" priority="681" stopIfTrue="1" operator="equal">
      <formula>"CUMPLE"</formula>
    </cfRule>
    <cfRule type="cellIs" dxfId="32" priority="682" stopIfTrue="1" operator="equal">
      <formula>"NO CUMPLE"</formula>
    </cfRule>
    <cfRule type="cellIs" dxfId="31" priority="684" stopIfTrue="1" operator="equal">
      <formula>"PENDIENTE"</formula>
    </cfRule>
    <cfRule type="expression" dxfId="30" priority="685" stopIfTrue="1">
      <formula>MOD(ROW(),2)</formula>
    </cfRule>
  </conditionalFormatting>
  <conditionalFormatting sqref="K33:K61">
    <cfRule type="cellIs" dxfId="29" priority="683" stopIfTrue="1" operator="equal">
      <formula>"NO HABILITADO"</formula>
    </cfRule>
  </conditionalFormatting>
  <conditionalFormatting sqref="F33:F61">
    <cfRule type="cellIs" dxfId="28" priority="664" stopIfTrue="1" operator="equal">
      <formula>"NO APLICA"</formula>
    </cfRule>
  </conditionalFormatting>
  <printOptions horizontalCentered="1"/>
  <pageMargins left="0.39370078740157483" right="0.39370078740157483" top="0.39370078740157483" bottom="1.5748031496062993" header="0" footer="0"/>
  <pageSetup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tabColor rgb="FF7030A0"/>
    <pageSetUpPr fitToPage="1"/>
  </sheetPr>
  <dimension ref="A1:H222"/>
  <sheetViews>
    <sheetView showGridLines="0" topLeftCell="A15" zoomScaleNormal="100" workbookViewId="0">
      <selection activeCell="G28" sqref="G28"/>
    </sheetView>
  </sheetViews>
  <sheetFormatPr baseColWidth="10" defaultColWidth="0" defaultRowHeight="15" zeroHeight="1"/>
  <cols>
    <col min="1" max="1" width="3.83203125" style="166" customWidth="1"/>
    <col min="2" max="2" width="14" style="166" customWidth="1"/>
    <col min="3" max="3" width="45" style="166" customWidth="1"/>
    <col min="4" max="5" width="18.83203125" style="166" hidden="1" customWidth="1"/>
    <col min="6" max="6" width="14.5" style="166" customWidth="1"/>
    <col min="7" max="8" width="11.5" style="166" customWidth="1"/>
    <col min="9" max="16384" width="11.5" style="166" hidden="1"/>
  </cols>
  <sheetData>
    <row r="1" spans="1:6" s="4" customFormat="1" ht="15" customHeight="1">
      <c r="A1" s="158"/>
      <c r="B1" s="690" t="s">
        <v>0</v>
      </c>
      <c r="C1" s="690"/>
      <c r="D1" s="690"/>
      <c r="E1" s="690"/>
      <c r="F1" s="690"/>
    </row>
    <row r="2" spans="1:6" s="2" customFormat="1" ht="15" customHeight="1">
      <c r="A2" s="160"/>
      <c r="B2" s="690" t="s">
        <v>1</v>
      </c>
      <c r="C2" s="690"/>
      <c r="D2" s="690"/>
      <c r="E2" s="690"/>
      <c r="F2" s="690"/>
    </row>
    <row r="3" spans="1:6" s="2" customFormat="1" ht="15" customHeight="1">
      <c r="A3" s="160"/>
      <c r="B3" s="690" t="s">
        <v>202</v>
      </c>
      <c r="C3" s="690"/>
      <c r="D3" s="690"/>
      <c r="E3" s="690"/>
      <c r="F3" s="690"/>
    </row>
    <row r="4" spans="1:6" s="2" customFormat="1" ht="12.75" customHeight="1">
      <c r="A4" s="160"/>
      <c r="B4" s="690" t="s">
        <v>198</v>
      </c>
      <c r="C4" s="690"/>
      <c r="D4" s="690"/>
      <c r="E4" s="690"/>
      <c r="F4" s="690"/>
    </row>
    <row r="5" spans="1:6" s="2" customFormat="1" ht="13">
      <c r="A5" s="160"/>
      <c r="B5" s="159"/>
      <c r="C5" s="3"/>
      <c r="D5" s="161"/>
      <c r="E5" s="161"/>
      <c r="F5" s="161"/>
    </row>
    <row r="6" spans="1:6" s="2" customFormat="1" ht="13">
      <c r="A6" s="160"/>
      <c r="B6" s="690" t="s">
        <v>203</v>
      </c>
      <c r="C6" s="690"/>
      <c r="D6" s="690"/>
      <c r="E6" s="690"/>
      <c r="F6" s="690"/>
    </row>
    <row r="7" spans="1:6" s="6" customFormat="1" ht="13">
      <c r="A7" s="160"/>
      <c r="B7" s="690" t="s">
        <v>290</v>
      </c>
      <c r="C7" s="690"/>
      <c r="D7" s="690"/>
      <c r="E7" s="690"/>
      <c r="F7" s="690"/>
    </row>
    <row r="8" spans="1:6" s="6" customFormat="1" ht="12.75" customHeight="1">
      <c r="A8" s="160"/>
      <c r="B8" s="159"/>
      <c r="C8" s="3"/>
      <c r="D8" s="162"/>
      <c r="E8" s="162"/>
      <c r="F8" s="162"/>
    </row>
    <row r="9" spans="1:6" s="6" customFormat="1" ht="67.5" customHeight="1">
      <c r="A9" s="160"/>
      <c r="B9" s="690" t="s">
        <v>581</v>
      </c>
      <c r="C9" s="690"/>
      <c r="D9" s="690"/>
      <c r="E9" s="690"/>
      <c r="F9" s="690"/>
    </row>
    <row r="10" spans="1:6" s="6" customFormat="1" ht="12.75" customHeight="1">
      <c r="A10" s="160"/>
      <c r="B10" s="159"/>
      <c r="C10" s="3"/>
      <c r="D10" s="162"/>
      <c r="E10" s="162"/>
      <c r="F10" s="162"/>
    </row>
    <row r="11" spans="1:6" s="6" customFormat="1" ht="13">
      <c r="A11" s="160"/>
      <c r="B11" s="691" t="s">
        <v>582</v>
      </c>
      <c r="C11" s="691"/>
      <c r="D11" s="691"/>
      <c r="E11" s="691"/>
      <c r="F11" s="691"/>
    </row>
    <row r="12" spans="1:6" s="6" customFormat="1" ht="16">
      <c r="A12" s="160"/>
      <c r="B12" s="163"/>
      <c r="C12" s="164"/>
      <c r="D12" s="162"/>
      <c r="E12" s="162"/>
      <c r="F12" s="162"/>
    </row>
    <row r="13" spans="1:6" s="6" customFormat="1" ht="13">
      <c r="A13" s="160"/>
      <c r="B13" s="506" t="s">
        <v>243</v>
      </c>
      <c r="C13" s="506"/>
      <c r="D13" s="506"/>
      <c r="E13" s="506"/>
      <c r="F13" s="506"/>
    </row>
    <row r="14" spans="1:6">
      <c r="A14" s="165"/>
      <c r="B14" s="506" t="s">
        <v>289</v>
      </c>
      <c r="C14" s="506"/>
      <c r="D14" s="506"/>
      <c r="E14" s="506"/>
      <c r="F14" s="506"/>
    </row>
    <row r="15" spans="1:6" ht="16" thickBot="1"/>
    <row r="16" spans="1:6" ht="24" customHeight="1" thickTop="1">
      <c r="B16" s="692" t="s">
        <v>118</v>
      </c>
      <c r="C16" s="694" t="s">
        <v>16</v>
      </c>
      <c r="D16" s="698" t="s">
        <v>269</v>
      </c>
      <c r="E16" s="698" t="s">
        <v>270</v>
      </c>
      <c r="F16" s="696" t="s">
        <v>23</v>
      </c>
    </row>
    <row r="17" spans="2:6" ht="24" customHeight="1" thickBot="1">
      <c r="B17" s="693"/>
      <c r="C17" s="695"/>
      <c r="D17" s="699"/>
      <c r="E17" s="699"/>
      <c r="F17" s="697"/>
    </row>
    <row r="18" spans="2:6" ht="4.5" customHeight="1">
      <c r="B18" s="167"/>
      <c r="C18" s="168"/>
      <c r="D18" s="169"/>
      <c r="E18" s="169"/>
      <c r="F18" s="169"/>
    </row>
    <row r="19" spans="2:6" hidden="1">
      <c r="B19" s="170">
        <v>1</v>
      </c>
      <c r="C19" s="171">
        <v>1</v>
      </c>
      <c r="D19" s="399" t="s">
        <v>276</v>
      </c>
      <c r="E19" s="172" t="s">
        <v>239</v>
      </c>
      <c r="F19" s="172">
        <v>0</v>
      </c>
    </row>
    <row r="20" spans="2:6" hidden="1">
      <c r="B20" s="170">
        <v>2</v>
      </c>
      <c r="C20" s="171">
        <v>2</v>
      </c>
      <c r="D20" s="399" t="s">
        <v>276</v>
      </c>
      <c r="E20" s="172" t="s">
        <v>239</v>
      </c>
      <c r="F20" s="172">
        <v>0</v>
      </c>
    </row>
    <row r="21" spans="2:6" ht="18.75" customHeight="1">
      <c r="B21" s="170">
        <v>3</v>
      </c>
      <c r="C21" s="171" t="s">
        <v>292</v>
      </c>
      <c r="D21" s="399" t="s">
        <v>276</v>
      </c>
      <c r="E21" s="172" t="s">
        <v>276</v>
      </c>
      <c r="F21" s="172">
        <v>10</v>
      </c>
    </row>
    <row r="22" spans="2:6">
      <c r="B22" s="170">
        <v>4</v>
      </c>
      <c r="C22" s="171" t="s">
        <v>293</v>
      </c>
      <c r="D22" s="399" t="s">
        <v>276</v>
      </c>
      <c r="E22" s="172" t="s">
        <v>276</v>
      </c>
      <c r="F22" s="172">
        <v>10</v>
      </c>
    </row>
    <row r="23" spans="2:6" hidden="1">
      <c r="B23" s="170">
        <v>5</v>
      </c>
      <c r="C23" s="171">
        <v>5</v>
      </c>
      <c r="D23" s="399" t="s">
        <v>276</v>
      </c>
      <c r="E23" s="172" t="s">
        <v>239</v>
      </c>
      <c r="F23" s="172">
        <v>0</v>
      </c>
    </row>
    <row r="24" spans="2:6">
      <c r="B24" s="170">
        <v>6</v>
      </c>
      <c r="C24" s="171" t="s">
        <v>294</v>
      </c>
      <c r="D24" s="399" t="s">
        <v>276</v>
      </c>
      <c r="E24" s="172" t="s">
        <v>276</v>
      </c>
      <c r="F24" s="172">
        <v>10</v>
      </c>
    </row>
    <row r="25" spans="2:6">
      <c r="B25" s="170">
        <v>7</v>
      </c>
      <c r="C25" s="171" t="s">
        <v>295</v>
      </c>
      <c r="D25" s="399" t="s">
        <v>276</v>
      </c>
      <c r="E25" s="172" t="s">
        <v>276</v>
      </c>
      <c r="F25" s="172">
        <v>10</v>
      </c>
    </row>
    <row r="26" spans="2:6">
      <c r="B26" s="170">
        <v>8</v>
      </c>
      <c r="C26" s="171" t="s">
        <v>296</v>
      </c>
      <c r="D26" s="399" t="s">
        <v>276</v>
      </c>
      <c r="E26" s="172" t="s">
        <v>276</v>
      </c>
      <c r="F26" s="172">
        <v>10</v>
      </c>
    </row>
    <row r="27" spans="2:6" ht="13.5" hidden="1" customHeight="1">
      <c r="B27" s="170">
        <v>9</v>
      </c>
      <c r="C27" s="171">
        <v>9</v>
      </c>
      <c r="D27" s="399" t="s">
        <v>276</v>
      </c>
      <c r="E27" s="172" t="s">
        <v>239</v>
      </c>
      <c r="F27" s="172">
        <v>0</v>
      </c>
    </row>
    <row r="28" spans="2:6">
      <c r="B28" s="170">
        <v>10</v>
      </c>
      <c r="C28" s="171" t="s">
        <v>297</v>
      </c>
      <c r="D28" s="399" t="s">
        <v>276</v>
      </c>
      <c r="E28" s="172" t="s">
        <v>276</v>
      </c>
      <c r="F28" s="172">
        <v>10</v>
      </c>
    </row>
    <row r="29" spans="2:6">
      <c r="B29" s="170">
        <v>11</v>
      </c>
      <c r="C29" s="171" t="s">
        <v>298</v>
      </c>
      <c r="D29" s="399" t="s">
        <v>276</v>
      </c>
      <c r="E29" s="172" t="s">
        <v>276</v>
      </c>
      <c r="F29" s="172">
        <v>10</v>
      </c>
    </row>
    <row r="30" spans="2:6" hidden="1">
      <c r="B30" s="170">
        <v>12</v>
      </c>
      <c r="C30" s="171">
        <v>12</v>
      </c>
      <c r="D30" s="399" t="s">
        <v>276</v>
      </c>
      <c r="E30" s="172" t="s">
        <v>239</v>
      </c>
      <c r="F30" s="172">
        <v>0</v>
      </c>
    </row>
    <row r="31" spans="2:6">
      <c r="B31" s="170">
        <v>13</v>
      </c>
      <c r="C31" s="171" t="s">
        <v>299</v>
      </c>
      <c r="D31" s="399" t="s">
        <v>276</v>
      </c>
      <c r="E31" s="172" t="s">
        <v>276</v>
      </c>
      <c r="F31" s="172">
        <v>10</v>
      </c>
    </row>
    <row r="32" spans="2:6" hidden="1">
      <c r="B32" s="170">
        <v>14</v>
      </c>
      <c r="C32" s="171">
        <v>14</v>
      </c>
      <c r="D32" s="399" t="s">
        <v>276</v>
      </c>
      <c r="E32" s="172" t="s">
        <v>239</v>
      </c>
      <c r="F32" s="172">
        <v>0</v>
      </c>
    </row>
    <row r="33" spans="2:6">
      <c r="B33" s="170">
        <v>15</v>
      </c>
      <c r="C33" s="171" t="s">
        <v>300</v>
      </c>
      <c r="D33" s="399" t="s">
        <v>276</v>
      </c>
      <c r="E33" s="172" t="s">
        <v>276</v>
      </c>
      <c r="F33" s="172">
        <v>10</v>
      </c>
    </row>
    <row r="34" spans="2:6" hidden="1">
      <c r="B34" s="170">
        <v>16</v>
      </c>
      <c r="C34" s="171">
        <v>16</v>
      </c>
      <c r="D34" s="399" t="s">
        <v>276</v>
      </c>
      <c r="E34" s="172" t="s">
        <v>239</v>
      </c>
      <c r="F34" s="172">
        <v>0</v>
      </c>
    </row>
    <row r="35" spans="2:6">
      <c r="B35" s="170">
        <v>17</v>
      </c>
      <c r="C35" s="171" t="s">
        <v>301</v>
      </c>
      <c r="D35" s="399" t="s">
        <v>276</v>
      </c>
      <c r="E35" s="172" t="s">
        <v>276</v>
      </c>
      <c r="F35" s="172">
        <v>10</v>
      </c>
    </row>
    <row r="36" spans="2:6">
      <c r="B36" s="170">
        <v>18</v>
      </c>
      <c r="C36" s="171" t="s">
        <v>302</v>
      </c>
      <c r="D36" s="399" t="s">
        <v>276</v>
      </c>
      <c r="E36" s="172" t="s">
        <v>276</v>
      </c>
      <c r="F36" s="172">
        <v>10</v>
      </c>
    </row>
    <row r="37" spans="2:6">
      <c r="B37" s="170">
        <v>19</v>
      </c>
      <c r="C37" s="171" t="s">
        <v>303</v>
      </c>
      <c r="D37" s="399" t="s">
        <v>276</v>
      </c>
      <c r="E37" s="172" t="s">
        <v>276</v>
      </c>
      <c r="F37" s="172">
        <v>10</v>
      </c>
    </row>
    <row r="38" spans="2:6" hidden="1">
      <c r="B38" s="170">
        <v>20</v>
      </c>
      <c r="C38" s="171">
        <v>20</v>
      </c>
      <c r="D38" s="399" t="s">
        <v>276</v>
      </c>
      <c r="E38" s="172" t="s">
        <v>239</v>
      </c>
      <c r="F38" s="172">
        <v>0</v>
      </c>
    </row>
    <row r="39" spans="2:6" hidden="1">
      <c r="B39" s="170">
        <v>21</v>
      </c>
      <c r="C39" s="171">
        <v>21</v>
      </c>
      <c r="D39" s="399" t="s">
        <v>276</v>
      </c>
      <c r="E39" s="172" t="s">
        <v>239</v>
      </c>
      <c r="F39" s="172">
        <v>0</v>
      </c>
    </row>
    <row r="40" spans="2:6" hidden="1">
      <c r="B40" s="170">
        <v>22</v>
      </c>
      <c r="C40" s="171">
        <v>22</v>
      </c>
      <c r="D40" s="399" t="s">
        <v>276</v>
      </c>
      <c r="E40" s="172" t="s">
        <v>239</v>
      </c>
      <c r="F40" s="172">
        <v>0</v>
      </c>
    </row>
    <row r="41" spans="2:6" hidden="1">
      <c r="B41" s="170">
        <v>23</v>
      </c>
      <c r="C41" s="171">
        <v>23</v>
      </c>
      <c r="D41" s="399" t="s">
        <v>276</v>
      </c>
      <c r="E41" s="172" t="s">
        <v>239</v>
      </c>
      <c r="F41" s="172">
        <v>0</v>
      </c>
    </row>
    <row r="42" spans="2:6">
      <c r="B42" s="170">
        <v>24</v>
      </c>
      <c r="C42" s="171" t="s">
        <v>304</v>
      </c>
      <c r="D42" s="399" t="s">
        <v>276</v>
      </c>
      <c r="E42" s="172" t="s">
        <v>276</v>
      </c>
      <c r="F42" s="172">
        <v>10</v>
      </c>
    </row>
    <row r="43" spans="2:6" hidden="1">
      <c r="B43" s="170">
        <v>25</v>
      </c>
      <c r="C43" s="171">
        <v>25</v>
      </c>
      <c r="D43" s="399" t="s">
        <v>276</v>
      </c>
      <c r="E43" s="172" t="s">
        <v>239</v>
      </c>
      <c r="F43" s="172">
        <v>0</v>
      </c>
    </row>
    <row r="44" spans="2:6">
      <c r="B44" s="170">
        <v>26</v>
      </c>
      <c r="C44" s="171" t="s">
        <v>305</v>
      </c>
      <c r="D44" s="399" t="s">
        <v>276</v>
      </c>
      <c r="E44" s="172" t="s">
        <v>276</v>
      </c>
      <c r="F44" s="172">
        <v>10</v>
      </c>
    </row>
    <row r="45" spans="2:6">
      <c r="B45" s="170">
        <v>27</v>
      </c>
      <c r="C45" s="171" t="s">
        <v>306</v>
      </c>
      <c r="D45" s="399" t="s">
        <v>276</v>
      </c>
      <c r="E45" s="172" t="s">
        <v>276</v>
      </c>
      <c r="F45" s="172">
        <v>10</v>
      </c>
    </row>
    <row r="46" spans="2:6" hidden="1">
      <c r="B46" s="170">
        <v>28</v>
      </c>
      <c r="C46" s="171">
        <v>28</v>
      </c>
      <c r="D46" s="399" t="s">
        <v>276</v>
      </c>
      <c r="E46" s="172" t="s">
        <v>239</v>
      </c>
      <c r="F46" s="172">
        <v>0</v>
      </c>
    </row>
    <row r="47" spans="2:6" hidden="1">
      <c r="B47" s="170">
        <v>29</v>
      </c>
      <c r="C47" s="171">
        <v>29</v>
      </c>
      <c r="D47" s="399" t="s">
        <v>276</v>
      </c>
      <c r="E47" s="172" t="s">
        <v>239</v>
      </c>
      <c r="F47" s="172">
        <v>0</v>
      </c>
    </row>
    <row r="48" spans="2:6" ht="3" customHeight="1" thickBot="1">
      <c r="B48" s="368" t="s">
        <v>263</v>
      </c>
      <c r="C48" s="173"/>
      <c r="D48" s="173"/>
      <c r="E48" s="174"/>
      <c r="F48" s="398"/>
    </row>
    <row r="49" ht="16" thickTop="1"/>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sheetData>
  <mergeCells count="15">
    <mergeCell ref="B7:F7"/>
    <mergeCell ref="B1:F1"/>
    <mergeCell ref="B2:F2"/>
    <mergeCell ref="B3:F3"/>
    <mergeCell ref="B4:F4"/>
    <mergeCell ref="B6:F6"/>
    <mergeCell ref="B9:F9"/>
    <mergeCell ref="B11:F11"/>
    <mergeCell ref="B13:F13"/>
    <mergeCell ref="B14:F14"/>
    <mergeCell ref="B16:B17"/>
    <mergeCell ref="C16:C17"/>
    <mergeCell ref="F16:F17"/>
    <mergeCell ref="E16:E17"/>
    <mergeCell ref="D16:D17"/>
  </mergeCells>
  <conditionalFormatting sqref="B19:C47 F19:F47">
    <cfRule type="expression" dxfId="27" priority="16" stopIfTrue="1">
      <formula>MOD(ROW(),2)</formula>
    </cfRule>
  </conditionalFormatting>
  <conditionalFormatting sqref="E19:E47">
    <cfRule type="expression" dxfId="26" priority="2" stopIfTrue="1">
      <formula>MOD(ROW(),2)</formula>
    </cfRule>
  </conditionalFormatting>
  <conditionalFormatting sqref="D19:D47">
    <cfRule type="expression" dxfId="25"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
    <tabColor rgb="FF7030A0"/>
    <pageSetUpPr fitToPage="1"/>
  </sheetPr>
  <dimension ref="A1:F225"/>
  <sheetViews>
    <sheetView showGridLines="0" topLeftCell="A15" zoomScaleNormal="100" workbookViewId="0">
      <selection activeCell="E35" sqref="E35"/>
    </sheetView>
  </sheetViews>
  <sheetFormatPr baseColWidth="10" defaultColWidth="0" defaultRowHeight="15" zeroHeight="1"/>
  <cols>
    <col min="1" max="1" width="3.83203125" style="166" customWidth="1"/>
    <col min="2" max="2" width="14" style="166" customWidth="1"/>
    <col min="3" max="3" width="45" style="166" customWidth="1"/>
    <col min="4" max="4" width="14.5" style="166" customWidth="1"/>
    <col min="5" max="6" width="11.5" style="166" customWidth="1"/>
    <col min="7" max="16384" width="11.5" style="166" hidden="1"/>
  </cols>
  <sheetData>
    <row r="1" spans="1:4" s="4" customFormat="1" ht="15" customHeight="1">
      <c r="A1" s="158"/>
      <c r="B1" s="690" t="s">
        <v>0</v>
      </c>
      <c r="C1" s="690"/>
      <c r="D1" s="690"/>
    </row>
    <row r="2" spans="1:4" s="2" customFormat="1" ht="15" customHeight="1">
      <c r="A2" s="160"/>
      <c r="B2" s="690" t="s">
        <v>1</v>
      </c>
      <c r="C2" s="690"/>
      <c r="D2" s="690"/>
    </row>
    <row r="3" spans="1:4" s="2" customFormat="1" ht="15" customHeight="1">
      <c r="A3" s="160"/>
      <c r="B3" s="690" t="s">
        <v>202</v>
      </c>
      <c r="C3" s="690"/>
      <c r="D3" s="690"/>
    </row>
    <row r="4" spans="1:4" s="2" customFormat="1" ht="12.75" customHeight="1">
      <c r="A4" s="160"/>
      <c r="B4" s="690" t="s">
        <v>198</v>
      </c>
      <c r="C4" s="690"/>
      <c r="D4" s="690"/>
    </row>
    <row r="5" spans="1:4" s="2" customFormat="1" ht="13">
      <c r="A5" s="160"/>
      <c r="B5" s="159"/>
      <c r="C5" s="3"/>
      <c r="D5" s="161"/>
    </row>
    <row r="6" spans="1:4" s="2" customFormat="1" ht="13">
      <c r="A6" s="160"/>
      <c r="B6" s="690" t="s">
        <v>203</v>
      </c>
      <c r="C6" s="690"/>
      <c r="D6" s="690"/>
    </row>
    <row r="7" spans="1:4" s="6" customFormat="1" ht="13">
      <c r="A7" s="160"/>
      <c r="B7" s="690" t="s">
        <v>290</v>
      </c>
      <c r="C7" s="690"/>
      <c r="D7" s="690"/>
    </row>
    <row r="8" spans="1:4" s="6" customFormat="1" ht="12.75" customHeight="1">
      <c r="A8" s="160"/>
      <c r="B8" s="159"/>
      <c r="C8" s="3"/>
      <c r="D8" s="162"/>
    </row>
    <row r="9" spans="1:4" s="6" customFormat="1" ht="67.5" customHeight="1">
      <c r="A9" s="160"/>
      <c r="B9" s="690" t="s">
        <v>581</v>
      </c>
      <c r="C9" s="690"/>
      <c r="D9" s="690"/>
    </row>
    <row r="10" spans="1:4" s="6" customFormat="1" ht="12.75" customHeight="1">
      <c r="A10" s="160"/>
      <c r="B10" s="159"/>
      <c r="C10" s="3"/>
      <c r="D10" s="162"/>
    </row>
    <row r="11" spans="1:4" s="6" customFormat="1" ht="13">
      <c r="A11" s="160"/>
      <c r="B11" s="691" t="s">
        <v>582</v>
      </c>
      <c r="C11" s="691"/>
      <c r="D11" s="691"/>
    </row>
    <row r="12" spans="1:4" s="6" customFormat="1" ht="16">
      <c r="A12" s="160"/>
      <c r="B12" s="163"/>
      <c r="C12" s="164"/>
      <c r="D12" s="162"/>
    </row>
    <row r="13" spans="1:4" s="6" customFormat="1" ht="13">
      <c r="A13" s="160"/>
      <c r="B13" s="506" t="s">
        <v>244</v>
      </c>
      <c r="C13" s="506"/>
      <c r="D13" s="506"/>
    </row>
    <row r="14" spans="1:4">
      <c r="A14" s="165"/>
      <c r="B14" s="506" t="s">
        <v>117</v>
      </c>
      <c r="C14" s="506"/>
      <c r="D14" s="506"/>
    </row>
    <row r="15" spans="1:4" ht="16" thickBot="1"/>
    <row r="16" spans="1:4" ht="24" customHeight="1" thickTop="1">
      <c r="B16" s="692" t="s">
        <v>118</v>
      </c>
      <c r="C16" s="694" t="s">
        <v>16</v>
      </c>
      <c r="D16" s="696" t="s">
        <v>23</v>
      </c>
    </row>
    <row r="17" spans="2:4" ht="24" customHeight="1" thickBot="1">
      <c r="B17" s="693"/>
      <c r="C17" s="695"/>
      <c r="D17" s="697"/>
    </row>
    <row r="18" spans="2:4" ht="4.5" customHeight="1">
      <c r="B18" s="167"/>
      <c r="C18" s="168"/>
      <c r="D18" s="169"/>
    </row>
    <row r="19" spans="2:4" hidden="1">
      <c r="B19" s="170">
        <v>1</v>
      </c>
      <c r="C19" s="171">
        <v>1</v>
      </c>
      <c r="D19" s="172"/>
    </row>
    <row r="20" spans="2:4" hidden="1">
      <c r="B20" s="170">
        <v>2</v>
      </c>
      <c r="C20" s="171">
        <v>2</v>
      </c>
      <c r="D20" s="172"/>
    </row>
    <row r="21" spans="2:4">
      <c r="B21" s="170">
        <v>3</v>
      </c>
      <c r="C21" s="171" t="s">
        <v>292</v>
      </c>
      <c r="D21" s="172">
        <v>100</v>
      </c>
    </row>
    <row r="22" spans="2:4">
      <c r="B22" s="170">
        <v>4</v>
      </c>
      <c r="C22" s="171" t="s">
        <v>293</v>
      </c>
      <c r="D22" s="172">
        <v>100</v>
      </c>
    </row>
    <row r="23" spans="2:4" hidden="1">
      <c r="B23" s="170">
        <v>5</v>
      </c>
      <c r="C23" s="171">
        <v>5</v>
      </c>
      <c r="D23" s="172">
        <v>100</v>
      </c>
    </row>
    <row r="24" spans="2:4">
      <c r="B24" s="170">
        <v>6</v>
      </c>
      <c r="C24" s="171" t="s">
        <v>294</v>
      </c>
      <c r="D24" s="172">
        <v>100</v>
      </c>
    </row>
    <row r="25" spans="2:4">
      <c r="B25" s="170">
        <v>7</v>
      </c>
      <c r="C25" s="171" t="s">
        <v>295</v>
      </c>
      <c r="D25" s="172">
        <v>100</v>
      </c>
    </row>
    <row r="26" spans="2:4">
      <c r="B26" s="170">
        <v>8</v>
      </c>
      <c r="C26" s="171" t="s">
        <v>296</v>
      </c>
      <c r="D26" s="172">
        <v>100</v>
      </c>
    </row>
    <row r="27" spans="2:4" hidden="1">
      <c r="B27" s="170">
        <v>9</v>
      </c>
      <c r="C27" s="171">
        <v>9</v>
      </c>
      <c r="D27" s="172">
        <v>100</v>
      </c>
    </row>
    <row r="28" spans="2:4">
      <c r="B28" s="170">
        <v>10</v>
      </c>
      <c r="C28" s="171" t="s">
        <v>297</v>
      </c>
      <c r="D28" s="172">
        <v>100</v>
      </c>
    </row>
    <row r="29" spans="2:4">
      <c r="B29" s="170">
        <v>11</v>
      </c>
      <c r="C29" s="171" t="s">
        <v>298</v>
      </c>
      <c r="D29" s="172">
        <v>100</v>
      </c>
    </row>
    <row r="30" spans="2:4" hidden="1">
      <c r="B30" s="170">
        <v>12</v>
      </c>
      <c r="C30" s="171">
        <v>12</v>
      </c>
      <c r="D30" s="172">
        <v>100</v>
      </c>
    </row>
    <row r="31" spans="2:4">
      <c r="B31" s="170">
        <v>13</v>
      </c>
      <c r="C31" s="171" t="s">
        <v>299</v>
      </c>
      <c r="D31" s="172">
        <v>100</v>
      </c>
    </row>
    <row r="32" spans="2:4" ht="15.75" hidden="1" customHeight="1">
      <c r="B32" s="170">
        <v>14</v>
      </c>
      <c r="C32" s="171">
        <v>14</v>
      </c>
      <c r="D32" s="172">
        <v>100</v>
      </c>
    </row>
    <row r="33" spans="2:4">
      <c r="B33" s="170">
        <v>15</v>
      </c>
      <c r="C33" s="171" t="s">
        <v>300</v>
      </c>
      <c r="D33" s="172">
        <v>100</v>
      </c>
    </row>
    <row r="34" spans="2:4" hidden="1">
      <c r="B34" s="170">
        <v>16</v>
      </c>
      <c r="C34" s="171">
        <v>16</v>
      </c>
      <c r="D34" s="172">
        <v>100</v>
      </c>
    </row>
    <row r="35" spans="2:4">
      <c r="B35" s="170">
        <v>17</v>
      </c>
      <c r="C35" s="171" t="s">
        <v>301</v>
      </c>
      <c r="D35" s="172">
        <v>100</v>
      </c>
    </row>
    <row r="36" spans="2:4">
      <c r="B36" s="170">
        <v>18</v>
      </c>
      <c r="C36" s="171" t="s">
        <v>302</v>
      </c>
      <c r="D36" s="172">
        <v>100</v>
      </c>
    </row>
    <row r="37" spans="2:4" ht="15" customHeight="1">
      <c r="B37" s="170">
        <v>19</v>
      </c>
      <c r="C37" s="171" t="s">
        <v>303</v>
      </c>
      <c r="D37" s="172">
        <v>100</v>
      </c>
    </row>
    <row r="38" spans="2:4" hidden="1">
      <c r="B38" s="170">
        <v>20</v>
      </c>
      <c r="C38" s="171">
        <v>20</v>
      </c>
      <c r="D38" s="172">
        <v>100</v>
      </c>
    </row>
    <row r="39" spans="2:4" hidden="1">
      <c r="B39" s="170">
        <v>21</v>
      </c>
      <c r="C39" s="171">
        <v>21</v>
      </c>
      <c r="D39" s="172">
        <v>100</v>
      </c>
    </row>
    <row r="40" spans="2:4" hidden="1">
      <c r="B40" s="170">
        <v>22</v>
      </c>
      <c r="C40" s="171">
        <v>22</v>
      </c>
      <c r="D40" s="172">
        <v>100</v>
      </c>
    </row>
    <row r="41" spans="2:4" hidden="1">
      <c r="B41" s="170">
        <v>23</v>
      </c>
      <c r="C41" s="171">
        <v>23</v>
      </c>
      <c r="D41" s="172">
        <v>100</v>
      </c>
    </row>
    <row r="42" spans="2:4">
      <c r="B42" s="170">
        <v>24</v>
      </c>
      <c r="C42" s="171" t="s">
        <v>304</v>
      </c>
      <c r="D42" s="172">
        <v>100</v>
      </c>
    </row>
    <row r="43" spans="2:4" hidden="1">
      <c r="B43" s="170">
        <v>25</v>
      </c>
      <c r="C43" s="171">
        <v>25</v>
      </c>
      <c r="D43" s="172">
        <v>100</v>
      </c>
    </row>
    <row r="44" spans="2:4">
      <c r="B44" s="170">
        <v>26</v>
      </c>
      <c r="C44" s="171" t="s">
        <v>305</v>
      </c>
      <c r="D44" s="172">
        <v>100</v>
      </c>
    </row>
    <row r="45" spans="2:4">
      <c r="B45" s="170">
        <v>27</v>
      </c>
      <c r="C45" s="171" t="s">
        <v>306</v>
      </c>
      <c r="D45" s="172">
        <v>100</v>
      </c>
    </row>
    <row r="46" spans="2:4" hidden="1">
      <c r="B46" s="170">
        <v>28</v>
      </c>
      <c r="C46" s="171">
        <v>28</v>
      </c>
      <c r="D46" s="172">
        <v>100</v>
      </c>
    </row>
    <row r="47" spans="2:4" hidden="1">
      <c r="B47" s="170">
        <v>29</v>
      </c>
      <c r="C47" s="171">
        <v>29</v>
      </c>
      <c r="D47" s="172">
        <v>100</v>
      </c>
    </row>
    <row r="48" spans="2:4" ht="3" customHeight="1" thickBot="1">
      <c r="B48" s="368" t="s">
        <v>263</v>
      </c>
      <c r="C48" s="173"/>
      <c r="D48" s="172">
        <v>100</v>
      </c>
    </row>
    <row r="49" ht="16" thickTop="1"/>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mergeCells count="13">
    <mergeCell ref="B11:D11"/>
    <mergeCell ref="B13:D13"/>
    <mergeCell ref="B14:D14"/>
    <mergeCell ref="B16:B17"/>
    <mergeCell ref="C16:C17"/>
    <mergeCell ref="D16:D17"/>
    <mergeCell ref="B9:D9"/>
    <mergeCell ref="B1:D1"/>
    <mergeCell ref="B2:D2"/>
    <mergeCell ref="B3:D3"/>
    <mergeCell ref="B4:D4"/>
    <mergeCell ref="B6:D6"/>
    <mergeCell ref="B7:D7"/>
  </mergeCells>
  <conditionalFormatting sqref="B19:D21 B22:C47 D22:D48">
    <cfRule type="expression" dxfId="24" priority="14"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7">
    <tabColor rgb="FF7030A0"/>
    <pageSetUpPr fitToPage="1"/>
  </sheetPr>
  <dimension ref="A1:L225"/>
  <sheetViews>
    <sheetView showGridLines="0" topLeftCell="A16" zoomScale="90" zoomScaleNormal="90" workbookViewId="0">
      <selection activeCell="A16" sqref="A1:XFD1048576"/>
    </sheetView>
  </sheetViews>
  <sheetFormatPr baseColWidth="10" defaultColWidth="0" defaultRowHeight="15" zeroHeight="1"/>
  <cols>
    <col min="1" max="1" width="1.5" style="166" customWidth="1"/>
    <col min="2" max="2" width="16.5" style="166" customWidth="1"/>
    <col min="3" max="3" width="15.5" style="166" hidden="1" customWidth="1"/>
    <col min="4" max="4" width="45.6640625" style="166" customWidth="1"/>
    <col min="5" max="6" width="14.1640625" style="166" customWidth="1"/>
    <col min="7" max="7" width="18.83203125" style="166" customWidth="1"/>
    <col min="8" max="8" width="15.33203125" style="166" customWidth="1"/>
    <col min="9" max="9" width="13.1640625" style="166" customWidth="1"/>
    <col min="10" max="10" width="41.33203125" style="166" customWidth="1"/>
    <col min="11" max="12" width="11.5" style="166" customWidth="1"/>
    <col min="13" max="16384" width="11.5" style="166" hidden="1"/>
  </cols>
  <sheetData>
    <row r="1" spans="1:10" s="4" customFormat="1" ht="15" customHeight="1">
      <c r="A1" s="158"/>
      <c r="B1" s="690" t="s">
        <v>0</v>
      </c>
      <c r="C1" s="690"/>
      <c r="D1" s="690"/>
      <c r="E1" s="690"/>
      <c r="F1" s="690"/>
      <c r="G1" s="690"/>
      <c r="H1" s="690"/>
      <c r="I1" s="690"/>
      <c r="J1" s="690"/>
    </row>
    <row r="2" spans="1:10" s="2" customFormat="1" ht="15" customHeight="1">
      <c r="A2" s="160"/>
      <c r="B2" s="690" t="s">
        <v>1</v>
      </c>
      <c r="C2" s="690"/>
      <c r="D2" s="690"/>
      <c r="E2" s="690"/>
      <c r="F2" s="690"/>
      <c r="G2" s="690"/>
      <c r="H2" s="690"/>
      <c r="I2" s="690"/>
      <c r="J2" s="690"/>
    </row>
    <row r="3" spans="1:10" s="2" customFormat="1" ht="15" customHeight="1">
      <c r="A3" s="160"/>
      <c r="B3" s="690" t="s">
        <v>202</v>
      </c>
      <c r="C3" s="690"/>
      <c r="D3" s="690"/>
      <c r="E3" s="690"/>
      <c r="F3" s="690"/>
      <c r="G3" s="690"/>
      <c r="H3" s="690"/>
      <c r="I3" s="690"/>
      <c r="J3" s="690"/>
    </row>
    <row r="4" spans="1:10" s="2" customFormat="1" ht="12.75" customHeight="1">
      <c r="A4" s="160"/>
      <c r="B4" s="690" t="s">
        <v>198</v>
      </c>
      <c r="C4" s="690"/>
      <c r="D4" s="690"/>
      <c r="E4" s="690"/>
      <c r="F4" s="690"/>
      <c r="G4" s="690"/>
      <c r="H4" s="690"/>
      <c r="I4" s="690"/>
      <c r="J4" s="690"/>
    </row>
    <row r="5" spans="1:10" s="2" customFormat="1" ht="13">
      <c r="A5" s="160"/>
      <c r="B5" s="159"/>
      <c r="C5" s="3"/>
      <c r="D5" s="161"/>
      <c r="E5" s="161"/>
      <c r="F5" s="161"/>
      <c r="G5" s="161"/>
      <c r="H5" s="161"/>
      <c r="I5" s="161"/>
      <c r="J5" s="161"/>
    </row>
    <row r="6" spans="1:10" s="2" customFormat="1" ht="13">
      <c r="A6" s="160"/>
      <c r="B6" s="690" t="s">
        <v>203</v>
      </c>
      <c r="C6" s="690"/>
      <c r="D6" s="690"/>
      <c r="E6" s="690"/>
      <c r="F6" s="690"/>
      <c r="G6" s="690"/>
      <c r="H6" s="690"/>
      <c r="I6" s="690"/>
      <c r="J6" s="690"/>
    </row>
    <row r="7" spans="1:10" s="6" customFormat="1" ht="12.75" customHeight="1">
      <c r="A7" s="160"/>
      <c r="B7" s="690" t="s">
        <v>290</v>
      </c>
      <c r="C7" s="690"/>
      <c r="D7" s="690"/>
      <c r="E7" s="690"/>
      <c r="F7" s="690"/>
      <c r="G7" s="690"/>
      <c r="H7" s="690"/>
      <c r="I7" s="690"/>
      <c r="J7" s="690"/>
    </row>
    <row r="8" spans="1:10" s="6" customFormat="1" ht="16">
      <c r="A8" s="160"/>
      <c r="B8" s="159"/>
      <c r="C8" s="164"/>
      <c r="D8" s="162"/>
      <c r="E8" s="162"/>
      <c r="F8" s="162"/>
      <c r="G8" s="162"/>
      <c r="H8" s="162"/>
      <c r="I8" s="162"/>
      <c r="J8" s="162"/>
    </row>
    <row r="9" spans="1:10" s="6" customFormat="1" ht="33.75" customHeight="1">
      <c r="A9" s="160"/>
      <c r="B9" s="690" t="s">
        <v>581</v>
      </c>
      <c r="C9" s="690"/>
      <c r="D9" s="690"/>
      <c r="E9" s="690"/>
      <c r="F9" s="690"/>
      <c r="G9" s="690"/>
      <c r="H9" s="690"/>
      <c r="I9" s="690"/>
      <c r="J9" s="690"/>
    </row>
    <row r="10" spans="1:10" s="6" customFormat="1" ht="16">
      <c r="A10" s="160"/>
      <c r="B10" s="159"/>
      <c r="C10" s="164"/>
      <c r="D10" s="162"/>
      <c r="E10" s="162"/>
      <c r="F10" s="162"/>
      <c r="G10" s="162"/>
      <c r="H10" s="162"/>
      <c r="I10" s="162"/>
      <c r="J10" s="162"/>
    </row>
    <row r="11" spans="1:10" s="6" customFormat="1" ht="15.75" customHeight="1">
      <c r="A11" s="160"/>
      <c r="B11" s="690" t="s">
        <v>582</v>
      </c>
      <c r="C11" s="690"/>
      <c r="D11" s="690"/>
      <c r="E11" s="690"/>
      <c r="F11" s="690"/>
      <c r="G11" s="690"/>
      <c r="H11" s="690"/>
      <c r="I11" s="690"/>
      <c r="J11" s="690"/>
    </row>
    <row r="12" spans="1:10" s="6" customFormat="1" ht="16">
      <c r="A12" s="160"/>
      <c r="B12" s="159"/>
      <c r="C12" s="164"/>
      <c r="D12" s="162"/>
      <c r="E12" s="162"/>
      <c r="F12" s="162"/>
      <c r="G12" s="162"/>
      <c r="H12" s="162"/>
      <c r="I12" s="162"/>
      <c r="J12" s="162"/>
    </row>
    <row r="13" spans="1:10" s="6" customFormat="1" ht="13">
      <c r="A13" s="160"/>
      <c r="B13" s="506" t="s">
        <v>249</v>
      </c>
      <c r="C13" s="506"/>
      <c r="D13" s="506"/>
      <c r="E13" s="506"/>
      <c r="F13" s="506"/>
      <c r="G13" s="506"/>
      <c r="H13" s="506"/>
      <c r="I13" s="506"/>
      <c r="J13" s="506"/>
    </row>
    <row r="14" spans="1:10">
      <c r="A14" s="165"/>
      <c r="B14" s="506" t="s">
        <v>241</v>
      </c>
      <c r="C14" s="506"/>
      <c r="D14" s="506"/>
      <c r="E14" s="506"/>
      <c r="F14" s="506"/>
      <c r="G14" s="506"/>
      <c r="H14" s="506"/>
      <c r="I14" s="506"/>
      <c r="J14" s="506"/>
    </row>
    <row r="15" spans="1:10" ht="16" thickBot="1"/>
    <row r="16" spans="1:10" s="195" customFormat="1" ht="15.75" customHeight="1" thickTop="1">
      <c r="B16" s="705" t="s">
        <v>38</v>
      </c>
      <c r="C16" s="708" t="s">
        <v>138</v>
      </c>
      <c r="D16" s="708" t="s">
        <v>16</v>
      </c>
      <c r="E16" s="383"/>
      <c r="F16" s="709" t="s">
        <v>139</v>
      </c>
      <c r="G16" s="710"/>
      <c r="H16" s="711"/>
      <c r="I16" s="712" t="s">
        <v>140</v>
      </c>
      <c r="J16" s="700" t="s">
        <v>141</v>
      </c>
    </row>
    <row r="17" spans="2:10" s="195" customFormat="1" ht="15" customHeight="1">
      <c r="B17" s="706"/>
      <c r="C17" s="703"/>
      <c r="D17" s="703"/>
      <c r="E17" s="715" t="s">
        <v>277</v>
      </c>
      <c r="F17" s="715" t="s">
        <v>275</v>
      </c>
      <c r="G17" s="715" t="s">
        <v>248</v>
      </c>
      <c r="H17" s="703" t="s">
        <v>142</v>
      </c>
      <c r="I17" s="713"/>
      <c r="J17" s="701"/>
    </row>
    <row r="18" spans="2:10" s="195" customFormat="1" ht="70.5" customHeight="1" thickBot="1">
      <c r="B18" s="707"/>
      <c r="C18" s="704"/>
      <c r="D18" s="704"/>
      <c r="E18" s="716"/>
      <c r="F18" s="716"/>
      <c r="G18" s="716"/>
      <c r="H18" s="704"/>
      <c r="I18" s="714"/>
      <c r="J18" s="702"/>
    </row>
    <row r="19" spans="2:10" s="196" customFormat="1" ht="8.25" customHeight="1">
      <c r="B19" s="197"/>
      <c r="C19" s="198"/>
      <c r="D19" s="199"/>
      <c r="E19" s="199"/>
      <c r="F19" s="199"/>
      <c r="G19" s="199"/>
      <c r="H19" s="200"/>
      <c r="I19" s="200"/>
      <c r="J19" s="201"/>
    </row>
    <row r="20" spans="2:10" s="196" customFormat="1" hidden="1">
      <c r="B20" s="202">
        <v>1</v>
      </c>
      <c r="C20" s="203">
        <v>1</v>
      </c>
      <c r="D20" s="204">
        <v>1</v>
      </c>
      <c r="E20" s="384" t="s">
        <v>46</v>
      </c>
      <c r="F20" s="366">
        <v>0</v>
      </c>
      <c r="G20" s="248">
        <v>0</v>
      </c>
      <c r="H20" s="247">
        <v>0</v>
      </c>
      <c r="I20" s="367">
        <v>0</v>
      </c>
      <c r="J20" s="205"/>
    </row>
    <row r="21" spans="2:10" s="196" customFormat="1" hidden="1">
      <c r="B21" s="202">
        <v>2</v>
      </c>
      <c r="C21" s="203">
        <v>2</v>
      </c>
      <c r="D21" s="204">
        <v>2</v>
      </c>
      <c r="E21" s="384" t="s">
        <v>46</v>
      </c>
      <c r="F21" s="366">
        <v>0</v>
      </c>
      <c r="G21" s="248">
        <v>0</v>
      </c>
      <c r="H21" s="247">
        <v>0</v>
      </c>
      <c r="I21" s="367">
        <v>0</v>
      </c>
      <c r="J21" s="205"/>
    </row>
    <row r="22" spans="2:10" s="196" customFormat="1">
      <c r="B22" s="202">
        <v>3</v>
      </c>
      <c r="C22" s="203">
        <v>3</v>
      </c>
      <c r="D22" s="204" t="s">
        <v>292</v>
      </c>
      <c r="E22" s="384" t="s">
        <v>45</v>
      </c>
      <c r="F22" s="366">
        <v>887.77502270000002</v>
      </c>
      <c r="G22" s="248">
        <v>10</v>
      </c>
      <c r="H22" s="247">
        <v>100</v>
      </c>
      <c r="I22" s="367">
        <v>997.77502270000002</v>
      </c>
      <c r="J22" s="205"/>
    </row>
    <row r="23" spans="2:10" s="196" customFormat="1">
      <c r="B23" s="202">
        <v>4</v>
      </c>
      <c r="C23" s="203">
        <v>4</v>
      </c>
      <c r="D23" s="204" t="s">
        <v>293</v>
      </c>
      <c r="E23" s="384" t="s">
        <v>45</v>
      </c>
      <c r="F23" s="366">
        <v>887.77476019999995</v>
      </c>
      <c r="G23" s="248">
        <v>10</v>
      </c>
      <c r="H23" s="247">
        <v>100</v>
      </c>
      <c r="I23" s="367">
        <v>997.77476019999995</v>
      </c>
      <c r="J23" s="205"/>
    </row>
    <row r="24" spans="2:10" s="196" customFormat="1" hidden="1">
      <c r="B24" s="202">
        <v>5</v>
      </c>
      <c r="C24" s="203">
        <v>5</v>
      </c>
      <c r="D24" s="204">
        <v>5</v>
      </c>
      <c r="E24" s="384" t="s">
        <v>46</v>
      </c>
      <c r="F24" s="366">
        <v>0</v>
      </c>
      <c r="G24" s="248">
        <v>0</v>
      </c>
      <c r="H24" s="247">
        <v>100</v>
      </c>
      <c r="I24" s="367">
        <v>100</v>
      </c>
      <c r="J24" s="205"/>
    </row>
    <row r="25" spans="2:10" s="196" customFormat="1">
      <c r="B25" s="202">
        <v>6</v>
      </c>
      <c r="C25" s="203">
        <v>6</v>
      </c>
      <c r="D25" s="204" t="s">
        <v>294</v>
      </c>
      <c r="E25" s="384" t="s">
        <v>46</v>
      </c>
      <c r="F25" s="366">
        <v>0</v>
      </c>
      <c r="G25" s="248">
        <v>10</v>
      </c>
      <c r="H25" s="247">
        <v>100</v>
      </c>
      <c r="I25" s="367">
        <v>110</v>
      </c>
      <c r="J25" s="205"/>
    </row>
    <row r="26" spans="2:10" s="196" customFormat="1">
      <c r="B26" s="202">
        <v>7</v>
      </c>
      <c r="C26" s="203">
        <v>7</v>
      </c>
      <c r="D26" s="204" t="s">
        <v>295</v>
      </c>
      <c r="E26" s="384" t="s">
        <v>45</v>
      </c>
      <c r="F26" s="366">
        <v>881.09843899999998</v>
      </c>
      <c r="G26" s="248">
        <v>10</v>
      </c>
      <c r="H26" s="247">
        <v>100</v>
      </c>
      <c r="I26" s="367">
        <v>991.09843899999998</v>
      </c>
      <c r="J26" s="205"/>
    </row>
    <row r="27" spans="2:10" s="196" customFormat="1">
      <c r="B27" s="202">
        <v>8</v>
      </c>
      <c r="C27" s="203">
        <v>8</v>
      </c>
      <c r="D27" s="204" t="s">
        <v>296</v>
      </c>
      <c r="E27" s="384" t="s">
        <v>45</v>
      </c>
      <c r="F27" s="366">
        <v>887.77527569999995</v>
      </c>
      <c r="G27" s="248">
        <v>10</v>
      </c>
      <c r="H27" s="247">
        <v>100</v>
      </c>
      <c r="I27" s="367">
        <v>997.77527569999995</v>
      </c>
      <c r="J27" s="205"/>
    </row>
    <row r="28" spans="2:10" s="196" customFormat="1" hidden="1">
      <c r="B28" s="202">
        <v>9</v>
      </c>
      <c r="C28" s="203">
        <v>9</v>
      </c>
      <c r="D28" s="204">
        <v>9</v>
      </c>
      <c r="E28" s="384" t="s">
        <v>46</v>
      </c>
      <c r="F28" s="366">
        <v>0</v>
      </c>
      <c r="G28" s="248">
        <v>0</v>
      </c>
      <c r="H28" s="247">
        <v>100</v>
      </c>
      <c r="I28" s="367">
        <v>100</v>
      </c>
      <c r="J28" s="205"/>
    </row>
    <row r="29" spans="2:10" s="196" customFormat="1">
      <c r="B29" s="202">
        <v>10</v>
      </c>
      <c r="C29" s="203">
        <v>10</v>
      </c>
      <c r="D29" s="204" t="s">
        <v>297</v>
      </c>
      <c r="E29" s="384" t="s">
        <v>45</v>
      </c>
      <c r="F29" s="366">
        <v>887.77486369999997</v>
      </c>
      <c r="G29" s="248">
        <v>10</v>
      </c>
      <c r="H29" s="247">
        <v>100</v>
      </c>
      <c r="I29" s="367">
        <v>997.77486369999997</v>
      </c>
      <c r="J29" s="205"/>
    </row>
    <row r="30" spans="2:10" s="196" customFormat="1">
      <c r="B30" s="202">
        <v>11</v>
      </c>
      <c r="C30" s="203">
        <v>11</v>
      </c>
      <c r="D30" s="204" t="s">
        <v>298</v>
      </c>
      <c r="E30" s="384" t="s">
        <v>45</v>
      </c>
      <c r="F30" s="366">
        <v>890</v>
      </c>
      <c r="G30" s="248">
        <v>10</v>
      </c>
      <c r="H30" s="247">
        <v>100</v>
      </c>
      <c r="I30" s="367">
        <v>1000</v>
      </c>
      <c r="J30" s="205"/>
    </row>
    <row r="31" spans="2:10" s="196" customFormat="1" hidden="1">
      <c r="B31" s="202">
        <v>12</v>
      </c>
      <c r="C31" s="203">
        <v>12</v>
      </c>
      <c r="D31" s="204">
        <v>12</v>
      </c>
      <c r="E31" s="384" t="s">
        <v>46</v>
      </c>
      <c r="F31" s="366">
        <v>0</v>
      </c>
      <c r="G31" s="248">
        <v>0</v>
      </c>
      <c r="H31" s="247">
        <v>100</v>
      </c>
      <c r="I31" s="367">
        <v>100</v>
      </c>
      <c r="J31" s="205"/>
    </row>
    <row r="32" spans="2:10" s="196" customFormat="1">
      <c r="B32" s="202">
        <v>13</v>
      </c>
      <c r="C32" s="203">
        <v>13</v>
      </c>
      <c r="D32" s="204" t="s">
        <v>299</v>
      </c>
      <c r="E32" s="384" t="s">
        <v>45</v>
      </c>
      <c r="F32" s="366">
        <v>890</v>
      </c>
      <c r="G32" s="248">
        <v>10</v>
      </c>
      <c r="H32" s="247">
        <v>100</v>
      </c>
      <c r="I32" s="367">
        <v>1000</v>
      </c>
      <c r="J32" s="205"/>
    </row>
    <row r="33" spans="2:10" s="196" customFormat="1" hidden="1">
      <c r="B33" s="202">
        <v>14</v>
      </c>
      <c r="C33" s="203">
        <v>14</v>
      </c>
      <c r="D33" s="204">
        <v>14</v>
      </c>
      <c r="E33" s="384" t="s">
        <v>46</v>
      </c>
      <c r="F33" s="366">
        <v>0</v>
      </c>
      <c r="G33" s="248">
        <v>0</v>
      </c>
      <c r="H33" s="247">
        <v>100</v>
      </c>
      <c r="I33" s="367">
        <v>100</v>
      </c>
      <c r="J33" s="205"/>
    </row>
    <row r="34" spans="2:10" s="196" customFormat="1">
      <c r="B34" s="202">
        <v>15</v>
      </c>
      <c r="C34" s="203">
        <v>15</v>
      </c>
      <c r="D34" s="204" t="s">
        <v>300</v>
      </c>
      <c r="E34" s="384" t="s">
        <v>45</v>
      </c>
      <c r="F34" s="366">
        <v>887.77473669999995</v>
      </c>
      <c r="G34" s="248">
        <v>10</v>
      </c>
      <c r="H34" s="247">
        <v>100</v>
      </c>
      <c r="I34" s="367">
        <v>997.77473669999995</v>
      </c>
      <c r="J34" s="205"/>
    </row>
    <row r="35" spans="2:10" s="196" customFormat="1" hidden="1">
      <c r="B35" s="202">
        <v>16</v>
      </c>
      <c r="C35" s="203">
        <v>16</v>
      </c>
      <c r="D35" s="204">
        <v>16</v>
      </c>
      <c r="E35" s="384" t="s">
        <v>46</v>
      </c>
      <c r="F35" s="366">
        <v>0</v>
      </c>
      <c r="G35" s="248">
        <v>0</v>
      </c>
      <c r="H35" s="247">
        <v>100</v>
      </c>
      <c r="I35" s="367">
        <v>100</v>
      </c>
      <c r="J35" s="205"/>
    </row>
    <row r="36" spans="2:10" s="196" customFormat="1">
      <c r="B36" s="202">
        <v>17</v>
      </c>
      <c r="C36" s="203">
        <v>17</v>
      </c>
      <c r="D36" s="204" t="s">
        <v>301</v>
      </c>
      <c r="E36" s="384" t="s">
        <v>46</v>
      </c>
      <c r="F36" s="366">
        <v>0</v>
      </c>
      <c r="G36" s="248">
        <v>10</v>
      </c>
      <c r="H36" s="247">
        <v>100</v>
      </c>
      <c r="I36" s="367">
        <v>110</v>
      </c>
      <c r="J36" s="205"/>
    </row>
    <row r="37" spans="2:10" s="196" customFormat="1">
      <c r="B37" s="202">
        <v>18</v>
      </c>
      <c r="C37" s="203">
        <v>18</v>
      </c>
      <c r="D37" s="204" t="s">
        <v>302</v>
      </c>
      <c r="E37" s="384" t="s">
        <v>45</v>
      </c>
      <c r="F37" s="366">
        <v>881.09883579999996</v>
      </c>
      <c r="G37" s="248">
        <v>10</v>
      </c>
      <c r="H37" s="247">
        <v>100</v>
      </c>
      <c r="I37" s="367">
        <v>991.09883579999996</v>
      </c>
      <c r="J37" s="205"/>
    </row>
    <row r="38" spans="2:10" s="196" customFormat="1">
      <c r="B38" s="202">
        <v>19</v>
      </c>
      <c r="C38" s="203">
        <v>19</v>
      </c>
      <c r="D38" s="204" t="s">
        <v>303</v>
      </c>
      <c r="E38" s="384" t="s">
        <v>45</v>
      </c>
      <c r="F38" s="366">
        <v>887.77513090000002</v>
      </c>
      <c r="G38" s="248">
        <v>10</v>
      </c>
      <c r="H38" s="247">
        <v>100</v>
      </c>
      <c r="I38" s="367">
        <v>997.77513090000002</v>
      </c>
      <c r="J38" s="205"/>
    </row>
    <row r="39" spans="2:10" s="196" customFormat="1" hidden="1">
      <c r="B39" s="202">
        <v>20</v>
      </c>
      <c r="C39" s="203">
        <v>20</v>
      </c>
      <c r="D39" s="204">
        <v>20</v>
      </c>
      <c r="E39" s="384" t="s">
        <v>46</v>
      </c>
      <c r="F39" s="366">
        <v>0</v>
      </c>
      <c r="G39" s="248">
        <v>0</v>
      </c>
      <c r="H39" s="247">
        <v>100</v>
      </c>
      <c r="I39" s="367">
        <v>100</v>
      </c>
      <c r="J39" s="205"/>
    </row>
    <row r="40" spans="2:10" s="196" customFormat="1" hidden="1">
      <c r="B40" s="202">
        <v>21</v>
      </c>
      <c r="C40" s="203">
        <v>4</v>
      </c>
      <c r="D40" s="204">
        <v>21</v>
      </c>
      <c r="E40" s="384" t="s">
        <v>46</v>
      </c>
      <c r="F40" s="366">
        <v>0</v>
      </c>
      <c r="G40" s="248">
        <v>0</v>
      </c>
      <c r="H40" s="247">
        <v>100</v>
      </c>
      <c r="I40" s="367">
        <v>100</v>
      </c>
      <c r="J40" s="205"/>
    </row>
    <row r="41" spans="2:10" s="196" customFormat="1" hidden="1">
      <c r="B41" s="202">
        <v>22</v>
      </c>
      <c r="C41" s="203">
        <v>5</v>
      </c>
      <c r="D41" s="204">
        <v>22</v>
      </c>
      <c r="E41" s="384" t="s">
        <v>46</v>
      </c>
      <c r="F41" s="366">
        <v>0</v>
      </c>
      <c r="G41" s="248">
        <v>0</v>
      </c>
      <c r="H41" s="247">
        <v>100</v>
      </c>
      <c r="I41" s="367">
        <v>100</v>
      </c>
      <c r="J41" s="205"/>
    </row>
    <row r="42" spans="2:10" s="196" customFormat="1" hidden="1">
      <c r="B42" s="202">
        <v>23</v>
      </c>
      <c r="C42" s="203">
        <v>6</v>
      </c>
      <c r="D42" s="204">
        <v>23</v>
      </c>
      <c r="E42" s="384" t="s">
        <v>46</v>
      </c>
      <c r="F42" s="366">
        <v>0</v>
      </c>
      <c r="G42" s="248">
        <v>0</v>
      </c>
      <c r="H42" s="247">
        <v>100</v>
      </c>
      <c r="I42" s="367">
        <v>100</v>
      </c>
      <c r="J42" s="205"/>
    </row>
    <row r="43" spans="2:10" s="196" customFormat="1">
      <c r="B43" s="202">
        <v>24</v>
      </c>
      <c r="C43" s="203">
        <v>7</v>
      </c>
      <c r="D43" s="204" t="s">
        <v>304</v>
      </c>
      <c r="E43" s="384" t="s">
        <v>46</v>
      </c>
      <c r="F43" s="366">
        <v>0</v>
      </c>
      <c r="G43" s="248">
        <v>10</v>
      </c>
      <c r="H43" s="247">
        <v>100</v>
      </c>
      <c r="I43" s="367">
        <v>110</v>
      </c>
      <c r="J43" s="205"/>
    </row>
    <row r="44" spans="2:10" s="196" customFormat="1" hidden="1">
      <c r="B44" s="202">
        <v>25</v>
      </c>
      <c r="C44" s="203">
        <v>8</v>
      </c>
      <c r="D44" s="204">
        <v>25</v>
      </c>
      <c r="E44" s="384" t="s">
        <v>46</v>
      </c>
      <c r="F44" s="366">
        <v>0</v>
      </c>
      <c r="G44" s="248">
        <v>0</v>
      </c>
      <c r="H44" s="247">
        <v>100</v>
      </c>
      <c r="I44" s="367">
        <v>100</v>
      </c>
      <c r="J44" s="205"/>
    </row>
    <row r="45" spans="2:10" s="196" customFormat="1">
      <c r="B45" s="202">
        <v>26</v>
      </c>
      <c r="C45" s="203">
        <v>9</v>
      </c>
      <c r="D45" s="204" t="s">
        <v>305</v>
      </c>
      <c r="E45" s="384" t="s">
        <v>45</v>
      </c>
      <c r="F45" s="366">
        <v>881.09947139999997</v>
      </c>
      <c r="G45" s="248">
        <v>10</v>
      </c>
      <c r="H45" s="247">
        <v>100</v>
      </c>
      <c r="I45" s="367">
        <v>991.09947139999997</v>
      </c>
      <c r="J45" s="205"/>
    </row>
    <row r="46" spans="2:10" s="196" customFormat="1">
      <c r="B46" s="202">
        <v>27</v>
      </c>
      <c r="C46" s="203">
        <v>10</v>
      </c>
      <c r="D46" s="204" t="s">
        <v>306</v>
      </c>
      <c r="E46" s="384" t="s">
        <v>45</v>
      </c>
      <c r="F46" s="366">
        <v>872.47626449999996</v>
      </c>
      <c r="G46" s="248">
        <v>10</v>
      </c>
      <c r="H46" s="247">
        <v>100</v>
      </c>
      <c r="I46" s="367">
        <v>982.47626449999996</v>
      </c>
      <c r="J46" s="205"/>
    </row>
    <row r="47" spans="2:10" s="196" customFormat="1" hidden="1">
      <c r="B47" s="202">
        <v>28</v>
      </c>
      <c r="C47" s="203">
        <v>11</v>
      </c>
      <c r="D47" s="204">
        <v>28</v>
      </c>
      <c r="E47" s="384" t="s">
        <v>46</v>
      </c>
      <c r="F47" s="366">
        <v>0</v>
      </c>
      <c r="G47" s="248">
        <v>0</v>
      </c>
      <c r="H47" s="247">
        <v>100</v>
      </c>
      <c r="I47" s="367">
        <v>100</v>
      </c>
      <c r="J47" s="205"/>
    </row>
    <row r="48" spans="2:10" s="196" customFormat="1" hidden="1">
      <c r="B48" s="202">
        <v>29</v>
      </c>
      <c r="C48" s="203">
        <v>12</v>
      </c>
      <c r="D48" s="204">
        <v>29</v>
      </c>
      <c r="E48" s="384" t="s">
        <v>46</v>
      </c>
      <c r="F48" s="366">
        <v>0</v>
      </c>
      <c r="G48" s="248">
        <v>0</v>
      </c>
      <c r="H48" s="247">
        <v>100</v>
      </c>
      <c r="I48" s="367">
        <v>100</v>
      </c>
      <c r="J48" s="205"/>
    </row>
    <row r="49" spans="2:10" s="374" customFormat="1" ht="4" customHeight="1" thickBot="1">
      <c r="B49" s="371" t="s">
        <v>263</v>
      </c>
      <c r="C49" s="372"/>
      <c r="D49" s="372"/>
      <c r="E49" s="372"/>
      <c r="F49" s="372"/>
      <c r="G49" s="372"/>
      <c r="H49" s="372"/>
      <c r="I49" s="372"/>
      <c r="J49" s="373"/>
    </row>
    <row r="50" spans="2:10" ht="16" thickTop="1"/>
    <row r="51" spans="2:10"/>
    <row r="52" spans="2:10"/>
    <row r="53" spans="2:10"/>
    <row r="54" spans="2:10"/>
    <row r="55" spans="2:10"/>
    <row r="56" spans="2:10"/>
    <row r="57" spans="2:10"/>
    <row r="58" spans="2:10"/>
    <row r="59" spans="2:10"/>
    <row r="60" spans="2:10"/>
    <row r="61" spans="2:10"/>
    <row r="62" spans="2:10"/>
    <row r="63" spans="2:10"/>
    <row r="64" spans="2:10"/>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mergeCells count="20">
    <mergeCell ref="B9:J9"/>
    <mergeCell ref="B11:J11"/>
    <mergeCell ref="B13:J13"/>
    <mergeCell ref="B14:J14"/>
    <mergeCell ref="B1:J1"/>
    <mergeCell ref="B2:J2"/>
    <mergeCell ref="B3:J3"/>
    <mergeCell ref="B4:J4"/>
    <mergeCell ref="B6:J6"/>
    <mergeCell ref="B7:J7"/>
    <mergeCell ref="J16:J18"/>
    <mergeCell ref="H17:H18"/>
    <mergeCell ref="B16:B18"/>
    <mergeCell ref="C16:C18"/>
    <mergeCell ref="D16:D18"/>
    <mergeCell ref="F16:H16"/>
    <mergeCell ref="I16:I18"/>
    <mergeCell ref="F17:F18"/>
    <mergeCell ref="G17:G18"/>
    <mergeCell ref="E17:E18"/>
  </mergeCells>
  <conditionalFormatting sqref="B20:D48 F20:J48">
    <cfRule type="expression" dxfId="23" priority="40" stopIfTrue="1">
      <formula>MOD(ROW(),2)</formula>
    </cfRule>
  </conditionalFormatting>
  <conditionalFormatting sqref="E20:E48">
    <cfRule type="cellIs" dxfId="22" priority="1" operator="between">
      <formula>"NO HÁBIL"</formula>
      <formula>"NO CUMPLE"</formula>
    </cfRule>
    <cfRule type="cellIs" dxfId="21" priority="2" operator="between">
      <formula>"HÁBIL"</formula>
      <formula>"CUMPLE"</formula>
    </cfRule>
    <cfRule type="expression" dxfId="20" priority="3" stopIfTrue="1">
      <formula>MOD(ROW(),2)</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
  <dimension ref="A1:M135"/>
  <sheetViews>
    <sheetView workbookViewId="0">
      <selection activeCell="O17" sqref="O17"/>
    </sheetView>
  </sheetViews>
  <sheetFormatPr baseColWidth="10" defaultColWidth="28.1640625" defaultRowHeight="16"/>
  <cols>
    <col min="1" max="1" width="12.1640625" style="209" customWidth="1"/>
    <col min="2" max="2" width="1.83203125" style="209" customWidth="1"/>
    <col min="3" max="3" width="14" style="209" bestFit="1" customWidth="1"/>
    <col min="4" max="4" width="8.6640625" style="209" bestFit="1" customWidth="1"/>
    <col min="5" max="5" width="6.5" style="209" bestFit="1" customWidth="1"/>
    <col min="6" max="6" width="11.83203125" style="209" customWidth="1"/>
    <col min="7" max="7" width="12.83203125" style="209" bestFit="1" customWidth="1"/>
    <col min="8" max="8" width="14.6640625" style="209" bestFit="1" customWidth="1"/>
    <col min="9" max="9" width="17.6640625" style="209" customWidth="1"/>
    <col min="10" max="11" width="12" style="278" customWidth="1"/>
    <col min="12" max="16384" width="28.1640625" style="209"/>
  </cols>
  <sheetData>
    <row r="1" spans="1:13">
      <c r="A1" s="717" t="s">
        <v>20</v>
      </c>
      <c r="B1" s="717"/>
      <c r="C1" s="717"/>
      <c r="D1" s="9" t="s">
        <v>21</v>
      </c>
      <c r="E1" s="208"/>
      <c r="J1" s="279" t="s">
        <v>232</v>
      </c>
      <c r="K1" s="279" t="s">
        <v>233</v>
      </c>
    </row>
    <row r="2" spans="1:13">
      <c r="A2" s="210">
        <v>29222</v>
      </c>
      <c r="B2" s="211"/>
      <c r="C2" s="211">
        <v>29587</v>
      </c>
      <c r="D2" s="212">
        <v>4500</v>
      </c>
      <c r="J2" s="280">
        <v>1980</v>
      </c>
      <c r="K2" s="281">
        <v>4500</v>
      </c>
      <c r="M2" s="387" t="s">
        <v>271</v>
      </c>
    </row>
    <row r="3" spans="1:13">
      <c r="A3" s="211">
        <v>29588</v>
      </c>
      <c r="B3" s="211"/>
      <c r="C3" s="211">
        <v>29952</v>
      </c>
      <c r="D3" s="212">
        <v>5700</v>
      </c>
      <c r="E3" s="213">
        <v>0.26666666666666661</v>
      </c>
      <c r="J3" s="280">
        <v>1981</v>
      </c>
      <c r="K3" s="281">
        <v>5700</v>
      </c>
      <c r="M3" s="388" t="s">
        <v>276</v>
      </c>
    </row>
    <row r="4" spans="1:13">
      <c r="A4" s="211">
        <v>29953</v>
      </c>
      <c r="B4" s="211"/>
      <c r="C4" s="211">
        <v>30317</v>
      </c>
      <c r="D4" s="212">
        <v>7410</v>
      </c>
      <c r="E4" s="213">
        <v>0.30000000000000004</v>
      </c>
      <c r="J4" s="280">
        <v>1982</v>
      </c>
      <c r="K4" s="281">
        <v>7410</v>
      </c>
      <c r="M4" s="388" t="s">
        <v>239</v>
      </c>
    </row>
    <row r="5" spans="1:13">
      <c r="A5" s="211">
        <v>30318</v>
      </c>
      <c r="B5" s="211"/>
      <c r="C5" s="211">
        <v>30682</v>
      </c>
      <c r="D5" s="212">
        <v>9261</v>
      </c>
      <c r="E5" s="213">
        <v>0.24979757085020249</v>
      </c>
      <c r="J5" s="280">
        <v>1983</v>
      </c>
      <c r="K5" s="281">
        <v>9261</v>
      </c>
    </row>
    <row r="6" spans="1:13">
      <c r="A6" s="211">
        <v>30683</v>
      </c>
      <c r="B6" s="211"/>
      <c r="C6" s="211">
        <v>31048</v>
      </c>
      <c r="D6" s="212">
        <v>11298</v>
      </c>
      <c r="E6" s="213">
        <v>0.21995464852607705</v>
      </c>
      <c r="J6" s="280">
        <v>1984</v>
      </c>
      <c r="K6" s="281">
        <v>11298</v>
      </c>
    </row>
    <row r="7" spans="1:13">
      <c r="A7" s="210">
        <v>31049</v>
      </c>
      <c r="B7" s="211"/>
      <c r="C7" s="211">
        <v>31413</v>
      </c>
      <c r="D7" s="212">
        <v>13557.6</v>
      </c>
      <c r="E7" s="213">
        <v>0.19999999999999996</v>
      </c>
      <c r="J7" s="280">
        <v>1985</v>
      </c>
      <c r="K7" s="281">
        <v>13557.6</v>
      </c>
    </row>
    <row r="8" spans="1:13" ht="17" thickBot="1">
      <c r="A8" s="211">
        <v>31414</v>
      </c>
      <c r="B8" s="211"/>
      <c r="C8" s="211">
        <v>31778</v>
      </c>
      <c r="D8" s="212">
        <v>16611.400000000001</v>
      </c>
      <c r="E8" s="213">
        <v>0.22524635628724865</v>
      </c>
      <c r="J8" s="280">
        <v>1986</v>
      </c>
      <c r="K8" s="281">
        <v>16611.400000000001</v>
      </c>
    </row>
    <row r="9" spans="1:13" ht="17" thickTop="1">
      <c r="A9" s="211">
        <v>31779</v>
      </c>
      <c r="B9" s="211"/>
      <c r="C9" s="211">
        <v>32143</v>
      </c>
      <c r="D9" s="212">
        <v>20509.8</v>
      </c>
      <c r="E9" s="213">
        <v>0.23468220619574498</v>
      </c>
      <c r="G9" s="14" t="s">
        <v>29</v>
      </c>
      <c r="H9" s="15" t="s">
        <v>30</v>
      </c>
      <c r="J9" s="280">
        <v>1987</v>
      </c>
      <c r="K9" s="281">
        <v>20509.8</v>
      </c>
    </row>
    <row r="10" spans="1:13" ht="17" thickBot="1">
      <c r="A10" s="211">
        <v>32144</v>
      </c>
      <c r="B10" s="211"/>
      <c r="C10" s="211">
        <v>32508</v>
      </c>
      <c r="D10" s="212">
        <v>25637.4</v>
      </c>
      <c r="E10" s="213">
        <v>0.25000731357692429</v>
      </c>
      <c r="G10" s="16">
        <f ca="1">TODAY()</f>
        <v>44295</v>
      </c>
      <c r="H10" s="17">
        <f ca="1">LOOKUP(G10,A2:C103,D2:D103)</f>
        <v>922000</v>
      </c>
      <c r="J10" s="280">
        <v>1988</v>
      </c>
      <c r="K10" s="281">
        <v>25637.4</v>
      </c>
    </row>
    <row r="11" spans="1:13" ht="17" thickTop="1">
      <c r="A11" s="211">
        <v>32509</v>
      </c>
      <c r="B11" s="211"/>
      <c r="C11" s="211">
        <v>32873</v>
      </c>
      <c r="D11" s="212">
        <v>32559.599999999999</v>
      </c>
      <c r="E11" s="213">
        <v>0.27000397856256853</v>
      </c>
      <c r="J11" s="280">
        <v>1989</v>
      </c>
      <c r="K11" s="281">
        <v>32559.599999999999</v>
      </c>
    </row>
    <row r="12" spans="1:13">
      <c r="A12" s="210">
        <v>32874</v>
      </c>
      <c r="B12" s="211"/>
      <c r="C12" s="211">
        <v>33238</v>
      </c>
      <c r="D12" s="212">
        <v>41025</v>
      </c>
      <c r="E12" s="213">
        <v>0.25999705156083008</v>
      </c>
      <c r="J12" s="280">
        <v>1990</v>
      </c>
      <c r="K12" s="281">
        <v>41025</v>
      </c>
    </row>
    <row r="13" spans="1:13">
      <c r="A13" s="211">
        <v>33239</v>
      </c>
      <c r="B13" s="211"/>
      <c r="C13" s="211">
        <v>33603</v>
      </c>
      <c r="D13" s="212">
        <v>51720</v>
      </c>
      <c r="E13" s="213">
        <v>0.26069469835466186</v>
      </c>
      <c r="J13" s="280">
        <v>1991</v>
      </c>
      <c r="K13" s="281">
        <v>51720</v>
      </c>
    </row>
    <row r="14" spans="1:13">
      <c r="A14" s="211">
        <v>33604</v>
      </c>
      <c r="B14" s="211"/>
      <c r="C14" s="211">
        <v>33969</v>
      </c>
      <c r="D14" s="212">
        <v>65190</v>
      </c>
      <c r="E14" s="213">
        <v>0.26044083526682127</v>
      </c>
      <c r="J14" s="280">
        <v>1992</v>
      </c>
      <c r="K14" s="281">
        <v>65190</v>
      </c>
    </row>
    <row r="15" spans="1:13">
      <c r="A15" s="211">
        <v>33970</v>
      </c>
      <c r="B15" s="211"/>
      <c r="C15" s="211">
        <v>34334</v>
      </c>
      <c r="D15" s="212">
        <v>81510</v>
      </c>
      <c r="E15" s="213">
        <v>0.25034514496088356</v>
      </c>
      <c r="J15" s="280">
        <v>1993</v>
      </c>
      <c r="K15" s="281">
        <v>81510</v>
      </c>
    </row>
    <row r="16" spans="1:13">
      <c r="A16" s="211">
        <v>34335</v>
      </c>
      <c r="B16" s="211"/>
      <c r="C16" s="211">
        <v>34699</v>
      </c>
      <c r="D16" s="212">
        <v>98700</v>
      </c>
      <c r="E16" s="213">
        <v>0.21089436878910561</v>
      </c>
      <c r="J16" s="280">
        <v>1994</v>
      </c>
      <c r="K16" s="281">
        <v>98700</v>
      </c>
    </row>
    <row r="17" spans="1:11">
      <c r="A17" s="210">
        <v>34700</v>
      </c>
      <c r="B17" s="211"/>
      <c r="C17" s="211">
        <v>35064</v>
      </c>
      <c r="D17" s="212">
        <v>118933.5</v>
      </c>
      <c r="E17" s="213">
        <v>0.20500000000000007</v>
      </c>
      <c r="J17" s="280">
        <v>1995</v>
      </c>
      <c r="K17" s="281">
        <v>118933.5</v>
      </c>
    </row>
    <row r="18" spans="1:11">
      <c r="A18" s="211">
        <v>35065</v>
      </c>
      <c r="B18" s="211"/>
      <c r="C18" s="211">
        <v>35430</v>
      </c>
      <c r="D18" s="212">
        <v>142125</v>
      </c>
      <c r="E18" s="213">
        <v>0.19499552270806797</v>
      </c>
      <c r="J18" s="280">
        <v>1996</v>
      </c>
      <c r="K18" s="281">
        <v>142125</v>
      </c>
    </row>
    <row r="19" spans="1:11">
      <c r="A19" s="211">
        <v>35431</v>
      </c>
      <c r="B19" s="211"/>
      <c r="C19" s="211">
        <v>35795</v>
      </c>
      <c r="D19" s="212">
        <v>172005</v>
      </c>
      <c r="E19" s="213">
        <v>0.21023746701846968</v>
      </c>
      <c r="J19" s="280">
        <v>1997</v>
      </c>
      <c r="K19" s="281">
        <v>172005</v>
      </c>
    </row>
    <row r="20" spans="1:11">
      <c r="A20" s="211">
        <v>35796</v>
      </c>
      <c r="B20" s="211"/>
      <c r="C20" s="211">
        <v>36160</v>
      </c>
      <c r="D20" s="212">
        <v>203826</v>
      </c>
      <c r="E20" s="213">
        <v>0.1850004360338362</v>
      </c>
      <c r="J20" s="280">
        <v>1998</v>
      </c>
      <c r="K20" s="281">
        <v>203826</v>
      </c>
    </row>
    <row r="21" spans="1:11">
      <c r="A21" s="211">
        <v>36161</v>
      </c>
      <c r="B21" s="211"/>
      <c r="C21" s="211">
        <v>36525</v>
      </c>
      <c r="D21" s="212">
        <v>236460</v>
      </c>
      <c r="E21" s="213">
        <v>0.16010715021636091</v>
      </c>
      <c r="J21" s="280">
        <v>1999</v>
      </c>
      <c r="K21" s="281">
        <v>236460</v>
      </c>
    </row>
    <row r="22" spans="1:11">
      <c r="A22" s="210">
        <v>36526</v>
      </c>
      <c r="B22" s="211"/>
      <c r="C22" s="211">
        <v>36891</v>
      </c>
      <c r="D22" s="212">
        <v>260100</v>
      </c>
      <c r="E22" s="213">
        <v>9.9974625729510214E-2</v>
      </c>
      <c r="J22" s="280">
        <v>2000</v>
      </c>
      <c r="K22" s="281">
        <v>260100</v>
      </c>
    </row>
    <row r="23" spans="1:11">
      <c r="A23" s="211">
        <v>36892</v>
      </c>
      <c r="B23" s="211"/>
      <c r="C23" s="211">
        <v>37256</v>
      </c>
      <c r="D23" s="212">
        <v>286000</v>
      </c>
      <c r="E23" s="213">
        <v>9.9577085736255233E-2</v>
      </c>
      <c r="J23" s="280">
        <v>2001</v>
      </c>
      <c r="K23" s="281">
        <v>286000</v>
      </c>
    </row>
    <row r="24" spans="1:11">
      <c r="A24" s="211">
        <v>37257</v>
      </c>
      <c r="B24" s="211"/>
      <c r="C24" s="211">
        <v>37621</v>
      </c>
      <c r="D24" s="212">
        <v>309000</v>
      </c>
      <c r="E24" s="213">
        <v>8.0419580419580416E-2</v>
      </c>
      <c r="J24" s="280">
        <v>2002</v>
      </c>
      <c r="K24" s="281">
        <v>309000</v>
      </c>
    </row>
    <row r="25" spans="1:11">
      <c r="A25" s="211">
        <v>37622</v>
      </c>
      <c r="B25" s="211"/>
      <c r="C25" s="211">
        <v>37986</v>
      </c>
      <c r="D25" s="212">
        <v>332000</v>
      </c>
      <c r="E25" s="213">
        <v>7.4433656957928696E-2</v>
      </c>
      <c r="J25" s="280">
        <v>2003</v>
      </c>
      <c r="K25" s="281">
        <v>332000</v>
      </c>
    </row>
    <row r="26" spans="1:11">
      <c r="A26" s="211">
        <v>37987</v>
      </c>
      <c r="B26" s="211"/>
      <c r="C26" s="211">
        <v>38352</v>
      </c>
      <c r="D26" s="212">
        <v>358000</v>
      </c>
      <c r="E26" s="213">
        <v>7.8313253012048278E-2</v>
      </c>
      <c r="J26" s="280">
        <v>2004</v>
      </c>
      <c r="K26" s="281">
        <v>358000</v>
      </c>
    </row>
    <row r="27" spans="1:11">
      <c r="A27" s="210">
        <v>38353</v>
      </c>
      <c r="B27" s="211"/>
      <c r="C27" s="211">
        <v>38717</v>
      </c>
      <c r="D27" s="212">
        <v>381500</v>
      </c>
      <c r="E27" s="213">
        <v>6.5642458100558576E-2</v>
      </c>
      <c r="J27" s="280">
        <v>2005</v>
      </c>
      <c r="K27" s="281">
        <v>381500</v>
      </c>
    </row>
    <row r="28" spans="1:11">
      <c r="A28" s="211">
        <v>38718</v>
      </c>
      <c r="B28" s="211"/>
      <c r="C28" s="211">
        <v>39082</v>
      </c>
      <c r="D28" s="212">
        <v>408000</v>
      </c>
      <c r="E28" s="213">
        <v>6.9462647444298753E-2</v>
      </c>
      <c r="J28" s="280">
        <v>2006</v>
      </c>
      <c r="K28" s="281">
        <v>408000</v>
      </c>
    </row>
    <row r="29" spans="1:11">
      <c r="A29" s="211">
        <v>39083</v>
      </c>
      <c r="B29" s="211"/>
      <c r="C29" s="211">
        <v>39447</v>
      </c>
      <c r="D29" s="212">
        <v>433700</v>
      </c>
      <c r="E29" s="213">
        <v>6.2990196078431371E-2</v>
      </c>
      <c r="J29" s="280">
        <v>2007</v>
      </c>
      <c r="K29" s="281">
        <v>433700</v>
      </c>
    </row>
    <row r="30" spans="1:11">
      <c r="A30" s="211">
        <v>39448</v>
      </c>
      <c r="B30" s="211"/>
      <c r="C30" s="211">
        <v>39813</v>
      </c>
      <c r="D30" s="212">
        <v>461500</v>
      </c>
      <c r="E30" s="213">
        <v>6.4099608023979737E-2</v>
      </c>
      <c r="J30" s="280">
        <v>2008</v>
      </c>
      <c r="K30" s="281">
        <v>461500</v>
      </c>
    </row>
    <row r="31" spans="1:11">
      <c r="A31" s="214">
        <v>39814</v>
      </c>
      <c r="B31" s="215"/>
      <c r="C31" s="214">
        <v>40178</v>
      </c>
      <c r="D31" s="216">
        <v>496900</v>
      </c>
      <c r="E31" s="213">
        <v>7.6706392199350049E-2</v>
      </c>
      <c r="J31" s="280">
        <v>2009</v>
      </c>
      <c r="K31" s="281">
        <v>496900</v>
      </c>
    </row>
    <row r="32" spans="1:11">
      <c r="A32" s="210">
        <v>40179</v>
      </c>
      <c r="B32" s="215"/>
      <c r="C32" s="214">
        <v>40543</v>
      </c>
      <c r="D32" s="216">
        <v>515000</v>
      </c>
      <c r="E32" s="213">
        <v>3.6425840209297622E-2</v>
      </c>
      <c r="J32" s="280">
        <v>2010</v>
      </c>
      <c r="K32" s="281">
        <v>515000</v>
      </c>
    </row>
    <row r="33" spans="1:11">
      <c r="A33" s="211">
        <v>40544</v>
      </c>
      <c r="B33" s="211"/>
      <c r="C33" s="211">
        <v>40908</v>
      </c>
      <c r="D33" s="212">
        <v>535600</v>
      </c>
      <c r="E33" s="213">
        <v>4.0000000000000036E-2</v>
      </c>
      <c r="J33" s="280">
        <v>2011</v>
      </c>
      <c r="K33" s="281">
        <v>535600</v>
      </c>
    </row>
    <row r="34" spans="1:11">
      <c r="A34" s="211">
        <v>40909</v>
      </c>
      <c r="B34" s="211"/>
      <c r="C34" s="211">
        <v>41274</v>
      </c>
      <c r="D34" s="212">
        <v>566700</v>
      </c>
      <c r="E34" s="213">
        <v>4.0000000000000036E-2</v>
      </c>
      <c r="J34" s="280">
        <v>2012</v>
      </c>
      <c r="K34" s="281">
        <v>566700</v>
      </c>
    </row>
    <row r="35" spans="1:11">
      <c r="A35" s="211">
        <v>41275</v>
      </c>
      <c r="B35" s="211"/>
      <c r="C35" s="211">
        <v>41639</v>
      </c>
      <c r="D35" s="212">
        <v>589500</v>
      </c>
      <c r="E35" s="213">
        <v>4.0232927474854421E-2</v>
      </c>
      <c r="J35" s="280">
        <v>2013</v>
      </c>
      <c r="K35" s="281">
        <v>589500</v>
      </c>
    </row>
    <row r="36" spans="1:11">
      <c r="A36" s="211">
        <v>41640</v>
      </c>
      <c r="B36" s="211"/>
      <c r="C36" s="211">
        <v>42004</v>
      </c>
      <c r="D36" s="212">
        <v>616000</v>
      </c>
      <c r="E36" s="213">
        <f t="shared" ref="E36:E40" si="0">+D36/D35-1</f>
        <v>4.495335029686176E-2</v>
      </c>
      <c r="J36" s="280">
        <v>2014</v>
      </c>
      <c r="K36" s="281">
        <v>616000</v>
      </c>
    </row>
    <row r="37" spans="1:11">
      <c r="A37" s="210">
        <v>42005</v>
      </c>
      <c r="B37" s="211"/>
      <c r="C37" s="211">
        <v>42369</v>
      </c>
      <c r="D37" s="212">
        <v>644350</v>
      </c>
      <c r="E37" s="213">
        <f t="shared" si="0"/>
        <v>4.6022727272727382E-2</v>
      </c>
      <c r="J37" s="280">
        <v>2015</v>
      </c>
      <c r="K37" s="281">
        <v>644350</v>
      </c>
    </row>
    <row r="38" spans="1:11">
      <c r="A38" s="211">
        <v>42370</v>
      </c>
      <c r="B38" s="211"/>
      <c r="C38" s="211">
        <v>42735</v>
      </c>
      <c r="D38" s="212">
        <v>689455</v>
      </c>
      <c r="E38" s="213">
        <f t="shared" si="0"/>
        <v>7.0000775975789464E-2</v>
      </c>
      <c r="J38" s="280">
        <v>2016</v>
      </c>
      <c r="K38" s="281">
        <v>689455</v>
      </c>
    </row>
    <row r="39" spans="1:11">
      <c r="A39" s="211">
        <v>42736</v>
      </c>
      <c r="B39" s="211"/>
      <c r="C39" s="211">
        <v>43100</v>
      </c>
      <c r="D39" s="212">
        <v>737717</v>
      </c>
      <c r="E39" s="213">
        <f t="shared" si="0"/>
        <v>7.0000217563147782E-2</v>
      </c>
      <c r="J39" s="280">
        <v>2017</v>
      </c>
      <c r="K39" s="281">
        <v>737717</v>
      </c>
    </row>
    <row r="40" spans="1:11">
      <c r="A40" s="211">
        <v>43101</v>
      </c>
      <c r="B40" s="211"/>
      <c r="C40" s="211">
        <v>43465</v>
      </c>
      <c r="D40" s="212">
        <v>781242</v>
      </c>
      <c r="E40" s="213">
        <f t="shared" si="0"/>
        <v>5.8999589273393438E-2</v>
      </c>
      <c r="J40" s="280">
        <v>2018</v>
      </c>
      <c r="K40" s="281">
        <v>781242</v>
      </c>
    </row>
    <row r="41" spans="1:11">
      <c r="A41" s="211">
        <v>43466</v>
      </c>
      <c r="B41" s="211"/>
      <c r="C41" s="211">
        <v>43830</v>
      </c>
      <c r="D41" s="212">
        <v>828116</v>
      </c>
      <c r="E41" s="213">
        <f>+D41/D40-1</f>
        <v>5.9999334393184167E-2</v>
      </c>
      <c r="J41" s="280">
        <v>2019</v>
      </c>
      <c r="K41" s="281">
        <v>828116</v>
      </c>
    </row>
    <row r="42" spans="1:11">
      <c r="A42" s="211">
        <v>43831</v>
      </c>
      <c r="B42" s="211"/>
      <c r="C42" s="211">
        <v>44196</v>
      </c>
      <c r="D42" s="212">
        <v>877803</v>
      </c>
      <c r="E42" s="213">
        <f t="shared" ref="E42" si="1">+D42/D41-1</f>
        <v>6.0000048302411679E-2</v>
      </c>
      <c r="J42" s="280">
        <v>2020</v>
      </c>
      <c r="K42" s="281">
        <v>877803</v>
      </c>
    </row>
    <row r="43" spans="1:11">
      <c r="A43" s="211">
        <v>44197</v>
      </c>
      <c r="B43" s="211"/>
      <c r="C43" s="211">
        <v>44561</v>
      </c>
      <c r="D43" s="212">
        <v>922000</v>
      </c>
      <c r="E43" s="213">
        <f t="shared" ref="E43" si="2">+D43/D42-1</f>
        <v>5.034956590487849E-2</v>
      </c>
      <c r="J43" s="280">
        <v>2021</v>
      </c>
      <c r="K43" s="281">
        <v>922000</v>
      </c>
    </row>
    <row r="44" spans="1:11">
      <c r="A44" s="211"/>
      <c r="B44" s="211"/>
      <c r="C44" s="211"/>
      <c r="D44" s="212"/>
      <c r="E44" s="213"/>
      <c r="J44" s="280"/>
      <c r="K44" s="281"/>
    </row>
    <row r="45" spans="1:11">
      <c r="E45" s="213"/>
    </row>
    <row r="46" spans="1:11">
      <c r="E46" s="213"/>
    </row>
    <row r="47" spans="1:11">
      <c r="E47" s="213"/>
    </row>
    <row r="48" spans="1:11">
      <c r="E48" s="213"/>
    </row>
    <row r="49" spans="5:5">
      <c r="E49" s="213"/>
    </row>
    <row r="50" spans="5:5">
      <c r="E50" s="213"/>
    </row>
    <row r="51" spans="5:5">
      <c r="E51" s="213"/>
    </row>
    <row r="52" spans="5:5">
      <c r="E52" s="213"/>
    </row>
    <row r="53" spans="5:5">
      <c r="E53" s="213"/>
    </row>
    <row r="54" spans="5:5">
      <c r="E54" s="213"/>
    </row>
    <row r="55" spans="5:5">
      <c r="E55" s="213"/>
    </row>
    <row r="56" spans="5:5">
      <c r="E56" s="213"/>
    </row>
    <row r="57" spans="5:5">
      <c r="E57" s="213"/>
    </row>
    <row r="58" spans="5:5">
      <c r="E58" s="213"/>
    </row>
    <row r="59" spans="5:5">
      <c r="E59" s="213"/>
    </row>
    <row r="60" spans="5:5">
      <c r="E60" s="213"/>
    </row>
    <row r="61" spans="5:5">
      <c r="E61" s="213"/>
    </row>
    <row r="62" spans="5:5">
      <c r="E62" s="213"/>
    </row>
    <row r="63" spans="5:5">
      <c r="E63" s="213"/>
    </row>
    <row r="64" spans="5:5">
      <c r="E64" s="213"/>
    </row>
    <row r="65" spans="5:5">
      <c r="E65" s="213"/>
    </row>
    <row r="66" spans="5:5">
      <c r="E66" s="213"/>
    </row>
    <row r="67" spans="5:5">
      <c r="E67" s="213"/>
    </row>
    <row r="68" spans="5:5">
      <c r="E68" s="213"/>
    </row>
    <row r="69" spans="5:5">
      <c r="E69" s="213"/>
    </row>
    <row r="70" spans="5:5">
      <c r="E70" s="213"/>
    </row>
    <row r="71" spans="5:5">
      <c r="E71" s="213"/>
    </row>
    <row r="72" spans="5:5">
      <c r="E72" s="213"/>
    </row>
    <row r="73" spans="5:5">
      <c r="E73" s="213"/>
    </row>
    <row r="74" spans="5:5">
      <c r="E74" s="213"/>
    </row>
    <row r="75" spans="5:5">
      <c r="E75" s="213"/>
    </row>
    <row r="76" spans="5:5">
      <c r="E76" s="213"/>
    </row>
    <row r="77" spans="5:5">
      <c r="E77" s="213"/>
    </row>
    <row r="78" spans="5:5">
      <c r="E78" s="213"/>
    </row>
    <row r="79" spans="5:5">
      <c r="E79" s="213"/>
    </row>
    <row r="80" spans="5:5">
      <c r="E80" s="213"/>
    </row>
    <row r="81" spans="5:5">
      <c r="E81" s="213"/>
    </row>
    <row r="82" spans="5:5">
      <c r="E82" s="213"/>
    </row>
    <row r="83" spans="5:5">
      <c r="E83" s="213"/>
    </row>
    <row r="84" spans="5:5">
      <c r="E84" s="213"/>
    </row>
    <row r="85" spans="5:5">
      <c r="E85" s="213"/>
    </row>
    <row r="86" spans="5:5">
      <c r="E86" s="213"/>
    </row>
    <row r="87" spans="5:5">
      <c r="E87" s="213"/>
    </row>
    <row r="88" spans="5:5">
      <c r="E88" s="213"/>
    </row>
    <row r="89" spans="5:5">
      <c r="E89" s="213"/>
    </row>
    <row r="90" spans="5:5">
      <c r="E90" s="213"/>
    </row>
    <row r="91" spans="5:5">
      <c r="E91" s="213"/>
    </row>
    <row r="92" spans="5:5">
      <c r="E92" s="213"/>
    </row>
    <row r="93" spans="5:5">
      <c r="E93" s="213"/>
    </row>
    <row r="94" spans="5:5">
      <c r="E94" s="213"/>
    </row>
    <row r="95" spans="5:5">
      <c r="E95" s="213"/>
    </row>
    <row r="96" spans="5:5">
      <c r="E96" s="213"/>
    </row>
    <row r="97" spans="5:5">
      <c r="E97" s="213"/>
    </row>
    <row r="98" spans="5:5">
      <c r="E98" s="213"/>
    </row>
    <row r="99" spans="5:5">
      <c r="E99" s="213"/>
    </row>
    <row r="100" spans="5:5">
      <c r="E100" s="213"/>
    </row>
    <row r="101" spans="5:5">
      <c r="E101" s="213"/>
    </row>
    <row r="102" spans="5:5">
      <c r="E102" s="213"/>
    </row>
    <row r="103" spans="5:5">
      <c r="E103" s="213"/>
    </row>
    <row r="104" spans="5:5">
      <c r="E104" s="213"/>
    </row>
    <row r="105" spans="5:5">
      <c r="E105" s="213"/>
    </row>
    <row r="106" spans="5:5">
      <c r="E106" s="213"/>
    </row>
    <row r="107" spans="5:5">
      <c r="E107" s="213"/>
    </row>
    <row r="108" spans="5:5">
      <c r="E108" s="213"/>
    </row>
    <row r="109" spans="5:5">
      <c r="E109" s="213"/>
    </row>
    <row r="110" spans="5:5">
      <c r="E110" s="213"/>
    </row>
    <row r="111" spans="5:5">
      <c r="E111" s="213"/>
    </row>
    <row r="112" spans="5:5">
      <c r="E112" s="213"/>
    </row>
    <row r="113" spans="5:5">
      <c r="E113" s="213"/>
    </row>
    <row r="114" spans="5:5">
      <c r="E114" s="213"/>
    </row>
    <row r="115" spans="5:5">
      <c r="E115" s="213"/>
    </row>
    <row r="116" spans="5:5">
      <c r="E116" s="213"/>
    </row>
    <row r="117" spans="5:5">
      <c r="E117" s="213"/>
    </row>
    <row r="118" spans="5:5">
      <c r="E118" s="213"/>
    </row>
    <row r="119" spans="5:5">
      <c r="E119" s="213"/>
    </row>
    <row r="120" spans="5:5">
      <c r="E120" s="213"/>
    </row>
    <row r="121" spans="5:5">
      <c r="E121" s="213"/>
    </row>
    <row r="122" spans="5:5">
      <c r="E122" s="213"/>
    </row>
    <row r="123" spans="5:5">
      <c r="E123" s="213"/>
    </row>
    <row r="124" spans="5:5">
      <c r="E124" s="213"/>
    </row>
    <row r="125" spans="5:5">
      <c r="E125" s="213"/>
    </row>
    <row r="126" spans="5:5">
      <c r="E126" s="213"/>
    </row>
    <row r="127" spans="5:5">
      <c r="E127" s="213"/>
    </row>
    <row r="128" spans="5:5">
      <c r="E128" s="213"/>
    </row>
    <row r="129" spans="5:5">
      <c r="E129" s="213"/>
    </row>
    <row r="130" spans="5:5">
      <c r="E130" s="213"/>
    </row>
    <row r="131" spans="5:5">
      <c r="E131" s="213"/>
    </row>
    <row r="132" spans="5:5">
      <c r="E132" s="213"/>
    </row>
    <row r="133" spans="5:5">
      <c r="E133" s="213"/>
    </row>
    <row r="134" spans="5:5">
      <c r="E134" s="213"/>
    </row>
    <row r="135" spans="5:5">
      <c r="E135" s="213"/>
    </row>
  </sheetData>
  <mergeCells count="1">
    <mergeCell ref="A1:C1"/>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411"/>
  <dimension ref="A1:F10"/>
  <sheetViews>
    <sheetView showGridLines="0" workbookViewId="0">
      <selection activeCell="C17" sqref="C17"/>
    </sheetView>
  </sheetViews>
  <sheetFormatPr baseColWidth="10" defaultRowHeight="15"/>
  <cols>
    <col min="1" max="1" width="4.83203125" bestFit="1" customWidth="1"/>
    <col min="2" max="2" width="85.6640625" bestFit="1" customWidth="1"/>
    <col min="3" max="3" width="10.5" customWidth="1"/>
    <col min="4" max="4" width="15.33203125" bestFit="1" customWidth="1"/>
    <col min="5" max="5" width="24.5" bestFit="1" customWidth="1"/>
  </cols>
  <sheetData>
    <row r="1" spans="1:6" s="32" customFormat="1" ht="16" thickBot="1">
      <c r="A1" s="31" t="s">
        <v>13</v>
      </c>
      <c r="B1" s="31" t="s">
        <v>14</v>
      </c>
      <c r="C1" s="31" t="s">
        <v>26</v>
      </c>
      <c r="D1" s="13" t="s">
        <v>31</v>
      </c>
      <c r="E1" s="13" t="s">
        <v>33</v>
      </c>
      <c r="F1" s="13" t="s">
        <v>44</v>
      </c>
    </row>
    <row r="2" spans="1:6">
      <c r="A2" s="6">
        <v>1</v>
      </c>
      <c r="B2" s="2" t="s">
        <v>4</v>
      </c>
      <c r="C2" t="s">
        <v>25</v>
      </c>
      <c r="D2" t="s">
        <v>6</v>
      </c>
      <c r="E2" s="10" t="s">
        <v>34</v>
      </c>
      <c r="F2" s="10" t="s">
        <v>45</v>
      </c>
    </row>
    <row r="3" spans="1:6">
      <c r="A3" s="6">
        <v>2</v>
      </c>
      <c r="B3" s="2" t="s">
        <v>5</v>
      </c>
      <c r="C3" t="s">
        <v>24</v>
      </c>
      <c r="D3" t="s">
        <v>32</v>
      </c>
      <c r="E3" s="11" t="s">
        <v>35</v>
      </c>
      <c r="F3" s="11" t="s">
        <v>46</v>
      </c>
    </row>
    <row r="4" spans="1:6">
      <c r="A4" s="6">
        <v>3</v>
      </c>
      <c r="B4" s="8" t="s">
        <v>7</v>
      </c>
      <c r="E4" s="12" t="s">
        <v>36</v>
      </c>
      <c r="F4" s="12"/>
    </row>
    <row r="5" spans="1:6">
      <c r="A5" s="6">
        <v>4</v>
      </c>
      <c r="B5" s="6" t="s">
        <v>8</v>
      </c>
      <c r="E5" s="12" t="s">
        <v>37</v>
      </c>
    </row>
    <row r="6" spans="1:6">
      <c r="A6" s="6">
        <v>5</v>
      </c>
      <c r="B6" s="6" t="s">
        <v>9</v>
      </c>
    </row>
    <row r="7" spans="1:6">
      <c r="A7" s="6">
        <v>6</v>
      </c>
      <c r="B7" s="6" t="s">
        <v>10</v>
      </c>
    </row>
    <row r="8" spans="1:6">
      <c r="A8" s="6">
        <v>7</v>
      </c>
      <c r="B8" s="6" t="s">
        <v>11</v>
      </c>
    </row>
    <row r="9" spans="1:6">
      <c r="A9" s="6">
        <v>8</v>
      </c>
      <c r="B9" s="6" t="s">
        <v>2</v>
      </c>
    </row>
    <row r="10" spans="1:6">
      <c r="A10" s="6">
        <v>9</v>
      </c>
      <c r="B10" s="6" t="s">
        <v>12</v>
      </c>
    </row>
  </sheetData>
  <customSheetViews>
    <customSheetView guid="{DE67EBC3-31FE-423B-B030-1FFACB67D900}" showGridLines="0" state="veryHidden">
      <selection activeCell="C17" sqref="C17"/>
      <pageMargins left="0.7" right="0.7" top="0.75" bottom="0.75" header="0.3" footer="0.3"/>
      <pageSetup scale="78" orientation="portrait" r:id="rId1"/>
    </customSheetView>
    <customSheetView guid="{098B2E87-9C52-4BA2-B1C3-E2EE72C3347E}" showGridLines="0" state="veryHidden">
      <selection activeCell="C17" sqref="C17"/>
      <pageMargins left="0.7" right="0.7" top="0.75" bottom="0.75" header="0.3" footer="0.3"/>
      <pageSetup scale="78" orientation="portrait" r:id="rId2"/>
    </customSheetView>
  </customSheetViews>
  <phoneticPr fontId="22" type="noConversion"/>
  <pageMargins left="0.7" right="0.7" top="0.75" bottom="0.75" header="0.3" footer="0.3"/>
  <pageSetup scale="78" orientation="portrait"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9">
    <tabColor theme="4" tint="0.59999389629810485"/>
    <pageSetUpPr fitToPage="1"/>
  </sheetPr>
  <dimension ref="A1:M225"/>
  <sheetViews>
    <sheetView showGridLines="0" topLeftCell="A15" zoomScaleNormal="100" zoomScaleSheetLayoutView="90" workbookViewId="0">
      <selection activeCell="L33" sqref="L33"/>
    </sheetView>
  </sheetViews>
  <sheetFormatPr baseColWidth="10" defaultColWidth="0" defaultRowHeight="13" zeroHeight="1"/>
  <cols>
    <col min="1" max="1" width="1.33203125" style="80" customWidth="1"/>
    <col min="2" max="2" width="7.83203125" style="94" customWidth="1"/>
    <col min="3" max="3" width="11.5" style="94" customWidth="1"/>
    <col min="4" max="4" width="32.33203125" style="80" customWidth="1"/>
    <col min="5" max="5" width="15.6640625" style="80" bestFit="1" customWidth="1"/>
    <col min="6" max="7" width="16.1640625" style="80" customWidth="1"/>
    <col min="8" max="9" width="14.6640625" style="80" customWidth="1"/>
    <col min="10" max="10" width="11.5" style="80" customWidth="1"/>
    <col min="11" max="11" width="11.5" style="292" hidden="1" customWidth="1"/>
    <col min="12" max="13" width="11.5" style="80" customWidth="1"/>
    <col min="14" max="16384" width="11.5" style="80" hidden="1"/>
  </cols>
  <sheetData>
    <row r="1" spans="1:11" s="78" customFormat="1" ht="18">
      <c r="A1" s="75"/>
      <c r="B1" s="726" t="s">
        <v>0</v>
      </c>
      <c r="C1" s="726"/>
      <c r="D1" s="726"/>
      <c r="E1" s="726"/>
      <c r="F1" s="726"/>
      <c r="G1" s="726"/>
      <c r="H1" s="726"/>
      <c r="I1" s="726"/>
      <c r="K1" s="293"/>
    </row>
    <row r="2" spans="1:11" s="78" customFormat="1" ht="18">
      <c r="A2" s="75"/>
      <c r="B2" s="726" t="s">
        <v>1</v>
      </c>
      <c r="C2" s="726"/>
      <c r="D2" s="726"/>
      <c r="E2" s="726"/>
      <c r="F2" s="726"/>
      <c r="G2" s="726"/>
      <c r="H2" s="726"/>
      <c r="I2" s="726"/>
      <c r="K2" s="293"/>
    </row>
    <row r="3" spans="1:11" s="78" customFormat="1" ht="16">
      <c r="A3" s="75"/>
      <c r="B3" s="659" t="s">
        <v>202</v>
      </c>
      <c r="C3" s="659"/>
      <c r="D3" s="659"/>
      <c r="E3" s="659"/>
      <c r="F3" s="659"/>
      <c r="G3" s="659"/>
      <c r="H3" s="659"/>
      <c r="I3" s="659"/>
      <c r="K3" s="293"/>
    </row>
    <row r="4" spans="1:11" s="78" customFormat="1" ht="16">
      <c r="A4" s="75"/>
      <c r="B4" s="659" t="s">
        <v>198</v>
      </c>
      <c r="C4" s="659"/>
      <c r="D4" s="659"/>
      <c r="E4" s="659"/>
      <c r="F4" s="659"/>
      <c r="G4" s="659"/>
      <c r="H4" s="659"/>
      <c r="I4" s="659"/>
      <c r="K4" s="293"/>
    </row>
    <row r="5" spans="1:11" s="78" customFormat="1" ht="16">
      <c r="A5" s="75"/>
      <c r="B5" s="109"/>
      <c r="C5" s="76"/>
      <c r="D5" s="77"/>
      <c r="E5" s="79"/>
      <c r="F5" s="79"/>
      <c r="G5" s="79"/>
      <c r="K5" s="293"/>
    </row>
    <row r="6" spans="1:11" s="78" customFormat="1" ht="16">
      <c r="A6" s="75"/>
      <c r="B6" s="659" t="s">
        <v>203</v>
      </c>
      <c r="C6" s="659"/>
      <c r="D6" s="659"/>
      <c r="E6" s="659"/>
      <c r="F6" s="659"/>
      <c r="G6" s="659"/>
      <c r="H6" s="659"/>
      <c r="I6" s="659"/>
      <c r="K6" s="293"/>
    </row>
    <row r="7" spans="1:11" s="78" customFormat="1" ht="16">
      <c r="A7" s="75"/>
      <c r="B7" s="659" t="s">
        <v>290</v>
      </c>
      <c r="C7" s="659"/>
      <c r="D7" s="659"/>
      <c r="E7" s="659"/>
      <c r="F7" s="659"/>
      <c r="G7" s="659"/>
      <c r="H7" s="659"/>
      <c r="I7" s="659"/>
      <c r="K7" s="293"/>
    </row>
    <row r="8" spans="1:11" ht="16">
      <c r="B8" s="109"/>
      <c r="C8" s="76"/>
      <c r="D8" s="81"/>
      <c r="E8" s="81"/>
      <c r="F8" s="81"/>
      <c r="G8" s="81"/>
    </row>
    <row r="9" spans="1:11" ht="48.75" customHeight="1">
      <c r="B9" s="659" t="s">
        <v>581</v>
      </c>
      <c r="C9" s="659"/>
      <c r="D9" s="659"/>
      <c r="E9" s="659"/>
      <c r="F9" s="659"/>
      <c r="G9" s="659"/>
      <c r="H9" s="659"/>
      <c r="I9" s="659"/>
    </row>
    <row r="10" spans="1:11" ht="16">
      <c r="B10" s="109"/>
      <c r="C10" s="76"/>
      <c r="D10" s="81"/>
      <c r="E10" s="81"/>
      <c r="F10" s="81"/>
      <c r="G10" s="81"/>
    </row>
    <row r="11" spans="1:11" ht="16">
      <c r="B11" s="666" t="s">
        <v>1167</v>
      </c>
      <c r="C11" s="666"/>
      <c r="D11" s="666"/>
      <c r="E11" s="666"/>
      <c r="F11" s="666"/>
      <c r="G11" s="666"/>
      <c r="H11" s="666"/>
      <c r="I11" s="666"/>
    </row>
    <row r="12" spans="1:11" ht="18">
      <c r="B12" s="725">
        <v>1</v>
      </c>
      <c r="C12" s="725"/>
      <c r="D12" s="725"/>
      <c r="E12" s="725"/>
      <c r="F12" s="725"/>
      <c r="G12" s="725"/>
      <c r="H12" s="725"/>
      <c r="I12" s="725"/>
    </row>
    <row r="13" spans="1:11" ht="24" thickBot="1">
      <c r="B13" s="235" t="s">
        <v>75</v>
      </c>
      <c r="C13" s="235"/>
      <c r="D13" s="262"/>
      <c r="E13" s="236"/>
      <c r="F13" s="236"/>
      <c r="G13" s="236"/>
    </row>
    <row r="14" spans="1:11" ht="24" customHeight="1" thickBot="1">
      <c r="B14" s="718" t="s">
        <v>245</v>
      </c>
      <c r="C14" s="719"/>
      <c r="D14" s="719"/>
      <c r="E14" s="719"/>
      <c r="F14" s="719"/>
      <c r="G14" s="719"/>
      <c r="H14" s="719"/>
      <c r="I14" s="720"/>
    </row>
    <row r="15" spans="1:11" ht="15" customHeight="1">
      <c r="B15" s="669" t="s">
        <v>39</v>
      </c>
      <c r="C15" s="672" t="s">
        <v>111</v>
      </c>
      <c r="D15" s="661" t="s">
        <v>16</v>
      </c>
      <c r="E15" s="721" t="s">
        <v>227</v>
      </c>
      <c r="F15" s="722" t="s">
        <v>228</v>
      </c>
      <c r="G15" s="721" t="s">
        <v>229</v>
      </c>
      <c r="H15" s="723" t="s">
        <v>274</v>
      </c>
      <c r="I15" s="723" t="s">
        <v>159</v>
      </c>
      <c r="K15" s="294"/>
    </row>
    <row r="16" spans="1:11" ht="18.75" customHeight="1">
      <c r="B16" s="669"/>
      <c r="C16" s="672"/>
      <c r="D16" s="661"/>
      <c r="E16" s="661"/>
      <c r="F16" s="672"/>
      <c r="G16" s="661"/>
      <c r="H16" s="724"/>
      <c r="I16" s="724"/>
      <c r="K16" s="294"/>
    </row>
    <row r="17" spans="2:11" ht="18.75" customHeight="1" thickBot="1">
      <c r="B17" s="670"/>
      <c r="C17" s="673"/>
      <c r="D17" s="662"/>
      <c r="E17" s="662"/>
      <c r="F17" s="673"/>
      <c r="G17" s="662"/>
      <c r="H17" s="360" t="s">
        <v>157</v>
      </c>
      <c r="I17" s="360" t="s">
        <v>157</v>
      </c>
      <c r="K17" s="294"/>
    </row>
    <row r="18" spans="2:11" ht="3" customHeight="1">
      <c r="B18" s="155"/>
      <c r="C18" s="87"/>
      <c r="D18" s="88"/>
      <c r="E18" s="154"/>
      <c r="F18" s="156"/>
      <c r="G18" s="156"/>
      <c r="H18" s="238"/>
      <c r="I18" s="238"/>
    </row>
    <row r="19" spans="2:11" hidden="1">
      <c r="B19" s="147">
        <v>1</v>
      </c>
      <c r="C19" s="89">
        <v>1</v>
      </c>
      <c r="D19" s="90">
        <v>1</v>
      </c>
      <c r="E19" s="95" t="s">
        <v>45</v>
      </c>
      <c r="F19" s="95" t="s">
        <v>45</v>
      </c>
      <c r="G19" s="95" t="s">
        <v>45</v>
      </c>
      <c r="H19" s="239" t="s">
        <v>46</v>
      </c>
      <c r="I19" s="239" t="s">
        <v>46</v>
      </c>
      <c r="K19" s="292" t="s">
        <v>45</v>
      </c>
    </row>
    <row r="20" spans="2:11" hidden="1">
      <c r="B20" s="148">
        <v>2</v>
      </c>
      <c r="C20" s="89">
        <v>2</v>
      </c>
      <c r="D20" s="90">
        <v>2</v>
      </c>
      <c r="E20" s="95" t="s">
        <v>45</v>
      </c>
      <c r="F20" s="95" t="s">
        <v>45</v>
      </c>
      <c r="G20" s="95" t="s">
        <v>45</v>
      </c>
      <c r="H20" s="239" t="s">
        <v>46</v>
      </c>
      <c r="I20" s="239" t="s">
        <v>46</v>
      </c>
      <c r="K20" s="292" t="s">
        <v>45</v>
      </c>
    </row>
    <row r="21" spans="2:11">
      <c r="B21" s="147">
        <v>3</v>
      </c>
      <c r="C21" s="89">
        <v>3</v>
      </c>
      <c r="D21" s="90" t="s">
        <v>292</v>
      </c>
      <c r="E21" s="95" t="s">
        <v>45</v>
      </c>
      <c r="F21" s="95" t="s">
        <v>45</v>
      </c>
      <c r="G21" s="95" t="s">
        <v>45</v>
      </c>
      <c r="H21" s="239" t="s">
        <v>45</v>
      </c>
      <c r="I21" s="239" t="s">
        <v>45</v>
      </c>
      <c r="K21" s="292" t="s">
        <v>45</v>
      </c>
    </row>
    <row r="22" spans="2:11" ht="26">
      <c r="B22" s="148">
        <v>4</v>
      </c>
      <c r="C22" s="89">
        <v>4</v>
      </c>
      <c r="D22" s="90" t="s">
        <v>293</v>
      </c>
      <c r="E22" s="95" t="s">
        <v>45</v>
      </c>
      <c r="F22" s="95" t="s">
        <v>45</v>
      </c>
      <c r="G22" s="95" t="s">
        <v>45</v>
      </c>
      <c r="H22" s="239" t="s">
        <v>45</v>
      </c>
      <c r="I22" s="239" t="s">
        <v>45</v>
      </c>
      <c r="K22" s="292" t="s">
        <v>45</v>
      </c>
    </row>
    <row r="23" spans="2:11" hidden="1">
      <c r="B23" s="147">
        <v>5</v>
      </c>
      <c r="C23" s="89">
        <v>5</v>
      </c>
      <c r="D23" s="90">
        <v>5</v>
      </c>
      <c r="E23" s="95" t="s">
        <v>45</v>
      </c>
      <c r="F23" s="95" t="s">
        <v>45</v>
      </c>
      <c r="G23" s="95" t="s">
        <v>45</v>
      </c>
      <c r="H23" s="239" t="s">
        <v>46</v>
      </c>
      <c r="I23" s="239" t="s">
        <v>46</v>
      </c>
      <c r="K23" s="292" t="s">
        <v>45</v>
      </c>
    </row>
    <row r="24" spans="2:11">
      <c r="B24" s="148">
        <v>6</v>
      </c>
      <c r="C24" s="89">
        <v>6</v>
      </c>
      <c r="D24" s="90" t="s">
        <v>294</v>
      </c>
      <c r="E24" s="95" t="s">
        <v>45</v>
      </c>
      <c r="F24" s="95" t="s">
        <v>45</v>
      </c>
      <c r="G24" s="95" t="s">
        <v>45</v>
      </c>
      <c r="H24" s="239" t="s">
        <v>46</v>
      </c>
      <c r="I24" s="239" t="s">
        <v>46</v>
      </c>
      <c r="K24" s="292" t="s">
        <v>45</v>
      </c>
    </row>
    <row r="25" spans="2:11">
      <c r="B25" s="147">
        <v>7</v>
      </c>
      <c r="C25" s="89">
        <v>7</v>
      </c>
      <c r="D25" s="90" t="s">
        <v>295</v>
      </c>
      <c r="E25" s="95" t="s">
        <v>45</v>
      </c>
      <c r="F25" s="95" t="s">
        <v>45</v>
      </c>
      <c r="G25" s="95" t="s">
        <v>45</v>
      </c>
      <c r="H25" s="239" t="s">
        <v>45</v>
      </c>
      <c r="I25" s="239" t="s">
        <v>45</v>
      </c>
      <c r="K25" s="292" t="s">
        <v>45</v>
      </c>
    </row>
    <row r="26" spans="2:11" ht="26">
      <c r="B26" s="148">
        <v>8</v>
      </c>
      <c r="C26" s="89">
        <v>8</v>
      </c>
      <c r="D26" s="90" t="s">
        <v>296</v>
      </c>
      <c r="E26" s="95" t="s">
        <v>45</v>
      </c>
      <c r="F26" s="95" t="s">
        <v>45</v>
      </c>
      <c r="G26" s="95" t="s">
        <v>45</v>
      </c>
      <c r="H26" s="239" t="s">
        <v>45</v>
      </c>
      <c r="I26" s="239" t="s">
        <v>45</v>
      </c>
      <c r="K26" s="292" t="s">
        <v>45</v>
      </c>
    </row>
    <row r="27" spans="2:11" hidden="1">
      <c r="B27" s="147">
        <v>9</v>
      </c>
      <c r="C27" s="89">
        <v>9</v>
      </c>
      <c r="D27" s="90">
        <v>9</v>
      </c>
      <c r="E27" s="95" t="s">
        <v>45</v>
      </c>
      <c r="F27" s="95" t="s">
        <v>45</v>
      </c>
      <c r="G27" s="95" t="s">
        <v>45</v>
      </c>
      <c r="H27" s="239" t="s">
        <v>46</v>
      </c>
      <c r="I27" s="239" t="s">
        <v>46</v>
      </c>
      <c r="K27" s="292" t="s">
        <v>45</v>
      </c>
    </row>
    <row r="28" spans="2:11">
      <c r="B28" s="148">
        <v>10</v>
      </c>
      <c r="C28" s="89">
        <v>10</v>
      </c>
      <c r="D28" s="90" t="s">
        <v>297</v>
      </c>
      <c r="E28" s="95" t="s">
        <v>45</v>
      </c>
      <c r="F28" s="95" t="s">
        <v>45</v>
      </c>
      <c r="G28" s="95" t="s">
        <v>45</v>
      </c>
      <c r="H28" s="239" t="s">
        <v>45</v>
      </c>
      <c r="I28" s="239" t="s">
        <v>45</v>
      </c>
      <c r="K28" s="292" t="s">
        <v>45</v>
      </c>
    </row>
    <row r="29" spans="2:11" ht="26">
      <c r="B29" s="147">
        <v>11</v>
      </c>
      <c r="C29" s="89">
        <v>11</v>
      </c>
      <c r="D29" s="90" t="s">
        <v>298</v>
      </c>
      <c r="E29" s="95" t="s">
        <v>45</v>
      </c>
      <c r="F29" s="95" t="s">
        <v>45</v>
      </c>
      <c r="G29" s="95" t="s">
        <v>45</v>
      </c>
      <c r="H29" s="239" t="s">
        <v>45</v>
      </c>
      <c r="I29" s="239" t="s">
        <v>45</v>
      </c>
      <c r="K29" s="292" t="s">
        <v>45</v>
      </c>
    </row>
    <row r="30" spans="2:11" hidden="1">
      <c r="B30" s="148">
        <v>12</v>
      </c>
      <c r="C30" s="89">
        <v>12</v>
      </c>
      <c r="D30" s="90">
        <v>12</v>
      </c>
      <c r="E30" s="95" t="s">
        <v>45</v>
      </c>
      <c r="F30" s="95" t="s">
        <v>45</v>
      </c>
      <c r="G30" s="95" t="s">
        <v>45</v>
      </c>
      <c r="H30" s="239" t="s">
        <v>46</v>
      </c>
      <c r="I30" s="239" t="s">
        <v>46</v>
      </c>
      <c r="K30" s="292" t="s">
        <v>45</v>
      </c>
    </row>
    <row r="31" spans="2:11" ht="26">
      <c r="B31" s="147">
        <v>13</v>
      </c>
      <c r="C31" s="89">
        <v>13</v>
      </c>
      <c r="D31" s="90" t="s">
        <v>299</v>
      </c>
      <c r="E31" s="95" t="s">
        <v>45</v>
      </c>
      <c r="F31" s="95" t="s">
        <v>45</v>
      </c>
      <c r="G31" s="95" t="s">
        <v>45</v>
      </c>
      <c r="H31" s="239" t="s">
        <v>45</v>
      </c>
      <c r="I31" s="239" t="s">
        <v>45</v>
      </c>
      <c r="K31" s="292" t="s">
        <v>45</v>
      </c>
    </row>
    <row r="32" spans="2:11" hidden="1">
      <c r="B32" s="148">
        <v>14</v>
      </c>
      <c r="C32" s="89">
        <v>14</v>
      </c>
      <c r="D32" s="90">
        <v>14</v>
      </c>
      <c r="E32" s="95" t="s">
        <v>45</v>
      </c>
      <c r="F32" s="95" t="s">
        <v>45</v>
      </c>
      <c r="G32" s="95" t="s">
        <v>45</v>
      </c>
      <c r="H32" s="239" t="s">
        <v>46</v>
      </c>
      <c r="I32" s="239" t="s">
        <v>46</v>
      </c>
      <c r="K32" s="292" t="s">
        <v>45</v>
      </c>
    </row>
    <row r="33" spans="2:11">
      <c r="B33" s="147">
        <v>15</v>
      </c>
      <c r="C33" s="89">
        <v>15</v>
      </c>
      <c r="D33" s="90" t="s">
        <v>300</v>
      </c>
      <c r="E33" s="95" t="s">
        <v>45</v>
      </c>
      <c r="F33" s="95" t="s">
        <v>45</v>
      </c>
      <c r="G33" s="95" t="s">
        <v>45</v>
      </c>
      <c r="H33" s="239" t="s">
        <v>45</v>
      </c>
      <c r="I33" s="239" t="s">
        <v>45</v>
      </c>
      <c r="K33" s="292" t="s">
        <v>45</v>
      </c>
    </row>
    <row r="34" spans="2:11" hidden="1">
      <c r="B34" s="148">
        <v>16</v>
      </c>
      <c r="C34" s="89">
        <v>16</v>
      </c>
      <c r="D34" s="90">
        <v>16</v>
      </c>
      <c r="E34" s="95" t="s">
        <v>45</v>
      </c>
      <c r="F34" s="95" t="s">
        <v>45</v>
      </c>
      <c r="G34" s="95" t="s">
        <v>45</v>
      </c>
      <c r="H34" s="239" t="s">
        <v>46</v>
      </c>
      <c r="I34" s="239" t="s">
        <v>46</v>
      </c>
      <c r="K34" s="292" t="s">
        <v>45</v>
      </c>
    </row>
    <row r="35" spans="2:11">
      <c r="B35" s="147">
        <v>17</v>
      </c>
      <c r="C35" s="89">
        <v>17</v>
      </c>
      <c r="D35" s="90" t="s">
        <v>301</v>
      </c>
      <c r="E35" s="95" t="s">
        <v>45</v>
      </c>
      <c r="F35" s="95" t="s">
        <v>45</v>
      </c>
      <c r="G35" s="95" t="s">
        <v>45</v>
      </c>
      <c r="H35" s="239" t="s">
        <v>46</v>
      </c>
      <c r="I35" s="239" t="s">
        <v>46</v>
      </c>
      <c r="K35" s="292" t="s">
        <v>45</v>
      </c>
    </row>
    <row r="36" spans="2:11">
      <c r="B36" s="148">
        <v>18</v>
      </c>
      <c r="C36" s="89">
        <v>18</v>
      </c>
      <c r="D36" s="90" t="s">
        <v>302</v>
      </c>
      <c r="E36" s="95" t="s">
        <v>45</v>
      </c>
      <c r="F36" s="95" t="s">
        <v>45</v>
      </c>
      <c r="G36" s="95" t="s">
        <v>45</v>
      </c>
      <c r="H36" s="239" t="s">
        <v>45</v>
      </c>
      <c r="I36" s="239" t="s">
        <v>45</v>
      </c>
      <c r="K36" s="292" t="s">
        <v>45</v>
      </c>
    </row>
    <row r="37" spans="2:11">
      <c r="B37" s="147">
        <v>19</v>
      </c>
      <c r="C37" s="89">
        <v>19</v>
      </c>
      <c r="D37" s="90" t="s">
        <v>303</v>
      </c>
      <c r="E37" s="95" t="s">
        <v>45</v>
      </c>
      <c r="F37" s="95" t="s">
        <v>45</v>
      </c>
      <c r="G37" s="95" t="s">
        <v>45</v>
      </c>
      <c r="H37" s="239" t="s">
        <v>45</v>
      </c>
      <c r="I37" s="239" t="s">
        <v>45</v>
      </c>
      <c r="K37" s="292" t="s">
        <v>45</v>
      </c>
    </row>
    <row r="38" spans="2:11" hidden="1">
      <c r="B38" s="148">
        <v>20</v>
      </c>
      <c r="C38" s="89">
        <v>20</v>
      </c>
      <c r="D38" s="90">
        <v>20</v>
      </c>
      <c r="E38" s="95" t="s">
        <v>45</v>
      </c>
      <c r="F38" s="95" t="s">
        <v>45</v>
      </c>
      <c r="G38" s="95" t="s">
        <v>45</v>
      </c>
      <c r="H38" s="239" t="s">
        <v>46</v>
      </c>
      <c r="I38" s="239" t="s">
        <v>46</v>
      </c>
      <c r="K38" s="292" t="s">
        <v>45</v>
      </c>
    </row>
    <row r="39" spans="2:11" hidden="1">
      <c r="B39" s="147">
        <v>21</v>
      </c>
      <c r="C39" s="89">
        <v>21</v>
      </c>
      <c r="D39" s="90">
        <v>21</v>
      </c>
      <c r="E39" s="95" t="s">
        <v>45</v>
      </c>
      <c r="F39" s="95" t="s">
        <v>45</v>
      </c>
      <c r="G39" s="95" t="s">
        <v>45</v>
      </c>
      <c r="H39" s="239" t="s">
        <v>46</v>
      </c>
      <c r="I39" s="239" t="s">
        <v>46</v>
      </c>
      <c r="K39" s="292" t="s">
        <v>45</v>
      </c>
    </row>
    <row r="40" spans="2:11" hidden="1">
      <c r="B40" s="148">
        <v>22</v>
      </c>
      <c r="C40" s="89">
        <v>22</v>
      </c>
      <c r="D40" s="90">
        <v>22</v>
      </c>
      <c r="E40" s="95" t="s">
        <v>45</v>
      </c>
      <c r="F40" s="95" t="s">
        <v>45</v>
      </c>
      <c r="G40" s="95" t="s">
        <v>45</v>
      </c>
      <c r="H40" s="239" t="s">
        <v>46</v>
      </c>
      <c r="I40" s="239" t="s">
        <v>46</v>
      </c>
      <c r="K40" s="292" t="s">
        <v>45</v>
      </c>
    </row>
    <row r="41" spans="2:11" hidden="1">
      <c r="B41" s="147">
        <v>23</v>
      </c>
      <c r="C41" s="89">
        <v>23</v>
      </c>
      <c r="D41" s="90">
        <v>23</v>
      </c>
      <c r="E41" s="95" t="s">
        <v>45</v>
      </c>
      <c r="F41" s="95" t="s">
        <v>45</v>
      </c>
      <c r="G41" s="95" t="s">
        <v>45</v>
      </c>
      <c r="H41" s="239" t="s">
        <v>46</v>
      </c>
      <c r="I41" s="239" t="s">
        <v>46</v>
      </c>
      <c r="K41" s="292" t="s">
        <v>45</v>
      </c>
    </row>
    <row r="42" spans="2:11">
      <c r="B42" s="148">
        <v>24</v>
      </c>
      <c r="C42" s="89">
        <v>24</v>
      </c>
      <c r="D42" s="90" t="s">
        <v>304</v>
      </c>
      <c r="E42" s="95" t="s">
        <v>45</v>
      </c>
      <c r="F42" s="95" t="s">
        <v>45</v>
      </c>
      <c r="G42" s="95" t="s">
        <v>45</v>
      </c>
      <c r="H42" s="239" t="s">
        <v>46</v>
      </c>
      <c r="I42" s="239" t="s">
        <v>46</v>
      </c>
      <c r="K42" s="292" t="s">
        <v>45</v>
      </c>
    </row>
    <row r="43" spans="2:11" hidden="1">
      <c r="B43" s="147">
        <v>25</v>
      </c>
      <c r="C43" s="89">
        <v>25</v>
      </c>
      <c r="D43" s="90">
        <v>25</v>
      </c>
      <c r="E43" s="95" t="s">
        <v>45</v>
      </c>
      <c r="F43" s="95" t="s">
        <v>45</v>
      </c>
      <c r="G43" s="95" t="s">
        <v>45</v>
      </c>
      <c r="H43" s="239" t="s">
        <v>46</v>
      </c>
      <c r="I43" s="239" t="s">
        <v>46</v>
      </c>
      <c r="K43" s="292" t="s">
        <v>45</v>
      </c>
    </row>
    <row r="44" spans="2:11">
      <c r="B44" s="148">
        <v>26</v>
      </c>
      <c r="C44" s="89">
        <v>26</v>
      </c>
      <c r="D44" s="90" t="s">
        <v>305</v>
      </c>
      <c r="E44" s="95" t="s">
        <v>45</v>
      </c>
      <c r="F44" s="95" t="s">
        <v>45</v>
      </c>
      <c r="G44" s="95" t="s">
        <v>45</v>
      </c>
      <c r="H44" s="239" t="s">
        <v>45</v>
      </c>
      <c r="I44" s="239" t="s">
        <v>45</v>
      </c>
      <c r="K44" s="292" t="s">
        <v>45</v>
      </c>
    </row>
    <row r="45" spans="2:11">
      <c r="B45" s="147">
        <v>27</v>
      </c>
      <c r="C45" s="89">
        <v>27</v>
      </c>
      <c r="D45" s="90" t="s">
        <v>306</v>
      </c>
      <c r="E45" s="95" t="s">
        <v>45</v>
      </c>
      <c r="F45" s="95" t="s">
        <v>45</v>
      </c>
      <c r="G45" s="95" t="s">
        <v>45</v>
      </c>
      <c r="H45" s="239" t="s">
        <v>45</v>
      </c>
      <c r="I45" s="239" t="s">
        <v>45</v>
      </c>
      <c r="K45" s="292" t="s">
        <v>45</v>
      </c>
    </row>
    <row r="46" spans="2:11" hidden="1">
      <c r="B46" s="148">
        <v>28</v>
      </c>
      <c r="C46" s="89">
        <v>28</v>
      </c>
      <c r="D46" s="90">
        <v>28</v>
      </c>
      <c r="E46" s="95" t="s">
        <v>45</v>
      </c>
      <c r="F46" s="95" t="s">
        <v>45</v>
      </c>
      <c r="G46" s="95" t="s">
        <v>45</v>
      </c>
      <c r="H46" s="239" t="s">
        <v>46</v>
      </c>
      <c r="I46" s="239" t="s">
        <v>46</v>
      </c>
      <c r="K46" s="292" t="s">
        <v>45</v>
      </c>
    </row>
    <row r="47" spans="2:11" hidden="1">
      <c r="B47" s="147">
        <v>29</v>
      </c>
      <c r="C47" s="89">
        <v>29</v>
      </c>
      <c r="D47" s="90">
        <v>29</v>
      </c>
      <c r="E47" s="95" t="s">
        <v>45</v>
      </c>
      <c r="F47" s="95" t="s">
        <v>45</v>
      </c>
      <c r="G47" s="95" t="s">
        <v>45</v>
      </c>
      <c r="H47" s="239" t="s">
        <v>46</v>
      </c>
      <c r="I47" s="239" t="s">
        <v>46</v>
      </c>
      <c r="K47" s="292" t="s">
        <v>45</v>
      </c>
    </row>
    <row r="48" spans="2:11" ht="4" customHeight="1" thickBot="1">
      <c r="B48" s="370" t="s">
        <v>263</v>
      </c>
      <c r="C48" s="149"/>
      <c r="D48" s="150"/>
      <c r="E48" s="151"/>
      <c r="F48" s="151"/>
      <c r="G48" s="151"/>
      <c r="H48" s="237"/>
      <c r="I48" s="237"/>
    </row>
    <row r="49" spans="2:7" ht="18" customHeight="1">
      <c r="B49" s="91"/>
      <c r="C49" s="91"/>
      <c r="D49" s="92"/>
      <c r="E49" s="93"/>
      <c r="F49" s="93"/>
      <c r="G49" s="93"/>
    </row>
    <row r="50" spans="2:7"/>
    <row r="51" spans="2:7"/>
    <row r="52" spans="2:7"/>
    <row r="53" spans="2:7"/>
    <row r="54" spans="2:7"/>
    <row r="55" spans="2:7"/>
    <row r="56" spans="2:7"/>
    <row r="57" spans="2:7"/>
    <row r="58" spans="2:7"/>
    <row r="59" spans="2:7"/>
    <row r="60" spans="2:7"/>
    <row r="61" spans="2:7"/>
    <row r="62" spans="2:7"/>
    <row r="63" spans="2:7"/>
    <row r="64" spans="2:7"/>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sheetProtection insertRows="0" deleteRows="0" selectLockedCells="1"/>
  <mergeCells count="18">
    <mergeCell ref="B9:I9"/>
    <mergeCell ref="B11:I11"/>
    <mergeCell ref="B12:I12"/>
    <mergeCell ref="B1:I1"/>
    <mergeCell ref="B2:I2"/>
    <mergeCell ref="B3:I3"/>
    <mergeCell ref="B4:I4"/>
    <mergeCell ref="B6:I6"/>
    <mergeCell ref="B7:I7"/>
    <mergeCell ref="B14:I14"/>
    <mergeCell ref="B15:B17"/>
    <mergeCell ref="C15:C17"/>
    <mergeCell ref="D15:D17"/>
    <mergeCell ref="E15:E17"/>
    <mergeCell ref="F15:F17"/>
    <mergeCell ref="I15:I16"/>
    <mergeCell ref="G15:G17"/>
    <mergeCell ref="H15:H16"/>
  </mergeCells>
  <conditionalFormatting sqref="B19:D47">
    <cfRule type="expression" dxfId="19" priority="250" stopIfTrue="1">
      <formula>MOD(ROW(),2)</formula>
    </cfRule>
  </conditionalFormatting>
  <conditionalFormatting sqref="E19:G47 I19:I47">
    <cfRule type="cellIs" dxfId="18" priority="231" stopIfTrue="1" operator="equal">
      <formula>"RECHAZO"</formula>
    </cfRule>
    <cfRule type="cellIs" dxfId="17" priority="232" stopIfTrue="1" operator="equal">
      <formula>"CUMPLE"</formula>
    </cfRule>
    <cfRule type="cellIs" dxfId="16" priority="233" stopIfTrue="1" operator="equal">
      <formula>"NO CUMPLE"</formula>
    </cfRule>
    <cfRule type="cellIs" dxfId="15" priority="234" stopIfTrue="1" operator="equal">
      <formula>"HÁBIL"</formula>
    </cfRule>
    <cfRule type="cellIs" dxfId="14" priority="235" stopIfTrue="1" operator="equal">
      <formula>"NO HÁBIL"</formula>
    </cfRule>
    <cfRule type="cellIs" dxfId="13" priority="236" stopIfTrue="1" operator="equal">
      <formula>"NO APLICA"</formula>
    </cfRule>
  </conditionalFormatting>
  <conditionalFormatting sqref="H19:H47">
    <cfRule type="cellIs" dxfId="12" priority="1" stopIfTrue="1" operator="equal">
      <formula>"RECHAZO"</formula>
    </cfRule>
    <cfRule type="cellIs" dxfId="11" priority="2" stopIfTrue="1" operator="equal">
      <formula>"CUMPLE"</formula>
    </cfRule>
    <cfRule type="cellIs" dxfId="10" priority="3" stopIfTrue="1" operator="equal">
      <formula>"NO CUMPLE"</formula>
    </cfRule>
    <cfRule type="cellIs" dxfId="9" priority="4" stopIfTrue="1" operator="equal">
      <formula>"HÁBIL"</formula>
    </cfRule>
    <cfRule type="cellIs" dxfId="8" priority="5" stopIfTrue="1" operator="equal">
      <formula>"NO HÁBIL"</formula>
    </cfRule>
    <cfRule type="cellIs" dxfId="7" priority="6" stopIfTrue="1" operator="equal">
      <formula>"NO APLICA"</formula>
    </cfRule>
  </conditionalFormatting>
  <dataValidations count="1">
    <dataValidation type="list" allowBlank="1" showInputMessage="1" showErrorMessage="1" sqref="E19:G47" xr:uid="{00000000-0002-0000-0B00-000000000000}">
      <formula1>HABILIDAD</formula1>
    </dataValidation>
  </dataValidations>
  <printOptions horizontalCentered="1"/>
  <pageMargins left="0.39370078740157483" right="0.39370078740157483" top="0.39370078740157483" bottom="1.5748031496062993" header="0" footer="0"/>
  <pageSetup scale="60" fitToHeight="0"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20">
    <tabColor rgb="FF7030A0"/>
    <pageSetUpPr fitToPage="1"/>
  </sheetPr>
  <dimension ref="A1:M225"/>
  <sheetViews>
    <sheetView showGridLines="0" topLeftCell="A16" zoomScale="90" zoomScaleNormal="90" workbookViewId="0">
      <selection activeCell="D22" sqref="D22"/>
    </sheetView>
  </sheetViews>
  <sheetFormatPr baseColWidth="10" defaultColWidth="0" defaultRowHeight="15" zeroHeight="1"/>
  <cols>
    <col min="1" max="1" width="1.5" style="166" customWidth="1"/>
    <col min="2" max="2" width="16.5" style="166" customWidth="1"/>
    <col min="3" max="3" width="15.5" style="166" hidden="1" customWidth="1"/>
    <col min="4" max="4" width="45.6640625" style="166" customWidth="1"/>
    <col min="5" max="5" width="16" style="166" customWidth="1"/>
    <col min="6" max="6" width="14.1640625" style="166" customWidth="1"/>
    <col min="7" max="7" width="18.83203125" style="166" customWidth="1"/>
    <col min="8" max="8" width="15.33203125" style="166" customWidth="1"/>
    <col min="9" max="9" width="13.1640625" style="166" customWidth="1"/>
    <col min="10" max="10" width="41.33203125" style="166" customWidth="1"/>
    <col min="11" max="11" width="11.5" style="166" hidden="1" customWidth="1"/>
    <col min="12" max="13" width="11.5" style="166" customWidth="1"/>
    <col min="14" max="16384" width="11.5" style="166" hidden="1"/>
  </cols>
  <sheetData>
    <row r="1" spans="1:10" s="4" customFormat="1" ht="15" customHeight="1">
      <c r="A1" s="158"/>
      <c r="B1" s="690" t="s">
        <v>0</v>
      </c>
      <c r="C1" s="690"/>
      <c r="D1" s="690"/>
      <c r="E1" s="690"/>
      <c r="F1" s="690"/>
      <c r="G1" s="690"/>
      <c r="H1" s="690"/>
      <c r="I1" s="690"/>
      <c r="J1" s="690"/>
    </row>
    <row r="2" spans="1:10" s="2" customFormat="1" ht="15" customHeight="1">
      <c r="A2" s="160"/>
      <c r="B2" s="690" t="s">
        <v>1</v>
      </c>
      <c r="C2" s="690"/>
      <c r="D2" s="690"/>
      <c r="E2" s="690"/>
      <c r="F2" s="690"/>
      <c r="G2" s="690"/>
      <c r="H2" s="690"/>
      <c r="I2" s="690"/>
      <c r="J2" s="690"/>
    </row>
    <row r="3" spans="1:10" s="2" customFormat="1" ht="15" customHeight="1">
      <c r="A3" s="160"/>
      <c r="B3" s="690" t="s">
        <v>202</v>
      </c>
      <c r="C3" s="690"/>
      <c r="D3" s="690"/>
      <c r="E3" s="690"/>
      <c r="F3" s="690"/>
      <c r="G3" s="690"/>
      <c r="H3" s="690"/>
      <c r="I3" s="690"/>
      <c r="J3" s="690"/>
    </row>
    <row r="4" spans="1:10" s="2" customFormat="1" ht="12.75" customHeight="1">
      <c r="A4" s="160"/>
      <c r="B4" s="690" t="s">
        <v>198</v>
      </c>
      <c r="C4" s="690"/>
      <c r="D4" s="690"/>
      <c r="E4" s="690"/>
      <c r="F4" s="690"/>
      <c r="G4" s="690"/>
      <c r="H4" s="690"/>
      <c r="I4" s="690"/>
      <c r="J4" s="690"/>
    </row>
    <row r="5" spans="1:10" s="2" customFormat="1" ht="13">
      <c r="A5" s="160"/>
      <c r="B5" s="159"/>
      <c r="C5" s="3"/>
      <c r="D5" s="161"/>
      <c r="E5" s="161"/>
      <c r="F5" s="161"/>
      <c r="G5" s="161"/>
      <c r="H5" s="161"/>
      <c r="I5" s="161"/>
      <c r="J5" s="161"/>
    </row>
    <row r="6" spans="1:10" s="2" customFormat="1" ht="13">
      <c r="A6" s="160"/>
      <c r="B6" s="690" t="s">
        <v>203</v>
      </c>
      <c r="C6" s="690"/>
      <c r="D6" s="690"/>
      <c r="E6" s="690"/>
      <c r="F6" s="690"/>
      <c r="G6" s="690"/>
      <c r="H6" s="690"/>
      <c r="I6" s="690"/>
      <c r="J6" s="690"/>
    </row>
    <row r="7" spans="1:10" s="6" customFormat="1" ht="12.75" customHeight="1">
      <c r="A7" s="160"/>
      <c r="B7" s="690" t="s">
        <v>290</v>
      </c>
      <c r="C7" s="690"/>
      <c r="D7" s="690"/>
      <c r="E7" s="690"/>
      <c r="F7" s="690"/>
      <c r="G7" s="690"/>
      <c r="H7" s="690"/>
      <c r="I7" s="690"/>
      <c r="J7" s="690"/>
    </row>
    <row r="8" spans="1:10" s="6" customFormat="1" ht="16">
      <c r="A8" s="160"/>
      <c r="B8" s="159"/>
      <c r="C8" s="164"/>
      <c r="D8" s="162"/>
      <c r="E8" s="162"/>
      <c r="F8" s="162"/>
      <c r="G8" s="162"/>
      <c r="H8" s="162"/>
      <c r="I8" s="162"/>
      <c r="J8" s="162"/>
    </row>
    <row r="9" spans="1:10" s="6" customFormat="1" ht="36" customHeight="1">
      <c r="A9" s="160"/>
      <c r="B9" s="690" t="s">
        <v>581</v>
      </c>
      <c r="C9" s="690"/>
      <c r="D9" s="690"/>
      <c r="E9" s="690"/>
      <c r="F9" s="690"/>
      <c r="G9" s="690"/>
      <c r="H9" s="690"/>
      <c r="I9" s="690"/>
      <c r="J9" s="690"/>
    </row>
    <row r="10" spans="1:10" s="6" customFormat="1" ht="16">
      <c r="A10" s="160"/>
      <c r="B10" s="159"/>
      <c r="C10" s="164"/>
      <c r="D10" s="162"/>
      <c r="E10" s="162"/>
      <c r="F10" s="162"/>
      <c r="G10" s="162"/>
      <c r="H10" s="162"/>
      <c r="I10" s="162"/>
      <c r="J10" s="162"/>
    </row>
    <row r="11" spans="1:10" s="6" customFormat="1" ht="15.75" customHeight="1">
      <c r="A11" s="160"/>
      <c r="B11" s="690" t="s">
        <v>582</v>
      </c>
      <c r="C11" s="690"/>
      <c r="D11" s="690"/>
      <c r="E11" s="690"/>
      <c r="F11" s="690"/>
      <c r="G11" s="690"/>
      <c r="H11" s="690"/>
      <c r="I11" s="690"/>
      <c r="J11" s="690"/>
    </row>
    <row r="12" spans="1:10" s="6" customFormat="1" ht="16">
      <c r="A12" s="160"/>
      <c r="B12" s="159"/>
      <c r="C12" s="164"/>
      <c r="D12" s="162"/>
      <c r="E12" s="162"/>
      <c r="F12" s="162"/>
      <c r="G12" s="162"/>
      <c r="H12" s="162"/>
      <c r="I12" s="162"/>
      <c r="J12" s="162"/>
    </row>
    <row r="13" spans="1:10" s="6" customFormat="1" ht="13">
      <c r="A13" s="160"/>
      <c r="B13" s="506" t="s">
        <v>186</v>
      </c>
      <c r="C13" s="506"/>
      <c r="D13" s="506"/>
      <c r="E13" s="506"/>
      <c r="F13" s="506"/>
      <c r="G13" s="506"/>
      <c r="H13" s="506"/>
      <c r="I13" s="506"/>
      <c r="J13" s="506"/>
    </row>
    <row r="14" spans="1:10">
      <c r="A14" s="165"/>
      <c r="B14" s="506" t="s">
        <v>187</v>
      </c>
      <c r="C14" s="506"/>
      <c r="D14" s="506"/>
      <c r="E14" s="506"/>
      <c r="F14" s="506"/>
      <c r="G14" s="506"/>
      <c r="H14" s="506"/>
      <c r="I14" s="506"/>
      <c r="J14" s="506"/>
    </row>
    <row r="15" spans="1:10" ht="16" thickBot="1"/>
    <row r="16" spans="1:10" s="195" customFormat="1" ht="15.75" customHeight="1" thickTop="1">
      <c r="B16" s="705" t="s">
        <v>38</v>
      </c>
      <c r="C16" s="708" t="s">
        <v>138</v>
      </c>
      <c r="D16" s="708" t="s">
        <v>16</v>
      </c>
      <c r="E16" s="727" t="s">
        <v>277</v>
      </c>
      <c r="F16" s="709" t="s">
        <v>139</v>
      </c>
      <c r="G16" s="710"/>
      <c r="H16" s="711"/>
      <c r="I16" s="712" t="s">
        <v>140</v>
      </c>
      <c r="J16" s="700" t="s">
        <v>141</v>
      </c>
    </row>
    <row r="17" spans="2:11" s="195" customFormat="1" ht="15" customHeight="1">
      <c r="B17" s="706"/>
      <c r="C17" s="703"/>
      <c r="D17" s="703"/>
      <c r="E17" s="728"/>
      <c r="F17" s="715" t="s">
        <v>275</v>
      </c>
      <c r="G17" s="715" t="s">
        <v>248</v>
      </c>
      <c r="H17" s="703" t="s">
        <v>142</v>
      </c>
      <c r="I17" s="713"/>
      <c r="J17" s="701"/>
    </row>
    <row r="18" spans="2:11" s="195" customFormat="1" ht="70.5" customHeight="1" thickBot="1">
      <c r="B18" s="707"/>
      <c r="C18" s="704"/>
      <c r="D18" s="704"/>
      <c r="E18" s="716"/>
      <c r="F18" s="716"/>
      <c r="G18" s="716"/>
      <c r="H18" s="704"/>
      <c r="I18" s="714"/>
      <c r="J18" s="702"/>
    </row>
    <row r="19" spans="2:11" s="196" customFormat="1" ht="8.25" customHeight="1">
      <c r="B19" s="197"/>
      <c r="C19" s="198"/>
      <c r="D19" s="199"/>
      <c r="E19" s="199"/>
      <c r="F19" s="199"/>
      <c r="G19" s="199"/>
      <c r="H19" s="200"/>
      <c r="I19" s="200"/>
      <c r="J19" s="201"/>
    </row>
    <row r="20" spans="2:11" s="196" customFormat="1" ht="14" hidden="1">
      <c r="B20" s="202">
        <v>1</v>
      </c>
      <c r="C20" s="203">
        <v>1</v>
      </c>
      <c r="D20" s="204">
        <v>1</v>
      </c>
      <c r="E20" s="95" t="s">
        <v>46</v>
      </c>
      <c r="F20" s="366">
        <v>0</v>
      </c>
      <c r="G20" s="248">
        <v>0</v>
      </c>
      <c r="H20" s="247">
        <v>0</v>
      </c>
      <c r="I20" s="367">
        <v>0</v>
      </c>
      <c r="J20" s="205"/>
      <c r="K20" s="263">
        <v>1</v>
      </c>
    </row>
    <row r="21" spans="2:11" s="196" customFormat="1" ht="14" hidden="1">
      <c r="B21" s="202">
        <v>2</v>
      </c>
      <c r="C21" s="203">
        <v>2</v>
      </c>
      <c r="D21" s="204">
        <v>2</v>
      </c>
      <c r="E21" s="95" t="s">
        <v>46</v>
      </c>
      <c r="F21" s="366">
        <v>0</v>
      </c>
      <c r="G21" s="248">
        <v>0</v>
      </c>
      <c r="H21" s="247">
        <v>0</v>
      </c>
      <c r="I21" s="367">
        <v>0</v>
      </c>
      <c r="J21" s="205"/>
      <c r="K21" s="263">
        <v>2</v>
      </c>
    </row>
    <row r="22" spans="2:11" s="196" customFormat="1">
      <c r="B22" s="202">
        <v>3</v>
      </c>
      <c r="C22" s="203">
        <v>3</v>
      </c>
      <c r="D22" s="204" t="s">
        <v>292</v>
      </c>
      <c r="E22" s="95" t="s">
        <v>45</v>
      </c>
      <c r="F22" s="366">
        <v>887.77502270000002</v>
      </c>
      <c r="G22" s="248">
        <v>10</v>
      </c>
      <c r="H22" s="247">
        <v>100</v>
      </c>
      <c r="I22" s="367">
        <v>997.77502270000002</v>
      </c>
      <c r="J22" s="205"/>
      <c r="K22" s="263">
        <v>3</v>
      </c>
    </row>
    <row r="23" spans="2:11" s="196" customFormat="1">
      <c r="B23" s="202">
        <v>4</v>
      </c>
      <c r="C23" s="203">
        <v>4</v>
      </c>
      <c r="D23" s="204" t="s">
        <v>293</v>
      </c>
      <c r="E23" s="95" t="s">
        <v>45</v>
      </c>
      <c r="F23" s="366">
        <v>887.77476019999995</v>
      </c>
      <c r="G23" s="248">
        <v>10</v>
      </c>
      <c r="H23" s="247">
        <v>100</v>
      </c>
      <c r="I23" s="367">
        <v>997.77476019999995</v>
      </c>
      <c r="J23" s="205"/>
      <c r="K23" s="263">
        <v>4</v>
      </c>
    </row>
    <row r="24" spans="2:11" s="196" customFormat="1" ht="14" hidden="1">
      <c r="B24" s="202">
        <v>5</v>
      </c>
      <c r="C24" s="203">
        <v>5</v>
      </c>
      <c r="D24" s="204">
        <v>5</v>
      </c>
      <c r="E24" s="95" t="s">
        <v>46</v>
      </c>
      <c r="F24" s="366">
        <v>0</v>
      </c>
      <c r="G24" s="248">
        <v>0</v>
      </c>
      <c r="H24" s="247">
        <v>100</v>
      </c>
      <c r="I24" s="367">
        <v>0</v>
      </c>
      <c r="J24" s="205"/>
      <c r="K24" s="263">
        <v>5</v>
      </c>
    </row>
    <row r="25" spans="2:11" s="196" customFormat="1">
      <c r="B25" s="202">
        <v>6</v>
      </c>
      <c r="C25" s="203">
        <v>6</v>
      </c>
      <c r="D25" s="204" t="s">
        <v>294</v>
      </c>
      <c r="E25" s="95" t="s">
        <v>46</v>
      </c>
      <c r="F25" s="366">
        <v>0</v>
      </c>
      <c r="G25" s="248">
        <v>10</v>
      </c>
      <c r="H25" s="247">
        <v>100</v>
      </c>
      <c r="I25" s="367">
        <v>0</v>
      </c>
      <c r="J25" s="205"/>
      <c r="K25" s="263">
        <v>6</v>
      </c>
    </row>
    <row r="26" spans="2:11" s="196" customFormat="1">
      <c r="B26" s="202">
        <v>7</v>
      </c>
      <c r="C26" s="203">
        <v>7</v>
      </c>
      <c r="D26" s="204" t="s">
        <v>295</v>
      </c>
      <c r="E26" s="95" t="s">
        <v>45</v>
      </c>
      <c r="F26" s="366">
        <v>881.09843899999998</v>
      </c>
      <c r="G26" s="248">
        <v>10</v>
      </c>
      <c r="H26" s="247">
        <v>100</v>
      </c>
      <c r="I26" s="367">
        <v>991.09843899999998</v>
      </c>
      <c r="J26" s="205"/>
      <c r="K26" s="263">
        <v>7</v>
      </c>
    </row>
    <row r="27" spans="2:11" s="196" customFormat="1">
      <c r="B27" s="202">
        <v>8</v>
      </c>
      <c r="C27" s="203">
        <v>8</v>
      </c>
      <c r="D27" s="204" t="s">
        <v>296</v>
      </c>
      <c r="E27" s="95" t="s">
        <v>45</v>
      </c>
      <c r="F27" s="366">
        <v>887.77527569999995</v>
      </c>
      <c r="G27" s="248">
        <v>10</v>
      </c>
      <c r="H27" s="247">
        <v>100</v>
      </c>
      <c r="I27" s="367">
        <v>997.77527569999995</v>
      </c>
      <c r="J27" s="205"/>
      <c r="K27" s="263">
        <v>8</v>
      </c>
    </row>
    <row r="28" spans="2:11" s="196" customFormat="1" ht="14" hidden="1">
      <c r="B28" s="202">
        <v>9</v>
      </c>
      <c r="C28" s="203">
        <v>9</v>
      </c>
      <c r="D28" s="204">
        <v>9</v>
      </c>
      <c r="E28" s="95" t="s">
        <v>46</v>
      </c>
      <c r="F28" s="366">
        <v>0</v>
      </c>
      <c r="G28" s="248">
        <v>0</v>
      </c>
      <c r="H28" s="247">
        <v>100</v>
      </c>
      <c r="I28" s="367">
        <v>0</v>
      </c>
      <c r="J28" s="205"/>
      <c r="K28" s="263">
        <v>9</v>
      </c>
    </row>
    <row r="29" spans="2:11" s="196" customFormat="1">
      <c r="B29" s="202">
        <v>10</v>
      </c>
      <c r="C29" s="203">
        <v>10</v>
      </c>
      <c r="D29" s="204" t="s">
        <v>297</v>
      </c>
      <c r="E29" s="95" t="s">
        <v>45</v>
      </c>
      <c r="F29" s="366">
        <v>887.77486369999997</v>
      </c>
      <c r="G29" s="248">
        <v>10</v>
      </c>
      <c r="H29" s="247">
        <v>100</v>
      </c>
      <c r="I29" s="367">
        <v>997.77486369999997</v>
      </c>
      <c r="J29" s="205"/>
      <c r="K29" s="263">
        <v>10</v>
      </c>
    </row>
    <row r="30" spans="2:11" s="196" customFormat="1">
      <c r="B30" s="202">
        <v>11</v>
      </c>
      <c r="C30" s="203">
        <v>11</v>
      </c>
      <c r="D30" s="204" t="s">
        <v>298</v>
      </c>
      <c r="E30" s="95" t="s">
        <v>45</v>
      </c>
      <c r="F30" s="366">
        <v>890</v>
      </c>
      <c r="G30" s="248">
        <v>10</v>
      </c>
      <c r="H30" s="247">
        <v>100</v>
      </c>
      <c r="I30" s="367">
        <v>1000</v>
      </c>
      <c r="J30" s="205"/>
      <c r="K30" s="263">
        <v>11</v>
      </c>
    </row>
    <row r="31" spans="2:11" s="196" customFormat="1" ht="14" hidden="1">
      <c r="B31" s="202">
        <v>12</v>
      </c>
      <c r="C31" s="203">
        <v>12</v>
      </c>
      <c r="D31" s="204">
        <v>12</v>
      </c>
      <c r="E31" s="95" t="s">
        <v>46</v>
      </c>
      <c r="F31" s="366">
        <v>0</v>
      </c>
      <c r="G31" s="248">
        <v>0</v>
      </c>
      <c r="H31" s="247">
        <v>100</v>
      </c>
      <c r="I31" s="367">
        <v>0</v>
      </c>
      <c r="J31" s="205"/>
      <c r="K31" s="263">
        <v>12</v>
      </c>
    </row>
    <row r="32" spans="2:11" s="196" customFormat="1">
      <c r="B32" s="202">
        <v>13</v>
      </c>
      <c r="C32" s="203">
        <v>13</v>
      </c>
      <c r="D32" s="204" t="s">
        <v>299</v>
      </c>
      <c r="E32" s="95" t="s">
        <v>45</v>
      </c>
      <c r="F32" s="366">
        <v>890</v>
      </c>
      <c r="G32" s="248">
        <v>10</v>
      </c>
      <c r="H32" s="247">
        <v>100</v>
      </c>
      <c r="I32" s="367">
        <v>1000</v>
      </c>
      <c r="J32" s="205"/>
      <c r="K32" s="263">
        <v>13</v>
      </c>
    </row>
    <row r="33" spans="2:11" s="196" customFormat="1" ht="14" hidden="1">
      <c r="B33" s="202">
        <v>14</v>
      </c>
      <c r="C33" s="203">
        <v>14</v>
      </c>
      <c r="D33" s="204">
        <v>14</v>
      </c>
      <c r="E33" s="95" t="s">
        <v>46</v>
      </c>
      <c r="F33" s="366">
        <v>0</v>
      </c>
      <c r="G33" s="248">
        <v>0</v>
      </c>
      <c r="H33" s="247">
        <v>100</v>
      </c>
      <c r="I33" s="367">
        <v>0</v>
      </c>
      <c r="J33" s="205"/>
      <c r="K33" s="263">
        <v>14</v>
      </c>
    </row>
    <row r="34" spans="2:11" s="196" customFormat="1">
      <c r="B34" s="202">
        <v>15</v>
      </c>
      <c r="C34" s="203">
        <v>15</v>
      </c>
      <c r="D34" s="204" t="s">
        <v>300</v>
      </c>
      <c r="E34" s="95" t="s">
        <v>45</v>
      </c>
      <c r="F34" s="366">
        <v>887.77473669999995</v>
      </c>
      <c r="G34" s="248">
        <v>10</v>
      </c>
      <c r="H34" s="247">
        <v>100</v>
      </c>
      <c r="I34" s="367">
        <v>997.77473669999995</v>
      </c>
      <c r="J34" s="205"/>
      <c r="K34" s="263">
        <v>15</v>
      </c>
    </row>
    <row r="35" spans="2:11" s="196" customFormat="1" ht="14" hidden="1">
      <c r="B35" s="202">
        <v>16</v>
      </c>
      <c r="C35" s="203">
        <v>16</v>
      </c>
      <c r="D35" s="204">
        <v>16</v>
      </c>
      <c r="E35" s="95" t="s">
        <v>46</v>
      </c>
      <c r="F35" s="366">
        <v>0</v>
      </c>
      <c r="G35" s="248">
        <v>0</v>
      </c>
      <c r="H35" s="247">
        <v>100</v>
      </c>
      <c r="I35" s="367">
        <v>0</v>
      </c>
      <c r="J35" s="205"/>
      <c r="K35" s="263">
        <v>16</v>
      </c>
    </row>
    <row r="36" spans="2:11" s="196" customFormat="1">
      <c r="B36" s="202">
        <v>17</v>
      </c>
      <c r="C36" s="203">
        <v>17</v>
      </c>
      <c r="D36" s="204" t="s">
        <v>301</v>
      </c>
      <c r="E36" s="95" t="s">
        <v>46</v>
      </c>
      <c r="F36" s="366">
        <v>0</v>
      </c>
      <c r="G36" s="248">
        <v>10</v>
      </c>
      <c r="H36" s="247">
        <v>100</v>
      </c>
      <c r="I36" s="367">
        <v>0</v>
      </c>
      <c r="J36" s="205"/>
      <c r="K36" s="263">
        <v>17</v>
      </c>
    </row>
    <row r="37" spans="2:11" s="196" customFormat="1">
      <c r="B37" s="202">
        <v>18</v>
      </c>
      <c r="C37" s="203">
        <v>18</v>
      </c>
      <c r="D37" s="204" t="s">
        <v>302</v>
      </c>
      <c r="E37" s="95" t="s">
        <v>45</v>
      </c>
      <c r="F37" s="366">
        <v>881.09883579999996</v>
      </c>
      <c r="G37" s="248">
        <v>10</v>
      </c>
      <c r="H37" s="247">
        <v>100</v>
      </c>
      <c r="I37" s="367">
        <v>991.09883579999996</v>
      </c>
      <c r="J37" s="205"/>
      <c r="K37" s="263">
        <v>18</v>
      </c>
    </row>
    <row r="38" spans="2:11" s="196" customFormat="1">
      <c r="B38" s="202">
        <v>19</v>
      </c>
      <c r="C38" s="203">
        <v>19</v>
      </c>
      <c r="D38" s="204" t="s">
        <v>303</v>
      </c>
      <c r="E38" s="95" t="s">
        <v>45</v>
      </c>
      <c r="F38" s="366">
        <v>887.77513090000002</v>
      </c>
      <c r="G38" s="248">
        <v>10</v>
      </c>
      <c r="H38" s="247">
        <v>100</v>
      </c>
      <c r="I38" s="367">
        <v>997.77513090000002</v>
      </c>
      <c r="J38" s="205"/>
      <c r="K38" s="263">
        <v>19</v>
      </c>
    </row>
    <row r="39" spans="2:11" s="196" customFormat="1" ht="14" hidden="1">
      <c r="B39" s="202">
        <v>20</v>
      </c>
      <c r="C39" s="203">
        <v>20</v>
      </c>
      <c r="D39" s="204">
        <v>20</v>
      </c>
      <c r="E39" s="95" t="s">
        <v>46</v>
      </c>
      <c r="F39" s="366">
        <v>0</v>
      </c>
      <c r="G39" s="248">
        <v>0</v>
      </c>
      <c r="H39" s="247">
        <v>100</v>
      </c>
      <c r="I39" s="367">
        <v>0</v>
      </c>
      <c r="J39" s="205"/>
      <c r="K39" s="263">
        <v>20</v>
      </c>
    </row>
    <row r="40" spans="2:11" s="196" customFormat="1" ht="14" hidden="1">
      <c r="B40" s="202">
        <v>21</v>
      </c>
      <c r="C40" s="203">
        <v>21</v>
      </c>
      <c r="D40" s="204">
        <v>21</v>
      </c>
      <c r="E40" s="95" t="s">
        <v>46</v>
      </c>
      <c r="F40" s="366">
        <v>0</v>
      </c>
      <c r="G40" s="248">
        <v>0</v>
      </c>
      <c r="H40" s="247">
        <v>100</v>
      </c>
      <c r="I40" s="367">
        <v>0</v>
      </c>
      <c r="J40" s="205"/>
      <c r="K40" s="263">
        <v>21</v>
      </c>
    </row>
    <row r="41" spans="2:11" s="196" customFormat="1" ht="14" hidden="1">
      <c r="B41" s="202">
        <v>22</v>
      </c>
      <c r="C41" s="203">
        <v>22</v>
      </c>
      <c r="D41" s="204">
        <v>22</v>
      </c>
      <c r="E41" s="95" t="s">
        <v>46</v>
      </c>
      <c r="F41" s="366">
        <v>0</v>
      </c>
      <c r="G41" s="248">
        <v>0</v>
      </c>
      <c r="H41" s="247">
        <v>100</v>
      </c>
      <c r="I41" s="367">
        <v>0</v>
      </c>
      <c r="J41" s="205"/>
      <c r="K41" s="263">
        <v>22</v>
      </c>
    </row>
    <row r="42" spans="2:11" s="196" customFormat="1" ht="14" hidden="1">
      <c r="B42" s="202">
        <v>23</v>
      </c>
      <c r="C42" s="203">
        <v>23</v>
      </c>
      <c r="D42" s="204">
        <v>23</v>
      </c>
      <c r="E42" s="95" t="s">
        <v>46</v>
      </c>
      <c r="F42" s="366">
        <v>0</v>
      </c>
      <c r="G42" s="248">
        <v>0</v>
      </c>
      <c r="H42" s="247">
        <v>100</v>
      </c>
      <c r="I42" s="367">
        <v>0</v>
      </c>
      <c r="J42" s="205"/>
      <c r="K42" s="263">
        <v>23</v>
      </c>
    </row>
    <row r="43" spans="2:11" s="196" customFormat="1">
      <c r="B43" s="202">
        <v>24</v>
      </c>
      <c r="C43" s="203">
        <v>24</v>
      </c>
      <c r="D43" s="204" t="s">
        <v>304</v>
      </c>
      <c r="E43" s="95" t="s">
        <v>46</v>
      </c>
      <c r="F43" s="366">
        <v>0</v>
      </c>
      <c r="G43" s="248">
        <v>10</v>
      </c>
      <c r="H43" s="247">
        <v>100</v>
      </c>
      <c r="I43" s="367">
        <v>0</v>
      </c>
      <c r="J43" s="205"/>
      <c r="K43" s="263">
        <v>24</v>
      </c>
    </row>
    <row r="44" spans="2:11" s="196" customFormat="1" ht="14" hidden="1">
      <c r="B44" s="202">
        <v>25</v>
      </c>
      <c r="C44" s="203">
        <v>25</v>
      </c>
      <c r="D44" s="204">
        <v>25</v>
      </c>
      <c r="E44" s="95" t="s">
        <v>46</v>
      </c>
      <c r="F44" s="366">
        <v>0</v>
      </c>
      <c r="G44" s="248">
        <v>0</v>
      </c>
      <c r="H44" s="247">
        <v>100</v>
      </c>
      <c r="I44" s="367">
        <v>0</v>
      </c>
      <c r="J44" s="205"/>
      <c r="K44" s="263">
        <v>25</v>
      </c>
    </row>
    <row r="45" spans="2:11" s="196" customFormat="1">
      <c r="B45" s="202">
        <v>26</v>
      </c>
      <c r="C45" s="203">
        <v>26</v>
      </c>
      <c r="D45" s="204" t="s">
        <v>305</v>
      </c>
      <c r="E45" s="95" t="s">
        <v>45</v>
      </c>
      <c r="F45" s="366">
        <v>881.09947139999997</v>
      </c>
      <c r="G45" s="248">
        <v>10</v>
      </c>
      <c r="H45" s="247">
        <v>100</v>
      </c>
      <c r="I45" s="367">
        <v>991.09947139999997</v>
      </c>
      <c r="J45" s="205"/>
      <c r="K45" s="263">
        <v>26</v>
      </c>
    </row>
    <row r="46" spans="2:11" s="196" customFormat="1">
      <c r="B46" s="202">
        <v>27</v>
      </c>
      <c r="C46" s="203">
        <v>27</v>
      </c>
      <c r="D46" s="204" t="s">
        <v>306</v>
      </c>
      <c r="E46" s="95" t="s">
        <v>45</v>
      </c>
      <c r="F46" s="366">
        <v>872.47626449999996</v>
      </c>
      <c r="G46" s="248">
        <v>10</v>
      </c>
      <c r="H46" s="247">
        <v>100</v>
      </c>
      <c r="I46" s="367">
        <v>982.47626449999996</v>
      </c>
      <c r="J46" s="205"/>
      <c r="K46" s="263">
        <v>27</v>
      </c>
    </row>
    <row r="47" spans="2:11" s="196" customFormat="1" ht="14" hidden="1">
      <c r="B47" s="202">
        <v>28</v>
      </c>
      <c r="C47" s="203">
        <v>28</v>
      </c>
      <c r="D47" s="204">
        <v>28</v>
      </c>
      <c r="E47" s="95" t="s">
        <v>46</v>
      </c>
      <c r="F47" s="366">
        <v>0</v>
      </c>
      <c r="G47" s="248">
        <v>0</v>
      </c>
      <c r="H47" s="247">
        <v>100</v>
      </c>
      <c r="I47" s="367">
        <v>0</v>
      </c>
      <c r="J47" s="205"/>
      <c r="K47" s="263">
        <v>28</v>
      </c>
    </row>
    <row r="48" spans="2:11" s="196" customFormat="1" ht="14" hidden="1">
      <c r="B48" s="202">
        <v>29</v>
      </c>
      <c r="C48" s="203">
        <v>29</v>
      </c>
      <c r="D48" s="204">
        <v>29</v>
      </c>
      <c r="E48" s="95" t="s">
        <v>46</v>
      </c>
      <c r="F48" s="366">
        <v>0</v>
      </c>
      <c r="G48" s="248">
        <v>0</v>
      </c>
      <c r="H48" s="247">
        <v>100</v>
      </c>
      <c r="I48" s="367">
        <v>0</v>
      </c>
      <c r="J48" s="205"/>
      <c r="K48" s="263">
        <v>29</v>
      </c>
    </row>
    <row r="49" spans="2:10" ht="4" customHeight="1" thickBot="1">
      <c r="B49" s="371" t="s">
        <v>263</v>
      </c>
      <c r="C49" s="206"/>
      <c r="D49" s="206"/>
      <c r="E49" s="206"/>
      <c r="F49" s="206"/>
      <c r="G49" s="206"/>
      <c r="H49" s="206"/>
      <c r="I49" s="206"/>
      <c r="J49" s="207"/>
    </row>
    <row r="50" spans="2:10" ht="16" thickTop="1"/>
    <row r="51" spans="2:10"/>
    <row r="52" spans="2:10"/>
    <row r="53" spans="2:10"/>
    <row r="54" spans="2:10"/>
    <row r="55" spans="2:10"/>
    <row r="56" spans="2:10"/>
    <row r="57" spans="2:10"/>
    <row r="58" spans="2:10"/>
    <row r="59" spans="2:10"/>
    <row r="60" spans="2:10"/>
    <row r="61" spans="2:10"/>
    <row r="62" spans="2:10"/>
    <row r="63" spans="2:10"/>
    <row r="64" spans="2:10"/>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mergeCells count="20">
    <mergeCell ref="B9:J9"/>
    <mergeCell ref="B11:J11"/>
    <mergeCell ref="B13:J13"/>
    <mergeCell ref="B14:J14"/>
    <mergeCell ref="B1:J1"/>
    <mergeCell ref="B2:J2"/>
    <mergeCell ref="B3:J3"/>
    <mergeCell ref="B4:J4"/>
    <mergeCell ref="B6:J6"/>
    <mergeCell ref="B7:J7"/>
    <mergeCell ref="J16:J18"/>
    <mergeCell ref="H17:H18"/>
    <mergeCell ref="B16:B18"/>
    <mergeCell ref="C16:C18"/>
    <mergeCell ref="D16:D18"/>
    <mergeCell ref="E16:E18"/>
    <mergeCell ref="F16:H16"/>
    <mergeCell ref="I16:I18"/>
    <mergeCell ref="F17:F18"/>
    <mergeCell ref="G17:G18"/>
  </mergeCells>
  <conditionalFormatting sqref="B20:J48">
    <cfRule type="cellIs" dxfId="6" priority="97" stopIfTrue="1" operator="equal">
      <formula>"RECHAZO"</formula>
    </cfRule>
    <cfRule type="cellIs" dxfId="5" priority="98" stopIfTrue="1" operator="equal">
      <formula>"CUMPLE"</formula>
    </cfRule>
    <cfRule type="cellIs" dxfId="4" priority="99" stopIfTrue="1" operator="equal">
      <formula>"NO CUMPLE"</formula>
    </cfRule>
    <cfRule type="cellIs" dxfId="3" priority="100" stopIfTrue="1" operator="equal">
      <formula>"HÁBIL"</formula>
    </cfRule>
    <cfRule type="cellIs" dxfId="2" priority="101" stopIfTrue="1" operator="equal">
      <formula>"NO HÁBIL"</formula>
    </cfRule>
    <cfRule type="cellIs" dxfId="1" priority="102" stopIfTrue="1" operator="equal">
      <formula>"NO APLICA"</formula>
    </cfRule>
    <cfRule type="expression" dxfId="0" priority="110" stopIfTrue="1">
      <formula>MOD(ROW(),2)</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7">
    <tabColor rgb="FF0070C0"/>
  </sheetPr>
  <dimension ref="B2:L20"/>
  <sheetViews>
    <sheetView workbookViewId="0">
      <selection activeCell="G13" sqref="G13"/>
    </sheetView>
  </sheetViews>
  <sheetFormatPr baseColWidth="10" defaultRowHeight="15"/>
  <cols>
    <col min="2" max="2" width="17.5" style="96" bestFit="1" customWidth="1"/>
    <col min="3" max="3" width="15.1640625" style="96" bestFit="1" customWidth="1"/>
    <col min="5" max="5" width="31.33203125" style="96" bestFit="1" customWidth="1"/>
    <col min="6" max="6" width="17" style="96" customWidth="1"/>
    <col min="8" max="8" width="31.33203125" customWidth="1"/>
    <col min="9" max="9" width="17" customWidth="1"/>
    <col min="11" max="11" width="17.5" bestFit="1" customWidth="1"/>
  </cols>
  <sheetData>
    <row r="2" spans="2:12">
      <c r="B2" s="218" t="s">
        <v>143</v>
      </c>
      <c r="C2" s="258">
        <v>800000000</v>
      </c>
      <c r="E2" s="218" t="s">
        <v>162</v>
      </c>
      <c r="F2" s="243">
        <f>ROUND(C2/589500,3)</f>
        <v>1357.0820000000001</v>
      </c>
      <c r="H2" s="218" t="s">
        <v>154</v>
      </c>
      <c r="I2" s="243">
        <f>ROUND((((F4)*(SQRT(C8)+1))/F3),3)</f>
        <v>2.081</v>
      </c>
    </row>
    <row r="3" spans="2:12">
      <c r="B3" s="218" t="s">
        <v>144</v>
      </c>
      <c r="C3" s="246">
        <v>10.5</v>
      </c>
      <c r="E3" s="218" t="s">
        <v>163</v>
      </c>
      <c r="F3" s="244">
        <f>ROUND($F$2/$C$3,3)</f>
        <v>129.24600000000001</v>
      </c>
      <c r="H3" s="218" t="s">
        <v>167</v>
      </c>
      <c r="I3" s="244">
        <f>3*C3</f>
        <v>31.5</v>
      </c>
    </row>
    <row r="4" spans="2:12">
      <c r="B4" s="218" t="s">
        <v>160</v>
      </c>
      <c r="C4" s="259">
        <v>0.5</v>
      </c>
      <c r="E4" s="218" t="s">
        <v>164</v>
      </c>
      <c r="F4" s="244">
        <f>ROUND($C$4*$F$3,3)</f>
        <v>64.623000000000005</v>
      </c>
    </row>
    <row r="5" spans="2:12" ht="16" thickBot="1"/>
    <row r="6" spans="2:12" ht="49" thickBot="1">
      <c r="B6" s="242" t="s">
        <v>155</v>
      </c>
      <c r="C6" s="246">
        <v>200</v>
      </c>
      <c r="E6" s="729" t="s">
        <v>169</v>
      </c>
      <c r="F6" s="730"/>
      <c r="H6" s="729" t="s">
        <v>173</v>
      </c>
      <c r="I6" s="730"/>
    </row>
    <row r="8" spans="2:12">
      <c r="B8" s="218" t="s">
        <v>161</v>
      </c>
      <c r="C8" s="232">
        <f>IF(AND(0&lt;$C$6,$C$6&lt;=10),2,IF($C$6&gt;=81,10,ROUNDUP($C$6/10,0)+1))</f>
        <v>10</v>
      </c>
      <c r="E8" s="218" t="s">
        <v>168</v>
      </c>
      <c r="F8" s="246">
        <v>4</v>
      </c>
    </row>
    <row r="10" spans="2:12" ht="32">
      <c r="B10" s="242" t="s">
        <v>165</v>
      </c>
      <c r="C10" s="246">
        <v>7</v>
      </c>
      <c r="E10" s="242" t="s">
        <v>170</v>
      </c>
      <c r="F10" s="260">
        <v>10</v>
      </c>
      <c r="H10" s="242" t="s">
        <v>174</v>
      </c>
      <c r="I10" s="246">
        <v>68.623000000000005</v>
      </c>
    </row>
    <row r="12" spans="2:12" ht="32">
      <c r="B12" s="242" t="s">
        <v>166</v>
      </c>
      <c r="C12" s="246">
        <v>10.9</v>
      </c>
      <c r="E12" s="242" t="s">
        <v>171</v>
      </c>
      <c r="F12" s="232" t="str">
        <f>IF(F10&gt;=I3,"SI","NO")</f>
        <v>NO</v>
      </c>
      <c r="H12" s="242" t="s">
        <v>175</v>
      </c>
      <c r="I12" s="232" t="str">
        <f>IF(ROUND(($I$10/$F$3),3)&gt;=$I$2,"SI","NO")</f>
        <v>NO</v>
      </c>
      <c r="K12" s="242" t="s">
        <v>158</v>
      </c>
      <c r="L12" s="233">
        <f>ROUND($I$10/$F$3,3)</f>
        <v>0.53100000000000003</v>
      </c>
    </row>
    <row r="14" spans="2:12">
      <c r="B14" s="218" t="s">
        <v>178</v>
      </c>
      <c r="C14" s="245">
        <f>ROUND((((C12)+(C6*C3))/(C10+C6)),3)</f>
        <v>10.198</v>
      </c>
      <c r="E14" s="218" t="s">
        <v>172</v>
      </c>
      <c r="F14" s="245" t="str">
        <f>IF(OR(F8&lt;NUMMINCONT,F12="SI"),"NO ES HÁBIL","ES HÁBIL")</f>
        <v>ES HÁBIL</v>
      </c>
      <c r="H14" s="218" t="s">
        <v>172</v>
      </c>
      <c r="I14" s="245" t="str">
        <f>IF(OR($F$8&lt;NUMMINCONT,$I$12="SI"),"NO ES HÁBIL","ES HÁBIL")</f>
        <v>ES HÁBIL</v>
      </c>
    </row>
    <row r="15" spans="2:12" ht="16" thickBot="1"/>
    <row r="16" spans="2:12" ht="45.75" customHeight="1" thickBot="1">
      <c r="E16" s="729" t="s">
        <v>176</v>
      </c>
      <c r="F16" s="730"/>
      <c r="H16" s="729" t="s">
        <v>177</v>
      </c>
      <c r="I16" s="730"/>
    </row>
    <row r="18" spans="2:9" ht="32">
      <c r="B18" s="218" t="s">
        <v>179</v>
      </c>
      <c r="C18" s="261">
        <v>300</v>
      </c>
      <c r="E18" s="242" t="s">
        <v>181</v>
      </c>
      <c r="F18" s="232" t="str">
        <f>IF(F10&lt;$C$14,"MENOR",IF(F10=$C$14,"IGUAL","MAYOR"))</f>
        <v>MENOR</v>
      </c>
      <c r="H18" s="242" t="s">
        <v>182</v>
      </c>
      <c r="I18" s="233" t="str">
        <f>IF(I10&lt;$F$4,"MENOR",IF(I10=$F$4,"IGUAL","MAYOR"))</f>
        <v>MAYOR</v>
      </c>
    </row>
    <row r="19" spans="2:9">
      <c r="B19" s="218" t="s">
        <v>180</v>
      </c>
      <c r="C19" s="260">
        <v>600</v>
      </c>
    </row>
    <row r="20" spans="2:9" ht="16">
      <c r="E20" s="242" t="s">
        <v>85</v>
      </c>
      <c r="F20" s="244">
        <f>IF(OR(F8="",F10=""),"",IF(F14="ES HÁBIL",IF(F18="MENOR",ROUND(($C$18*($F$10/$C$14)),3),ROUND($C$18*(((3*C14)-F10)/(2*C14)),3)),0))</f>
        <v>294.17500000000001</v>
      </c>
      <c r="H20" s="242" t="s">
        <v>183</v>
      </c>
      <c r="I20" s="244">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41"/>
  <dimension ref="A1:S32"/>
  <sheetViews>
    <sheetView topLeftCell="G1" workbookViewId="0">
      <selection activeCell="S15" sqref="S15"/>
    </sheetView>
  </sheetViews>
  <sheetFormatPr baseColWidth="10" defaultColWidth="11.5" defaultRowHeight="15"/>
  <cols>
    <col min="1" max="1" width="3.6640625" style="166" bestFit="1" customWidth="1"/>
    <col min="2" max="2" width="85.6640625" style="166" customWidth="1"/>
    <col min="3" max="3" width="73.1640625" style="166" customWidth="1"/>
    <col min="4" max="4" width="56.33203125" style="166" bestFit="1" customWidth="1"/>
    <col min="5" max="5" width="22.1640625" style="166" customWidth="1"/>
    <col min="6" max="6" width="20.33203125" style="166" bestFit="1" customWidth="1"/>
    <col min="7" max="7" width="11.5" style="166"/>
    <col min="8" max="8" width="23.6640625" style="166" bestFit="1" customWidth="1"/>
    <col min="9" max="9" width="18.5" style="166" bestFit="1" customWidth="1"/>
    <col min="10" max="10" width="15.33203125" style="166" bestFit="1" customWidth="1"/>
    <col min="11" max="11" width="11.5" style="166"/>
    <col min="12" max="12" width="15.5" style="166" bestFit="1" customWidth="1"/>
    <col min="13" max="13" width="51.5" style="166" hidden="1" customWidth="1"/>
    <col min="14" max="14" width="20.33203125" style="166" bestFit="1" customWidth="1"/>
    <col min="15" max="15" width="15.5" style="166" bestFit="1" customWidth="1"/>
    <col min="16" max="16" width="18.5" style="166" bestFit="1" customWidth="1"/>
    <col min="17" max="19" width="21.33203125" style="166" bestFit="1" customWidth="1"/>
    <col min="20" max="16384" width="11.5" style="166"/>
  </cols>
  <sheetData>
    <row r="1" spans="1:19" ht="16" thickTop="1">
      <c r="A1" s="175" t="s">
        <v>13</v>
      </c>
      <c r="B1" s="176" t="s">
        <v>14</v>
      </c>
      <c r="C1" s="176" t="s">
        <v>98</v>
      </c>
      <c r="D1" s="177" t="s">
        <v>120</v>
      </c>
      <c r="E1" s="178" t="s">
        <v>31</v>
      </c>
      <c r="F1" s="178" t="s">
        <v>121</v>
      </c>
      <c r="G1" s="178" t="s">
        <v>122</v>
      </c>
      <c r="H1" s="178" t="s">
        <v>33</v>
      </c>
      <c r="I1" s="178" t="s">
        <v>149</v>
      </c>
      <c r="J1" s="178" t="s">
        <v>31</v>
      </c>
      <c r="K1" s="178" t="s">
        <v>184</v>
      </c>
      <c r="L1" s="178" t="s">
        <v>223</v>
      </c>
      <c r="M1" s="178" t="s">
        <v>216</v>
      </c>
      <c r="N1" s="178" t="s">
        <v>222</v>
      </c>
      <c r="O1" s="178" t="s">
        <v>225</v>
      </c>
      <c r="P1" s="178" t="s">
        <v>226</v>
      </c>
      <c r="Q1" s="178" t="s">
        <v>234</v>
      </c>
      <c r="R1" s="178" t="s">
        <v>281</v>
      </c>
      <c r="S1" s="178" t="s">
        <v>286</v>
      </c>
    </row>
    <row r="2" spans="1:19">
      <c r="A2" s="179">
        <v>1</v>
      </c>
      <c r="B2" s="180" t="s">
        <v>1</v>
      </c>
      <c r="C2" s="10" t="s">
        <v>123</v>
      </c>
      <c r="D2" s="181" t="s">
        <v>124</v>
      </c>
      <c r="E2" s="182" t="s">
        <v>6</v>
      </c>
      <c r="F2" s="182" t="s">
        <v>125</v>
      </c>
      <c r="G2" s="284" t="s">
        <v>126</v>
      </c>
      <c r="H2" s="284" t="s">
        <v>34</v>
      </c>
      <c r="I2" s="285" t="s">
        <v>152</v>
      </c>
      <c r="J2" s="285" t="s">
        <v>6</v>
      </c>
      <c r="K2" s="284" t="s">
        <v>45</v>
      </c>
      <c r="L2" s="284" t="s">
        <v>25</v>
      </c>
      <c r="M2" s="284" t="s">
        <v>217</v>
      </c>
      <c r="N2" s="284" t="s">
        <v>220</v>
      </c>
      <c r="O2" s="284" t="s">
        <v>25</v>
      </c>
      <c r="P2" s="284" t="s">
        <v>25</v>
      </c>
      <c r="Q2" s="284" t="s">
        <v>235</v>
      </c>
      <c r="R2" s="400" t="s">
        <v>282</v>
      </c>
      <c r="S2" s="402">
        <v>0.35</v>
      </c>
    </row>
    <row r="3" spans="1:19">
      <c r="A3" s="183">
        <v>2</v>
      </c>
      <c r="B3" s="184" t="s">
        <v>188</v>
      </c>
      <c r="C3" s="11" t="s">
        <v>127</v>
      </c>
      <c r="D3" s="185" t="s">
        <v>128</v>
      </c>
      <c r="E3" s="186" t="s">
        <v>32</v>
      </c>
      <c r="F3" s="182" t="s">
        <v>129</v>
      </c>
      <c r="G3" s="286"/>
      <c r="H3" s="287" t="s">
        <v>35</v>
      </c>
      <c r="I3" s="284" t="s">
        <v>150</v>
      </c>
      <c r="J3" s="288" t="s">
        <v>32</v>
      </c>
      <c r="K3" s="284" t="s">
        <v>46</v>
      </c>
      <c r="L3" s="284" t="s">
        <v>24</v>
      </c>
      <c r="M3" s="284" t="s">
        <v>218</v>
      </c>
      <c r="N3" s="284" t="s">
        <v>221</v>
      </c>
      <c r="O3" s="284" t="s">
        <v>24</v>
      </c>
      <c r="P3" s="284" t="s">
        <v>24</v>
      </c>
      <c r="Q3" s="284" t="s">
        <v>236</v>
      </c>
      <c r="R3" s="400" t="s">
        <v>283</v>
      </c>
      <c r="S3" s="402">
        <v>0.4</v>
      </c>
    </row>
    <row r="4" spans="1:19">
      <c r="A4" s="183">
        <v>3</v>
      </c>
      <c r="B4" s="184" t="s">
        <v>189</v>
      </c>
      <c r="C4" s="12" t="s">
        <v>130</v>
      </c>
      <c r="D4" s="185" t="s">
        <v>131</v>
      </c>
      <c r="F4" s="182" t="s">
        <v>132</v>
      </c>
      <c r="G4" s="286"/>
      <c r="H4" s="287" t="s">
        <v>36</v>
      </c>
      <c r="I4" s="284" t="s">
        <v>151</v>
      </c>
      <c r="J4" s="288" t="s">
        <v>214</v>
      </c>
      <c r="K4" s="285" t="s">
        <v>185</v>
      </c>
      <c r="L4" s="284" t="s">
        <v>224</v>
      </c>
      <c r="M4" s="284" t="s">
        <v>219</v>
      </c>
      <c r="N4" s="286"/>
      <c r="O4" s="284" t="s">
        <v>224</v>
      </c>
      <c r="P4" s="286"/>
      <c r="Q4" s="289" t="s">
        <v>237</v>
      </c>
      <c r="R4" s="401" t="s">
        <v>284</v>
      </c>
      <c r="S4" s="403">
        <v>0.45</v>
      </c>
    </row>
    <row r="5" spans="1:19">
      <c r="A5" s="183">
        <v>4</v>
      </c>
      <c r="B5" s="184" t="s">
        <v>190</v>
      </c>
      <c r="C5" s="184"/>
      <c r="D5" s="185" t="s">
        <v>133</v>
      </c>
      <c r="G5" s="286"/>
      <c r="H5" s="287" t="s">
        <v>37</v>
      </c>
      <c r="I5" s="285" t="s">
        <v>37</v>
      </c>
      <c r="J5" s="286"/>
      <c r="K5" s="286"/>
      <c r="L5" s="286"/>
      <c r="M5" s="286"/>
      <c r="N5" s="286"/>
      <c r="O5" s="286"/>
      <c r="P5" s="286"/>
      <c r="Q5" s="290" t="s">
        <v>238</v>
      </c>
      <c r="R5" s="291" t="s">
        <v>285</v>
      </c>
      <c r="S5" s="404">
        <v>0.5</v>
      </c>
    </row>
    <row r="6" spans="1:19">
      <c r="A6" s="183">
        <v>5</v>
      </c>
      <c r="B6" s="184" t="s">
        <v>191</v>
      </c>
      <c r="C6" s="184"/>
      <c r="D6" s="185" t="s">
        <v>134</v>
      </c>
      <c r="G6" s="286"/>
      <c r="H6" s="287"/>
      <c r="I6" s="287"/>
      <c r="J6" s="286"/>
      <c r="K6" s="286"/>
      <c r="L6" s="286"/>
      <c r="M6" s="286"/>
      <c r="N6" s="286"/>
      <c r="O6" s="286"/>
      <c r="P6" s="286"/>
      <c r="Q6" s="291" t="s">
        <v>240</v>
      </c>
      <c r="R6" s="291"/>
      <c r="S6" s="404"/>
    </row>
    <row r="7" spans="1:19">
      <c r="A7" s="183">
        <v>6</v>
      </c>
      <c r="B7" s="184" t="s">
        <v>192</v>
      </c>
      <c r="C7" s="184"/>
      <c r="D7" s="185" t="s">
        <v>77</v>
      </c>
      <c r="Q7" s="290" t="s">
        <v>239</v>
      </c>
      <c r="R7" s="290"/>
      <c r="S7" s="405"/>
    </row>
    <row r="8" spans="1:19">
      <c r="A8" s="183">
        <v>7</v>
      </c>
      <c r="B8" s="184" t="s">
        <v>193</v>
      </c>
      <c r="C8" s="184"/>
      <c r="D8" s="185" t="s">
        <v>135</v>
      </c>
    </row>
    <row r="9" spans="1:19">
      <c r="A9" s="183">
        <v>8</v>
      </c>
      <c r="B9" s="184" t="s">
        <v>194</v>
      </c>
      <c r="C9" s="184"/>
      <c r="D9" s="185" t="s">
        <v>136</v>
      </c>
    </row>
    <row r="10" spans="1:19">
      <c r="A10" s="183">
        <v>9</v>
      </c>
      <c r="B10" s="184" t="s">
        <v>195</v>
      </c>
      <c r="C10" s="184"/>
      <c r="D10" s="185" t="s">
        <v>137</v>
      </c>
    </row>
    <row r="11" spans="1:19">
      <c r="A11" s="183">
        <v>10</v>
      </c>
      <c r="B11" s="184" t="s">
        <v>196</v>
      </c>
      <c r="C11" s="187"/>
      <c r="D11" s="185"/>
      <c r="H11" s="188"/>
    </row>
    <row r="12" spans="1:19">
      <c r="A12" s="183">
        <v>11</v>
      </c>
      <c r="B12" s="184" t="s">
        <v>197</v>
      </c>
      <c r="C12" s="187"/>
      <c r="D12" s="185"/>
    </row>
    <row r="13" spans="1:19">
      <c r="A13" s="183">
        <v>12</v>
      </c>
      <c r="B13" s="184" t="s">
        <v>198</v>
      </c>
      <c r="C13" s="187"/>
      <c r="D13" s="185"/>
    </row>
    <row r="14" spans="1:19">
      <c r="A14" s="183">
        <v>13</v>
      </c>
      <c r="B14" s="184" t="s">
        <v>199</v>
      </c>
      <c r="C14" s="187"/>
      <c r="D14" s="185"/>
    </row>
    <row r="15" spans="1:19">
      <c r="A15" s="183">
        <v>14</v>
      </c>
      <c r="B15" s="184" t="s">
        <v>200</v>
      </c>
      <c r="C15" s="187"/>
      <c r="D15" s="185"/>
    </row>
    <row r="16" spans="1:19">
      <c r="A16" s="183">
        <v>15</v>
      </c>
      <c r="B16" s="184" t="s">
        <v>201</v>
      </c>
      <c r="C16" s="187"/>
      <c r="D16" s="185"/>
    </row>
    <row r="17" spans="1:4">
      <c r="A17" s="183">
        <v>16</v>
      </c>
      <c r="B17" s="184"/>
      <c r="C17" s="187"/>
      <c r="D17" s="185"/>
    </row>
    <row r="18" spans="1:4">
      <c r="A18" s="183">
        <v>17</v>
      </c>
      <c r="B18" s="187"/>
      <c r="C18" s="187"/>
      <c r="D18" s="185"/>
    </row>
    <row r="19" spans="1:4">
      <c r="A19" s="183">
        <v>18</v>
      </c>
      <c r="B19" s="187"/>
      <c r="C19" s="187"/>
      <c r="D19" s="185"/>
    </row>
    <row r="20" spans="1:4">
      <c r="A20" s="183">
        <v>19</v>
      </c>
      <c r="B20" s="187"/>
      <c r="C20" s="187"/>
      <c r="D20" s="185"/>
    </row>
    <row r="21" spans="1:4">
      <c r="A21" s="183">
        <v>20</v>
      </c>
      <c r="B21" s="187"/>
      <c r="C21" s="187"/>
      <c r="D21" s="185"/>
    </row>
    <row r="22" spans="1:4">
      <c r="A22" s="183">
        <v>21</v>
      </c>
      <c r="B22" s="187"/>
      <c r="C22" s="187"/>
      <c r="D22" s="185"/>
    </row>
    <row r="23" spans="1:4">
      <c r="A23" s="183">
        <v>22</v>
      </c>
      <c r="B23" s="187"/>
      <c r="C23" s="187"/>
      <c r="D23" s="185"/>
    </row>
    <row r="24" spans="1:4">
      <c r="A24" s="183">
        <v>23</v>
      </c>
      <c r="B24" s="187"/>
      <c r="C24" s="187"/>
      <c r="D24" s="185"/>
    </row>
    <row r="25" spans="1:4">
      <c r="A25" s="183">
        <v>24</v>
      </c>
      <c r="B25" s="187"/>
      <c r="C25" s="187"/>
      <c r="D25" s="185"/>
    </row>
    <row r="26" spans="1:4">
      <c r="A26" s="183">
        <v>25</v>
      </c>
      <c r="B26" s="187"/>
      <c r="C26" s="187"/>
      <c r="D26" s="185"/>
    </row>
    <row r="27" spans="1:4">
      <c r="A27" s="183">
        <v>26</v>
      </c>
      <c r="B27" s="187"/>
      <c r="C27" s="187"/>
      <c r="D27" s="185"/>
    </row>
    <row r="28" spans="1:4">
      <c r="A28" s="183">
        <v>27</v>
      </c>
      <c r="B28" s="187"/>
      <c r="C28" s="187"/>
      <c r="D28" s="185"/>
    </row>
    <row r="29" spans="1:4">
      <c r="A29" s="183">
        <v>28</v>
      </c>
      <c r="B29" s="187"/>
      <c r="C29" s="187"/>
      <c r="D29" s="185"/>
    </row>
    <row r="30" spans="1:4">
      <c r="A30" s="183">
        <v>29</v>
      </c>
      <c r="B30" s="187"/>
      <c r="C30" s="187"/>
      <c r="D30" s="185"/>
    </row>
    <row r="31" spans="1:4" ht="16" thickBot="1">
      <c r="A31" s="189">
        <v>30</v>
      </c>
      <c r="B31" s="190"/>
      <c r="C31" s="190"/>
      <c r="D31" s="191"/>
    </row>
    <row r="32" spans="1:4" ht="16" thickTop="1"/>
  </sheetData>
  <pageMargins left="0.7" right="0.7" top="0.75" bottom="0.75" header="0.3" footer="0.3"/>
  <pageSetup scale="78"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10</vt:i4>
      </vt:variant>
      <vt:variant>
        <vt:lpstr>Rangos con nombre</vt:lpstr>
      </vt:variant>
      <vt:variant>
        <vt:i4>42</vt:i4>
      </vt:variant>
    </vt:vector>
  </HeadingPairs>
  <TitlesOfParts>
    <vt:vector size="52" baseType="lpstr">
      <vt:lpstr>PRESUPUESTOS</vt:lpstr>
      <vt:lpstr>PROPONENTES</vt:lpstr>
      <vt:lpstr>INTEGRANTES</vt:lpstr>
      <vt:lpstr>EXP. ESP.</vt:lpstr>
      <vt:lpstr>PON.EXP.ESP.</vt:lpstr>
      <vt:lpstr>VIN.PERS.DISC.</vt:lpstr>
      <vt:lpstr>APOYO A IND. NAL.</vt:lpstr>
      <vt:lpstr>RESUMEN</vt:lpstr>
      <vt:lpstr>HAB.GEN.</vt:lpstr>
      <vt:lpstr>RESUMENGEN</vt:lpstr>
      <vt:lpstr>APOYONAL</vt:lpstr>
      <vt:lpstr>HAB.GEN.!Área_de_impresión</vt:lpstr>
      <vt:lpstr>PON.EXP.ESP.!Área_de_impresión</vt:lpstr>
      <vt:lpstr>RESUMEN!Área_de_impresión</vt:lpstr>
      <vt:lpstr>RESUMENGEN!Área_de_impresión</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Estado</vt:lpstr>
      <vt:lpstr>FechaCierre</vt:lpstr>
      <vt:lpstr>FMINEXP</vt:lpstr>
      <vt:lpstr>HABILIDAD</vt:lpstr>
      <vt:lpstr>NUMMAXCONT</vt:lpstr>
      <vt:lpstr>NUMMINCONT</vt:lpstr>
      <vt:lpstr>NUMMOD</vt:lpstr>
      <vt:lpstr>NUMPROPHAB</vt:lpstr>
      <vt:lpstr>NUMPROPMOD</vt:lpstr>
      <vt:lpstr>PLAZOMOD</vt:lpstr>
      <vt:lpstr>PMFOMOD</vt:lpstr>
      <vt:lpstr>PORCE</vt:lpstr>
      <vt:lpstr>PORCPMFOMOD</vt:lpstr>
      <vt:lpstr>PORCREQUERIDO</vt:lpstr>
      <vt:lpstr>PORCREQUERIDOINT</vt:lpstr>
      <vt:lpstr>POSMMLV</vt:lpstr>
      <vt:lpstr>PTJEEXPESP2</vt:lpstr>
      <vt:lpstr>PTJETOTAL</vt:lpstr>
      <vt:lpstr>SALACTUAL</vt:lpstr>
      <vt:lpstr>TAMAÑOEMP</vt:lpstr>
      <vt:lpstr>TIPODEVIA</vt:lpstr>
      <vt:lpstr>TIPOPAVIMENTO</vt:lpstr>
      <vt:lpstr>'APOYO A IND. NAL.'!Títulos_a_imprimir</vt:lpstr>
      <vt:lpstr>RESUMEN!Títulos_a_imprimir</vt:lpstr>
      <vt:lpstr>RESUMENGEN!Títulos_a_imprimir</vt:lpstr>
      <vt:lpstr>VIN.PERS.DISC.!Títulos_a_imprimir</vt:lpstr>
      <vt:lpstr>TOTALPTJEEXES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OLAYA</dc:creator>
  <cp:lastModifiedBy>Microsoft Office User</cp:lastModifiedBy>
  <cp:lastPrinted>2012-03-23T23:21:21Z</cp:lastPrinted>
  <dcterms:created xsi:type="dcterms:W3CDTF">2008-10-02T17:13:08Z</dcterms:created>
  <dcterms:modified xsi:type="dcterms:W3CDTF">2021-04-09T23:20:00Z</dcterms:modified>
</cp:coreProperties>
</file>