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codeName="ThisWorkbook"/>
  <mc:AlternateContent xmlns:mc="http://schemas.openxmlformats.org/markup-compatibility/2006">
    <mc:Choice Requires="x15">
      <x15ac:absPath xmlns:x15ac="http://schemas.microsoft.com/office/spreadsheetml/2010/11/ac" url="D:\Backup covid-19\CONTRATACION 2021\DIRECCION CORPORATIVA\SELECCION ABREV IADA DE MENOR CUANTIA MANTENIMIENTO SEDE\OFERTAS\EVALUACIONES\EVALUACION DEFINITIVA\"/>
    </mc:Choice>
  </mc:AlternateContent>
  <xr:revisionPtr revIDLastSave="0" documentId="8_{40C06046-5D75-49D5-847B-94DFBB4F52C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Evaluación" sheetId="5" r:id="rId1"/>
  </sheets>
  <definedNames>
    <definedName name="_xlnm.Print_Area" localSheetId="0">Evaluación!$A$1:$J$107</definedName>
    <definedName name="_xlnm.Print_Titles" localSheetId="0">Evaluación!$1:$2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03" i="5" l="1"/>
  <c r="H103" i="5"/>
  <c r="G103" i="5"/>
  <c r="F103" i="5"/>
  <c r="E103" i="5"/>
  <c r="D103" i="5"/>
  <c r="J69" i="5"/>
  <c r="G102" i="5"/>
  <c r="I102" i="5"/>
  <c r="F102" i="5"/>
  <c r="E102" i="5"/>
  <c r="D102" i="5"/>
  <c r="J68" i="5"/>
  <c r="H102" i="5" s="1"/>
  <c r="I98" i="5"/>
  <c r="G98" i="5"/>
  <c r="F98" i="5"/>
  <c r="E98" i="5"/>
  <c r="D98" i="5"/>
  <c r="J64" i="5"/>
  <c r="H98" i="5" s="1"/>
  <c r="I94" i="5" l="1"/>
  <c r="H94" i="5"/>
  <c r="G94" i="5"/>
  <c r="F94" i="5"/>
  <c r="E94" i="5"/>
  <c r="D94" i="5"/>
  <c r="J60" i="5"/>
  <c r="I91" i="5"/>
  <c r="G91" i="5"/>
  <c r="F91" i="5"/>
  <c r="E91" i="5"/>
  <c r="D91" i="5"/>
  <c r="J57" i="5"/>
  <c r="H91" i="5" s="1"/>
  <c r="I85" i="5"/>
  <c r="G85" i="5"/>
  <c r="F85" i="5"/>
  <c r="E85" i="5"/>
  <c r="D85" i="5"/>
  <c r="J51" i="5"/>
  <c r="J50" i="5"/>
  <c r="H85" i="5" s="1"/>
  <c r="I84" i="5"/>
  <c r="G84" i="5"/>
  <c r="E84" i="5"/>
  <c r="D84" i="5"/>
  <c r="J49" i="5"/>
  <c r="H84" i="5" s="1"/>
  <c r="G81" i="5"/>
  <c r="E81" i="5"/>
  <c r="D81" i="5"/>
  <c r="I81" i="5"/>
  <c r="J46" i="5"/>
  <c r="H81" i="5" s="1"/>
  <c r="I78" i="5" l="1"/>
  <c r="H78" i="5"/>
  <c r="G78" i="5"/>
  <c r="F78" i="5"/>
  <c r="E78" i="5"/>
  <c r="D78" i="5"/>
  <c r="D79" i="5"/>
  <c r="J43" i="5"/>
  <c r="B145" i="5" l="1"/>
  <c r="B115" i="5"/>
  <c r="B84" i="5"/>
  <c r="B69" i="5" l="1"/>
  <c r="B159" i="5"/>
  <c r="B64" i="5"/>
  <c r="B63" i="5"/>
  <c r="B65" i="5"/>
  <c r="B66" i="5"/>
  <c r="B67" i="5"/>
  <c r="B68" i="5"/>
  <c r="B70" i="5"/>
  <c r="D97" i="5"/>
  <c r="E97" i="5"/>
  <c r="F97" i="5"/>
  <c r="G97" i="5"/>
  <c r="I97" i="5"/>
  <c r="D99" i="5"/>
  <c r="E99" i="5"/>
  <c r="F99" i="5"/>
  <c r="G99" i="5"/>
  <c r="I99" i="5"/>
  <c r="D100" i="5"/>
  <c r="E100" i="5"/>
  <c r="F100" i="5"/>
  <c r="G100" i="5"/>
  <c r="I100" i="5"/>
  <c r="D104" i="5"/>
  <c r="E104" i="5"/>
  <c r="G104" i="5"/>
  <c r="I104" i="5"/>
  <c r="B97" i="5"/>
  <c r="B127" i="5" s="1"/>
  <c r="B98" i="5"/>
  <c r="B128" i="5" s="1"/>
  <c r="B99" i="5"/>
  <c r="B129" i="5" s="1"/>
  <c r="B100" i="5"/>
  <c r="B130" i="5" s="1"/>
  <c r="J63" i="5"/>
  <c r="H97" i="5" s="1"/>
  <c r="J65" i="5"/>
  <c r="H99" i="5" s="1"/>
  <c r="J66" i="5"/>
  <c r="H100" i="5" s="1"/>
  <c r="J56" i="5"/>
  <c r="B55" i="5"/>
  <c r="B56" i="5"/>
  <c r="J54" i="5"/>
  <c r="F87" i="5"/>
  <c r="J53" i="5"/>
  <c r="I86" i="5"/>
  <c r="G86" i="5"/>
  <c r="F86" i="5"/>
  <c r="E86" i="5"/>
  <c r="D86" i="5"/>
  <c r="J52" i="5"/>
  <c r="H86" i="5" s="1"/>
  <c r="B160" i="5" l="1"/>
  <c r="B158" i="5"/>
  <c r="B157" i="5"/>
  <c r="B79" i="5"/>
  <c r="B49" i="5"/>
  <c r="I83" i="5"/>
  <c r="G83" i="5"/>
  <c r="F83" i="5"/>
  <c r="E83" i="5"/>
  <c r="D83" i="5"/>
  <c r="J48" i="5"/>
  <c r="H83" i="5" s="1"/>
  <c r="B48" i="5"/>
  <c r="B82" i="5" l="1"/>
  <c r="B81" i="5"/>
  <c r="B142" i="5"/>
  <c r="B141" i="5"/>
  <c r="B112" i="5"/>
  <c r="J47" i="5"/>
  <c r="B47" i="5"/>
  <c r="B46" i="5"/>
  <c r="I80" i="5"/>
  <c r="G80" i="5"/>
  <c r="F80" i="5"/>
  <c r="E80" i="5"/>
  <c r="D80" i="5"/>
  <c r="B80" i="5"/>
  <c r="J45" i="5"/>
  <c r="H80" i="5" s="1"/>
  <c r="B45" i="5"/>
  <c r="B140" i="5" s="1"/>
  <c r="I79" i="5"/>
  <c r="G79" i="5"/>
  <c r="F79" i="5"/>
  <c r="E79" i="5"/>
  <c r="J44" i="5"/>
  <c r="H79" i="5" s="1"/>
  <c r="B44" i="5"/>
  <c r="B139" i="5" s="1"/>
  <c r="B43" i="5"/>
  <c r="B138" i="5" s="1"/>
  <c r="B104" i="5" l="1"/>
  <c r="J70" i="5"/>
  <c r="H104" i="5" s="1"/>
  <c r="B102" i="5"/>
  <c r="B103" i="5"/>
  <c r="B101" i="5"/>
  <c r="B96" i="5"/>
  <c r="B126" i="5" s="1"/>
  <c r="J67" i="5"/>
  <c r="B95" i="5"/>
  <c r="B125" i="5" s="1"/>
  <c r="I96" i="5"/>
  <c r="J62" i="5"/>
  <c r="H96" i="5" s="1"/>
  <c r="G96" i="5"/>
  <c r="F96" i="5"/>
  <c r="E96" i="5"/>
  <c r="D96" i="5"/>
  <c r="B62" i="5"/>
  <c r="B94" i="5"/>
  <c r="B154" i="5" s="1"/>
  <c r="I95" i="5"/>
  <c r="J61" i="5"/>
  <c r="H95" i="5" s="1"/>
  <c r="G95" i="5"/>
  <c r="F95" i="5"/>
  <c r="E95" i="5"/>
  <c r="D95" i="5"/>
  <c r="B61" i="5"/>
  <c r="B60" i="5"/>
  <c r="B93" i="5"/>
  <c r="B123" i="5" s="1"/>
  <c r="B91" i="5"/>
  <c r="B92" i="5"/>
  <c r="B122" i="5" s="1"/>
  <c r="I93" i="5"/>
  <c r="J59" i="5"/>
  <c r="H93" i="5" s="1"/>
  <c r="G93" i="5"/>
  <c r="F93" i="5"/>
  <c r="E93" i="5"/>
  <c r="D93" i="5"/>
  <c r="B59" i="5"/>
  <c r="I92" i="5"/>
  <c r="J58" i="5"/>
  <c r="H92" i="5" s="1"/>
  <c r="G92" i="5"/>
  <c r="F92" i="5"/>
  <c r="E92" i="5"/>
  <c r="D92" i="5"/>
  <c r="B58" i="5"/>
  <c r="B57" i="5"/>
  <c r="B90" i="5"/>
  <c r="B150" i="5" s="1"/>
  <c r="I90" i="5"/>
  <c r="H90" i="5"/>
  <c r="G90" i="5"/>
  <c r="F90" i="5"/>
  <c r="E90" i="5"/>
  <c r="D90" i="5"/>
  <c r="I89" i="5"/>
  <c r="J55" i="5"/>
  <c r="H89" i="5" s="1"/>
  <c r="G89" i="5"/>
  <c r="E89" i="5"/>
  <c r="D89" i="5"/>
  <c r="B89" i="5"/>
  <c r="B149" i="5" s="1"/>
  <c r="B54" i="5"/>
  <c r="B88" i="5" s="1"/>
  <c r="B118" i="5" s="1"/>
  <c r="I88" i="5"/>
  <c r="H88" i="5"/>
  <c r="G88" i="5"/>
  <c r="F88" i="5"/>
  <c r="E88" i="5"/>
  <c r="D88" i="5"/>
  <c r="B53" i="5"/>
  <c r="B87" i="5" s="1"/>
  <c r="I87" i="5"/>
  <c r="H87" i="5"/>
  <c r="G87" i="5"/>
  <c r="E87" i="5"/>
  <c r="D87" i="5"/>
  <c r="B52" i="5"/>
  <c r="B86" i="5" s="1"/>
  <c r="B51" i="5"/>
  <c r="B50" i="5"/>
  <c r="B144" i="5"/>
  <c r="B143" i="5"/>
  <c r="B114" i="5"/>
  <c r="B113" i="5"/>
  <c r="B83" i="5"/>
  <c r="B111" i="5"/>
  <c r="B110" i="5"/>
  <c r="B109" i="5"/>
  <c r="B108" i="5"/>
  <c r="B78" i="5"/>
  <c r="B162" i="5" l="1"/>
  <c r="B132" i="5"/>
  <c r="B161" i="5"/>
  <c r="B131" i="5"/>
  <c r="B121" i="5"/>
  <c r="B151" i="5"/>
  <c r="B134" i="5"/>
  <c r="B164" i="5"/>
  <c r="B163" i="5"/>
  <c r="B133" i="5"/>
  <c r="B146" i="5"/>
  <c r="B116" i="5"/>
  <c r="B120" i="5"/>
  <c r="B156" i="5"/>
  <c r="B152" i="5"/>
  <c r="B124" i="5"/>
  <c r="B155" i="5"/>
  <c r="B117" i="5"/>
  <c r="B147" i="5"/>
  <c r="B148" i="5"/>
  <c r="B153" i="5"/>
  <c r="B119" i="5"/>
</calcChain>
</file>

<file path=xl/sharedStrings.xml><?xml version="1.0" encoding="utf-8"?>
<sst xmlns="http://schemas.openxmlformats.org/spreadsheetml/2006/main" count="352" uniqueCount="110">
  <si>
    <t>PRESUPUESTO OFICIAL</t>
  </si>
  <si>
    <t>PROPONENTE</t>
  </si>
  <si>
    <t>INFORMACIÓN REQUERIDA</t>
  </si>
  <si>
    <t>INDICADOR</t>
  </si>
  <si>
    <t>ACTIVO TOTAL</t>
  </si>
  <si>
    <t>PASIVO TOTAL</t>
  </si>
  <si>
    <t>ACTIVO CORRIENTE</t>
  </si>
  <si>
    <t>PASIVO CORRIENTE</t>
  </si>
  <si>
    <t>CUMPLIMIENTO DE INDICADORES FINANCIEROS</t>
  </si>
  <si>
    <t>CUMPLE (S/N)</t>
  </si>
  <si>
    <t>PERSONAS JURÍDICAS</t>
  </si>
  <si>
    <t>CUMPLE S/N</t>
  </si>
  <si>
    <t>RESULTADO FINAL</t>
  </si>
  <si>
    <t>CAPITAL DE TRABAJO MÍNIMO REQUERIDO</t>
  </si>
  <si>
    <t>(CUMPLE S/N)</t>
  </si>
  <si>
    <t xml:space="preserve">INFORMACIÓN        </t>
  </si>
  <si>
    <t>RUP</t>
  </si>
  <si>
    <t>UTILIDAD OPERACIONAL</t>
  </si>
  <si>
    <t>GASTOS DE INTERESES</t>
  </si>
  <si>
    <t>PATRIMONIO</t>
  </si>
  <si>
    <t>RUT</t>
  </si>
  <si>
    <t>REPRESENTANTE 
LEGAL</t>
  </si>
  <si>
    <t>Cédula representante legal</t>
  </si>
  <si>
    <t>OBSERVACIONES</t>
  </si>
  <si>
    <t>EL PROPONENTE:</t>
  </si>
  <si>
    <t xml:space="preserve"> DEBE REMITIR:</t>
  </si>
  <si>
    <t>OBSERVACION</t>
  </si>
  <si>
    <t>SI</t>
  </si>
  <si>
    <t>N/R</t>
  </si>
  <si>
    <t>N/A</t>
  </si>
  <si>
    <t>CUMPLE CON LOS REQUISITOS FINANCIEROS Y ORGANIZACIONALES HABILITANTES.</t>
  </si>
  <si>
    <t>CONTRATISTA DIRECCIÓN CORPORATIVA</t>
  </si>
  <si>
    <t>MIGUEL DARIO DUQUE VARGAS</t>
  </si>
  <si>
    <t>NO</t>
  </si>
  <si>
    <t>N</t>
  </si>
  <si>
    <t>S</t>
  </si>
  <si>
    <t>NO CUMPLE CON LOS REQUISITOS FINANCIEROS Y ORGANIZACIONALES HABILITANTES.</t>
  </si>
  <si>
    <t>ALEJANDRO PELAEZ RENDON</t>
  </si>
  <si>
    <t xml:space="preserve">
</t>
  </si>
  <si>
    <t>LIDA JIMENEZ CARVAJAL</t>
  </si>
  <si>
    <t>Indeterminado</t>
  </si>
  <si>
    <t>“Contratar el mantenimiento preventivo y correctivo de las instalaciones de la empresa.”</t>
  </si>
  <si>
    <t xml:space="preserve">
                   SELECCIÓN ABREVIADA DE MENOR CUANTIA No. TMSA-SAMC-02-2021</t>
  </si>
  <si>
    <t>DRV INGENIERIA SAS</t>
  </si>
  <si>
    <t>Nivel de Endeudamiento (&lt;=72,2%)</t>
  </si>
  <si>
    <t>Nivel de Liquidez
(&gt;= 2,2)</t>
  </si>
  <si>
    <t>Cobertura de Intereses (&gt;=1,3)</t>
  </si>
  <si>
    <t>Capital de Trabajo &gt;= 100% del Presupuesto 
(&gt;= 200.000.000)</t>
  </si>
  <si>
    <t>Rentabilidad del Patrimonio
 (&gt;= 2%)</t>
  </si>
  <si>
    <t>Rentabilidad del Activo (&gt;= 1%)</t>
  </si>
  <si>
    <t>K RESIDUAL
 (&gt;= 200.000.000)</t>
  </si>
  <si>
    <t>Formato
No 7</t>
  </si>
  <si>
    <t xml:space="preserve">DAVID RICARDO DEL VALLE USECHE </t>
  </si>
  <si>
    <t>QUATTRO PROYECTOS E INVERSIONES S.A.S</t>
  </si>
  <si>
    <t>ESTRUVIAS LTDA ESTRUCTURAS Y VIAS</t>
  </si>
  <si>
    <t>HERCILIA TORO CASTAÑO</t>
  </si>
  <si>
    <t>LIMACOR MY S.A.S.</t>
  </si>
  <si>
    <t>MARCELA CORONADO RODRIGUEZ</t>
  </si>
  <si>
    <t>INCIVIAS S.A.S</t>
  </si>
  <si>
    <t>SERVICIOS INTEGRALES DE INGENIERIA Y CONSTRUCCION SAS</t>
  </si>
  <si>
    <t>JOHANNA ANDREA VILLAMIL FERRUCCIO</t>
  </si>
  <si>
    <t>SERVICIOS INTEGRALES DE ARQUITECTURA Y CONSTRUCCION SERARCO SAS</t>
  </si>
  <si>
    <t>GUILLERMO ACOSTA PLAZAS</t>
  </si>
  <si>
    <t>FRANCISCO JAVIER VILLANUEVA TOVAR</t>
  </si>
  <si>
    <t>CONSORCIO LA GAITANA
FRANCISCO JAVIER
VILLANUEVA TOVAR  50%</t>
  </si>
  <si>
    <t>CONSORCIO LA GAITANA
 ARMELCO SAS  50%</t>
  </si>
  <si>
    <t>CHM INGENIERÍA SAS</t>
  </si>
  <si>
    <t>CHELMAN ROBERT HIGUERA MARTINEZ</t>
  </si>
  <si>
    <t>ANGGY NICOLS ACOSTA VELA</t>
  </si>
  <si>
    <t>CIVILMAQ S.A.S.</t>
  </si>
  <si>
    <t>NAISIR DUARTE HINOJOSA</t>
  </si>
  <si>
    <t>CONSTRUCTORA BAYITH S.A.S.</t>
  </si>
  <si>
    <t>Ruiz Guerrero Edgardo Enrique</t>
  </si>
  <si>
    <t>PARADA CALVO EDWIN</t>
  </si>
  <si>
    <t>H&amp;C PROYECTOS DE INGENIERIA SAS</t>
  </si>
  <si>
    <t>INGENIERIA MONTAJES &amp; CONSTRUCCION SAS</t>
  </si>
  <si>
    <t>CARLOS RIVEROS</t>
  </si>
  <si>
    <t>ADINCO INGENIERIA SAS</t>
  </si>
  <si>
    <t>ANA LUCIA TORRES ZAMBRANO</t>
  </si>
  <si>
    <t>JAIME ARTURA VILLABONA PEREZ</t>
  </si>
  <si>
    <t>GARZON DAZA FABIO</t>
  </si>
  <si>
    <t>KA S A</t>
  </si>
  <si>
    <t>Jairo Gustavo Lopez Urrea</t>
  </si>
  <si>
    <t>SAFRID INGENIERIA S.A.S</t>
  </si>
  <si>
    <t>MIGUEL ANGEL CERON MOLINA</t>
  </si>
  <si>
    <t>DLC SOLUCIONES S.A.S.</t>
  </si>
  <si>
    <t>LUIS CARLOS DE LA CRUZ TORRES R</t>
  </si>
  <si>
    <t>PROYECTAR INGENIERIA Y ARQUITECTURA S.A.S</t>
  </si>
  <si>
    <t>JUAN JOSE PIRACOCA RINCON</t>
  </si>
  <si>
    <t>INCONCICOL SAS</t>
  </si>
  <si>
    <t>EDWIN ALEXANDER RAMOS GOMEZ</t>
  </si>
  <si>
    <t>CONINCAG SAS</t>
  </si>
  <si>
    <t>CARLOS ANDRÉS GUERRA QUIÑONES</t>
  </si>
  <si>
    <t>ID S.A.S</t>
  </si>
  <si>
    <t>LUIS FERNANDO SALGADO ARENAS</t>
  </si>
  <si>
    <t>ALIADOS DE COLOMBIA S A S</t>
  </si>
  <si>
    <t>JENNY PAOLA GOMEZ TORRES</t>
  </si>
  <si>
    <t>H.A.H CONSTRUCCIONES S.A.S</t>
  </si>
  <si>
    <t>INGENIERIA COLOMBIANA DE SERVICIOS INCOLS S.A.S</t>
  </si>
  <si>
    <t>YEISON ALONSO CARDENAS ACOSTA</t>
  </si>
  <si>
    <t>CONSORCIO LA GAITANA
FRANCISCO JAVIER
VILLANUEVA TOVAR  50%
 ARMELCO SAS  50%</t>
  </si>
  <si>
    <t>EVALUACIÓN DEFINITIVA DE REQUISITOS FINANCIEROS Y ORGANIZACIONALES HABILITANTES</t>
  </si>
  <si>
    <t>EL PROPONENTE ACREDITA QUE YA SE ENCUENTRA EN TRÁMITE LA RENOVACIÓN DEL RUP.</t>
  </si>
  <si>
    <t>EL PROPONENTE NO PODRA SER HABILITADO, TODA VEZ, QUE EL RUP NO SE ENCUENTRA RENOVADO</t>
  </si>
  <si>
    <t>LOS INTEGRANTES DEL CONSORCIO  ACREDITAN QUE YA SE ENCUENTRA EN TRÁMITE LA RENOVACIÓN DEL RUP</t>
  </si>
  <si>
    <t>EL PROPONENTE ACREDITA QUE YA SE ENCUENTRA EN TRÁMITE LA RENOVACIÓN DEL RUP</t>
  </si>
  <si>
    <t>EL PROPONENTE EN LOS TERMINOS DE TRANSLADO ALLEGA EL RUT DE CONFORMIDAD AL NUMERAL 4.1.4.1 DEL PLIEGO DE CONDICIONES, DE IGUAL FORMA ALLEGAR LOS ESTADOS DE ACTIVIDADES (EA) O ESTADO DE RESULTADO INTEGRAL AUDITADO QUE CONTIENE EL MEJOR INGRESO OPERACIONAL DE LOS ÚLTIMOS CINCO (5) AÑOS DEBIDAMENTE AUDITADO Y SUSCRITO POR EL CONTADOR PÚBLICO Y EL REVISOR FISCAL, SEGÚN CORRESPONDA, Y POR EL REPRESENTANTE LEGAL DE CONFORMIDAD AL NUMERAL 4.1.4.4 DEL REFERIDO PLIEGO.
EL PROPONENTE ACREDITA QUE YA SE ENCUENTRA EN TRÁMITE LA RENOVACIÓN DEL RUP.</t>
  </si>
  <si>
    <t>EL PROPONENTE ALLEGA EL FORMATO NUMERO 13 DE CONFORMIDAD AL NUMERAL 4.1.4.4 DEL PLIEGO DE CONDICIONES.
EL PROPONENTE ACREDITA QUE YA SE ENCUENTRA EN TRÁMITE LA RENOVACIÓN DEL RUP</t>
  </si>
  <si>
    <t>EL PROPONENTE NO ACREDITA LA RENOVACIÒN</t>
  </si>
  <si>
    <t>EL PROPONENTE ALLEGA LOS FORMATOS 11, 13 Y 14 DEL PLIEGO DE CONDICIONES DEBIDAMENTE SUSCRITOS DE CONFORMIDAD A LO SOLICITADO EN EL NUMERAL 4.1.4.4 DEL PLIEGO DE CONDICIONES.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</si>
</sst>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\ _p_t_a_-;\-* #,##0\ _p_t_a_-;_-* &quot;-&quot;\ _p_t_a_-;_-@_-"/>
    <numFmt numFmtId="165" formatCode="_-* #,##0.00\ &quot;pta&quot;_-;\-* #,##0.00\ &quot;pta&quot;_-;_-* &quot;-&quot;??\ &quot;pta&quot;_-;_-@_-"/>
    <numFmt numFmtId="166" formatCode="#,##0_ ;\-#,##0\ "/>
    <numFmt numFmtId="167" formatCode="_-* #,##0.00\ _p_t_a_-;\-* #,##0.00\ _p_t_a_-;_-* &quot;-&quot;\ _p_t_a_-;_-@_-"/>
    <numFmt numFmtId="168" formatCode="_-* #,##0.00\ [$€-1]_-;\-* #,##0.00\ [$€-1]_-;_-* &quot;-&quot;??\ [$€-1]_-"/>
    <numFmt numFmtId="169" formatCode="[$$-240A]\ #,##0;[$$-240A]\ \-#,##0"/>
    <numFmt numFmtId="170" formatCode="_-* #,##0.0000\ _p_t_a_-;\-* #,##0.0000\ _p_t_a_-;_-* &quot;-&quot;????\ _p_t_a_-;_-@_-"/>
    <numFmt numFmtId="171" formatCode="[$$-240A]\ #,##0"/>
  </numFmts>
  <fonts count="2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sz val="13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4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sz val="16"/>
      <name val="Arial"/>
      <family val="2"/>
    </font>
    <font>
      <b/>
      <u/>
      <sz val="14"/>
      <name val="Arial"/>
      <family val="2"/>
    </font>
    <font>
      <b/>
      <sz val="14"/>
      <color rgb="FFFF0000"/>
      <name val="Arial"/>
      <family val="2"/>
    </font>
    <font>
      <sz val="10"/>
      <color rgb="FFFF0000"/>
      <name val="Arial"/>
      <family val="2"/>
    </font>
    <font>
      <b/>
      <sz val="14"/>
      <color rgb="FF92D050"/>
      <name val="Arial"/>
      <family val="2"/>
    </font>
    <font>
      <sz val="10"/>
      <color rgb="FF92D050"/>
      <name val="Arial"/>
      <family val="2"/>
    </font>
    <font>
      <b/>
      <sz val="14"/>
      <color rgb="FF00B0F0"/>
      <name val="Arial"/>
      <family val="2"/>
    </font>
    <font>
      <sz val="10"/>
      <color rgb="FF00B0F0"/>
      <name val="Arial"/>
      <family val="2"/>
    </font>
    <font>
      <sz val="11"/>
      <color rgb="FFFF0000"/>
      <name val="Arial"/>
      <family val="2"/>
    </font>
    <font>
      <b/>
      <sz val="14"/>
      <color theme="1" tint="0.24997711111789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168" fontId="1" fillId="0" borderId="0" applyFont="0" applyFill="0" applyBorder="0" applyAlignment="0" applyProtection="0"/>
    <xf numFmtId="168" fontId="1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83">
    <xf numFmtId="0" fontId="0" fillId="0" borderId="0" xfId="0"/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/>
    </xf>
    <xf numFmtId="167" fontId="7" fillId="2" borderId="0" xfId="3" applyNumberFormat="1" applyFont="1" applyFill="1" applyBorder="1" applyAlignment="1">
      <alignment horizontal="right" vertical="center" wrapText="1"/>
    </xf>
    <xf numFmtId="164" fontId="7" fillId="2" borderId="0" xfId="3" applyFont="1" applyFill="1" applyBorder="1" applyAlignment="1">
      <alignment horizontal="right" vertical="center" wrapText="1"/>
    </xf>
    <xf numFmtId="0" fontId="8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171" fontId="7" fillId="2" borderId="0" xfId="3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justify" vertical="center"/>
    </xf>
    <xf numFmtId="0" fontId="17" fillId="2" borderId="0" xfId="0" applyFont="1" applyFill="1" applyBorder="1" applyAlignment="1">
      <alignment horizontal="left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9" fillId="2" borderId="0" xfId="0" applyFont="1" applyFill="1" applyAlignment="1">
      <alignment vertical="center"/>
    </xf>
    <xf numFmtId="166" fontId="3" fillId="2" borderId="0" xfId="3" applyNumberFormat="1" applyFont="1" applyFill="1" applyBorder="1" applyAlignment="1">
      <alignment vertical="center"/>
    </xf>
    <xf numFmtId="164" fontId="4" fillId="2" borderId="0" xfId="0" applyNumberFormat="1" applyFont="1" applyFill="1" applyAlignment="1">
      <alignment vertical="center"/>
    </xf>
    <xf numFmtId="0" fontId="15" fillId="2" borderId="0" xfId="0" applyFont="1" applyFill="1" applyAlignment="1">
      <alignment vertical="center"/>
    </xf>
    <xf numFmtId="164" fontId="4" fillId="2" borderId="0" xfId="3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169" fontId="3" fillId="2" borderId="0" xfId="3" applyNumberFormat="1" applyFont="1" applyFill="1" applyBorder="1" applyAlignment="1">
      <alignment horizontal="right" vertical="center"/>
    </xf>
    <xf numFmtId="164" fontId="3" fillId="2" borderId="0" xfId="3" applyFont="1" applyFill="1" applyBorder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9" fillId="2" borderId="0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vertical="center"/>
    </xf>
    <xf numFmtId="0" fontId="12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center" vertical="center"/>
    </xf>
    <xf numFmtId="170" fontId="11" fillId="2" borderId="0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4" fontId="9" fillId="2" borderId="0" xfId="3" applyNumberFormat="1" applyFont="1" applyFill="1" applyBorder="1" applyAlignment="1">
      <alignment horizontal="center" vertical="center"/>
    </xf>
    <xf numFmtId="10" fontId="9" fillId="2" borderId="0" xfId="6" applyNumberFormat="1" applyFont="1" applyFill="1" applyBorder="1" applyAlignment="1">
      <alignment horizontal="center" vertical="center"/>
    </xf>
    <xf numFmtId="10" fontId="4" fillId="2" borderId="0" xfId="6" applyNumberFormat="1" applyFont="1" applyFill="1" applyBorder="1" applyAlignment="1">
      <alignment horizontal="center" vertical="center"/>
    </xf>
    <xf numFmtId="3" fontId="4" fillId="2" borderId="0" xfId="0" applyNumberFormat="1" applyFont="1" applyFill="1" applyBorder="1" applyAlignment="1">
      <alignment horizontal="right" vertical="center"/>
    </xf>
    <xf numFmtId="3" fontId="9" fillId="2" borderId="0" xfId="0" applyNumberFormat="1" applyFont="1" applyFill="1" applyAlignment="1">
      <alignment vertical="center"/>
    </xf>
    <xf numFmtId="169" fontId="6" fillId="2" borderId="1" xfId="3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0" fillId="2" borderId="0" xfId="0" applyFill="1"/>
    <xf numFmtId="4" fontId="13" fillId="2" borderId="16" xfId="3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164" fontId="13" fillId="2" borderId="0" xfId="4" applyFont="1" applyFill="1" applyAlignment="1">
      <alignment horizontal="center" vertical="center"/>
    </xf>
    <xf numFmtId="0" fontId="16" fillId="2" borderId="0" xfId="0" applyFont="1" applyFill="1" applyAlignment="1">
      <alignment vertical="center" wrapText="1"/>
    </xf>
    <xf numFmtId="166" fontId="9" fillId="2" borderId="3" xfId="3" applyNumberFormat="1" applyFont="1" applyFill="1" applyBorder="1" applyAlignment="1">
      <alignment horizontal="right" vertical="center" wrapText="1"/>
    </xf>
    <xf numFmtId="2" fontId="9" fillId="0" borderId="9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0" fontId="13" fillId="2" borderId="9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 wrapText="1"/>
    </xf>
    <xf numFmtId="166" fontId="9" fillId="2" borderId="23" xfId="3" applyNumberFormat="1" applyFont="1" applyFill="1" applyBorder="1" applyAlignment="1">
      <alignment horizontal="right" vertical="center" wrapText="1"/>
    </xf>
    <xf numFmtId="0" fontId="13" fillId="2" borderId="0" xfId="0" applyFont="1" applyFill="1" applyBorder="1" applyAlignment="1">
      <alignment horizontal="left" vertical="center"/>
    </xf>
    <xf numFmtId="166" fontId="9" fillId="0" borderId="9" xfId="3" applyNumberFormat="1" applyFont="1" applyFill="1" applyBorder="1" applyAlignment="1">
      <alignment horizontal="right" vertical="center"/>
    </xf>
    <xf numFmtId="0" fontId="13" fillId="2" borderId="15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/>
    </xf>
    <xf numFmtId="166" fontId="9" fillId="2" borderId="1" xfId="3" applyNumberFormat="1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9" xfId="0" applyFont="1" applyFill="1" applyBorder="1" applyAlignment="1">
      <alignment horizontal="center" vertical="center"/>
    </xf>
    <xf numFmtId="10" fontId="9" fillId="0" borderId="9" xfId="6" applyNumberFormat="1" applyFont="1" applyFill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 wrapText="1"/>
    </xf>
    <xf numFmtId="0" fontId="13" fillId="0" borderId="21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vertical="center" wrapText="1"/>
    </xf>
    <xf numFmtId="169" fontId="13" fillId="0" borderId="0" xfId="3" applyNumberFormat="1" applyFont="1" applyFill="1" applyBorder="1" applyAlignment="1">
      <alignment vertical="center" wrapText="1"/>
    </xf>
    <xf numFmtId="0" fontId="0" fillId="2" borderId="0" xfId="0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4" fillId="2" borderId="29" xfId="0" applyFont="1" applyFill="1" applyBorder="1" applyAlignment="1">
      <alignment vertical="center"/>
    </xf>
    <xf numFmtId="0" fontId="3" fillId="2" borderId="29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0" fontId="13" fillId="3" borderId="23" xfId="0" applyFont="1" applyFill="1" applyBorder="1" applyAlignment="1">
      <alignment horizontal="center" vertical="center"/>
    </xf>
    <xf numFmtId="166" fontId="9" fillId="3" borderId="23" xfId="3" applyNumberFormat="1" applyFont="1" applyFill="1" applyBorder="1" applyAlignment="1">
      <alignment horizontal="right" vertical="center" wrapText="1"/>
    </xf>
    <xf numFmtId="166" fontId="9" fillId="3" borderId="3" xfId="3" applyNumberFormat="1" applyFont="1" applyFill="1" applyBorder="1" applyAlignment="1">
      <alignment horizontal="right" vertical="center" wrapText="1"/>
    </xf>
    <xf numFmtId="10" fontId="9" fillId="3" borderId="9" xfId="6" applyNumberFormat="1" applyFont="1" applyFill="1" applyBorder="1" applyAlignment="1">
      <alignment horizontal="center" vertical="center"/>
    </xf>
    <xf numFmtId="2" fontId="9" fillId="3" borderId="9" xfId="0" applyNumberFormat="1" applyFont="1" applyFill="1" applyBorder="1" applyAlignment="1">
      <alignment horizontal="center" vertical="center"/>
    </xf>
    <xf numFmtId="166" fontId="9" fillId="3" borderId="9" xfId="3" applyNumberFormat="1" applyFont="1" applyFill="1" applyBorder="1" applyAlignment="1">
      <alignment horizontal="right" vertical="center"/>
    </xf>
    <xf numFmtId="0" fontId="13" fillId="3" borderId="3" xfId="0" applyFont="1" applyFill="1" applyBorder="1" applyAlignment="1">
      <alignment horizontal="center" vertical="center"/>
    </xf>
    <xf numFmtId="3" fontId="8" fillId="3" borderId="0" xfId="0" applyNumberFormat="1" applyFont="1" applyFill="1" applyAlignment="1">
      <alignment vertical="center"/>
    </xf>
    <xf numFmtId="169" fontId="18" fillId="0" borderId="0" xfId="3" applyNumberFormat="1" applyFont="1" applyFill="1" applyBorder="1" applyAlignment="1">
      <alignment vertical="center" wrapText="1"/>
    </xf>
    <xf numFmtId="0" fontId="19" fillId="2" borderId="0" xfId="0" applyFont="1" applyFill="1" applyAlignment="1">
      <alignment vertical="center"/>
    </xf>
    <xf numFmtId="169" fontId="20" fillId="0" borderId="0" xfId="3" applyNumberFormat="1" applyFont="1" applyFill="1" applyBorder="1" applyAlignment="1">
      <alignment vertical="center" wrapText="1"/>
    </xf>
    <xf numFmtId="0" fontId="21" fillId="2" borderId="0" xfId="0" applyFont="1" applyFill="1" applyAlignment="1">
      <alignment vertical="center"/>
    </xf>
    <xf numFmtId="169" fontId="22" fillId="0" borderId="0" xfId="3" applyNumberFormat="1" applyFont="1" applyFill="1" applyBorder="1" applyAlignment="1">
      <alignment vertical="center" wrapText="1"/>
    </xf>
    <xf numFmtId="0" fontId="23" fillId="2" borderId="0" xfId="0" applyFont="1" applyFill="1" applyAlignment="1">
      <alignment vertical="center"/>
    </xf>
    <xf numFmtId="0" fontId="24" fillId="2" borderId="0" xfId="0" applyFont="1" applyFill="1" applyAlignment="1">
      <alignment vertical="center"/>
    </xf>
    <xf numFmtId="0" fontId="25" fillId="2" borderId="18" xfId="0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center" vertical="center" wrapText="1"/>
    </xf>
    <xf numFmtId="0" fontId="25" fillId="0" borderId="23" xfId="0" applyFont="1" applyFill="1" applyBorder="1" applyAlignment="1">
      <alignment horizontal="center" vertical="center"/>
    </xf>
    <xf numFmtId="169" fontId="25" fillId="0" borderId="23" xfId="3" applyNumberFormat="1" applyFont="1" applyFill="1" applyBorder="1" applyAlignment="1">
      <alignment horizontal="center" vertical="center" wrapText="1"/>
    </xf>
    <xf numFmtId="169" fontId="25" fillId="3" borderId="23" xfId="3" applyNumberFormat="1" applyFont="1" applyFill="1" applyBorder="1" applyAlignment="1">
      <alignment horizontal="center" vertical="center" wrapText="1"/>
    </xf>
    <xf numFmtId="0" fontId="25" fillId="2" borderId="23" xfId="0" applyFont="1" applyFill="1" applyBorder="1" applyAlignment="1">
      <alignment horizontal="center" vertical="center"/>
    </xf>
    <xf numFmtId="169" fontId="25" fillId="2" borderId="23" xfId="3" applyNumberFormat="1" applyFont="1" applyFill="1" applyBorder="1" applyAlignment="1">
      <alignment horizontal="center" vertical="center" wrapText="1"/>
    </xf>
    <xf numFmtId="0" fontId="25" fillId="0" borderId="21" xfId="0" applyFont="1" applyFill="1" applyBorder="1" applyAlignment="1">
      <alignment horizontal="center" vertical="center"/>
    </xf>
    <xf numFmtId="169" fontId="25" fillId="0" borderId="21" xfId="3" applyNumberFormat="1" applyFont="1" applyFill="1" applyBorder="1" applyAlignment="1">
      <alignment horizontal="center" vertical="center" wrapText="1"/>
    </xf>
    <xf numFmtId="166" fontId="9" fillId="0" borderId="23" xfId="3" applyNumberFormat="1" applyFont="1" applyFill="1" applyBorder="1" applyAlignment="1">
      <alignment horizontal="right" vertical="center" wrapText="1"/>
    </xf>
    <xf numFmtId="166" fontId="9" fillId="0" borderId="3" xfId="3" applyNumberFormat="1" applyFont="1" applyFill="1" applyBorder="1" applyAlignment="1">
      <alignment horizontal="right" vertical="center" wrapText="1"/>
    </xf>
    <xf numFmtId="0" fontId="13" fillId="0" borderId="9" xfId="0" applyFont="1" applyFill="1" applyBorder="1" applyAlignment="1">
      <alignment horizontal="center" vertical="center"/>
    </xf>
    <xf numFmtId="10" fontId="9" fillId="2" borderId="9" xfId="6" applyNumberFormat="1" applyFont="1" applyFill="1" applyBorder="1" applyAlignment="1">
      <alignment horizontal="center" vertical="center"/>
    </xf>
    <xf numFmtId="2" fontId="9" fillId="2" borderId="9" xfId="0" applyNumberFormat="1" applyFont="1" applyFill="1" applyBorder="1" applyAlignment="1">
      <alignment horizontal="center" vertical="center"/>
    </xf>
    <xf numFmtId="166" fontId="9" fillId="2" borderId="9" xfId="3" applyNumberFormat="1" applyFont="1" applyFill="1" applyBorder="1" applyAlignment="1">
      <alignment horizontal="right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10" fontId="9" fillId="0" borderId="23" xfId="6" applyNumberFormat="1" applyFont="1" applyFill="1" applyBorder="1" applyAlignment="1">
      <alignment horizontal="left" vertical="center" wrapText="1"/>
    </xf>
    <xf numFmtId="10" fontId="9" fillId="0" borderId="23" xfId="6" applyNumberFormat="1" applyFont="1" applyFill="1" applyBorder="1" applyAlignment="1">
      <alignment horizontal="left" vertical="center"/>
    </xf>
    <xf numFmtId="10" fontId="9" fillId="0" borderId="24" xfId="6" applyNumberFormat="1" applyFont="1" applyFill="1" applyBorder="1" applyAlignment="1">
      <alignment horizontal="left" vertical="center"/>
    </xf>
    <xf numFmtId="0" fontId="13" fillId="2" borderId="23" xfId="0" applyFont="1" applyFill="1" applyBorder="1" applyAlignment="1">
      <alignment horizontal="left" vertical="center" wrapText="1"/>
    </xf>
    <xf numFmtId="49" fontId="9" fillId="2" borderId="9" xfId="0" applyNumberFormat="1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9" fillId="0" borderId="9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10" fontId="9" fillId="2" borderId="23" xfId="6" applyNumberFormat="1" applyFont="1" applyFill="1" applyBorder="1" applyAlignment="1">
      <alignment horizontal="left" vertical="center" wrapText="1"/>
    </xf>
    <xf numFmtId="10" fontId="9" fillId="2" borderId="23" xfId="6" applyNumberFormat="1" applyFont="1" applyFill="1" applyBorder="1" applyAlignment="1">
      <alignment horizontal="left" vertical="center"/>
    </xf>
    <xf numFmtId="10" fontId="9" fillId="2" borderId="24" xfId="6" applyNumberFormat="1" applyFont="1" applyFill="1" applyBorder="1" applyAlignment="1">
      <alignment horizontal="left" vertical="center"/>
    </xf>
    <xf numFmtId="0" fontId="13" fillId="2" borderId="1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49" fontId="9" fillId="3" borderId="9" xfId="0" applyNumberFormat="1" applyFont="1" applyFill="1" applyBorder="1" applyAlignment="1">
      <alignment horizontal="center" vertical="center" wrapText="1"/>
    </xf>
    <xf numFmtId="49" fontId="9" fillId="3" borderId="3" xfId="0" applyNumberFormat="1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left" vertical="center" wrapText="1"/>
    </xf>
    <xf numFmtId="0" fontId="13" fillId="3" borderId="23" xfId="0" applyFont="1" applyFill="1" applyBorder="1" applyAlignment="1">
      <alignment horizontal="left" vertical="center" wrapText="1"/>
    </xf>
    <xf numFmtId="0" fontId="13" fillId="2" borderId="6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center" wrapText="1"/>
    </xf>
    <xf numFmtId="0" fontId="25" fillId="2" borderId="26" xfId="0" applyFont="1" applyFill="1" applyBorder="1" applyAlignment="1">
      <alignment horizontal="center" vertical="center" wrapText="1"/>
    </xf>
    <xf numFmtId="0" fontId="25" fillId="2" borderId="17" xfId="0" applyFont="1" applyFill="1" applyBorder="1" applyAlignment="1">
      <alignment horizontal="center" vertical="center" wrapText="1"/>
    </xf>
    <xf numFmtId="0" fontId="25" fillId="2" borderId="18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25" fillId="2" borderId="27" xfId="0" applyFont="1" applyFill="1" applyBorder="1" applyAlignment="1">
      <alignment horizontal="center" vertical="center"/>
    </xf>
    <xf numFmtId="0" fontId="25" fillId="2" borderId="31" xfId="0" applyFont="1" applyFill="1" applyBorder="1" applyAlignment="1">
      <alignment horizontal="center" vertical="center"/>
    </xf>
    <xf numFmtId="0" fontId="25" fillId="2" borderId="28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4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horizontal="left" vertical="center" wrapText="1"/>
    </xf>
    <xf numFmtId="0" fontId="16" fillId="2" borderId="0" xfId="0" applyFont="1" applyFill="1" applyAlignment="1">
      <alignment horizontal="center" vertical="center" wrapText="1"/>
    </xf>
    <xf numFmtId="0" fontId="25" fillId="0" borderId="23" xfId="0" applyFont="1" applyFill="1" applyBorder="1" applyAlignment="1">
      <alignment horizontal="left" vertical="center" wrapText="1"/>
    </xf>
    <xf numFmtId="0" fontId="25" fillId="2" borderId="23" xfId="0" applyFont="1" applyFill="1" applyBorder="1" applyAlignment="1">
      <alignment horizontal="left" vertical="center" wrapText="1"/>
    </xf>
    <xf numFmtId="0" fontId="25" fillId="2" borderId="2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9" fillId="2" borderId="0" xfId="0" quotePrefix="1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6" fillId="2" borderId="8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10" fontId="13" fillId="2" borderId="6" xfId="6" applyNumberFormat="1" applyFont="1" applyFill="1" applyBorder="1" applyAlignment="1">
      <alignment horizontal="center" vertical="center"/>
    </xf>
    <xf numFmtId="10" fontId="13" fillId="2" borderId="8" xfId="6" applyNumberFormat="1" applyFont="1" applyFill="1" applyBorder="1" applyAlignment="1">
      <alignment horizontal="center" vertical="center"/>
    </xf>
    <xf numFmtId="10" fontId="13" fillId="2" borderId="7" xfId="6" applyNumberFormat="1" applyFont="1" applyFill="1" applyBorder="1" applyAlignment="1">
      <alignment horizontal="center" vertical="center"/>
    </xf>
    <xf numFmtId="10" fontId="9" fillId="3" borderId="23" xfId="6" applyNumberFormat="1" applyFont="1" applyFill="1" applyBorder="1" applyAlignment="1">
      <alignment horizontal="left" vertical="center" wrapText="1"/>
    </xf>
    <xf numFmtId="10" fontId="9" fillId="3" borderId="23" xfId="6" applyNumberFormat="1" applyFont="1" applyFill="1" applyBorder="1" applyAlignment="1">
      <alignment horizontal="left" vertical="center"/>
    </xf>
    <xf numFmtId="10" fontId="9" fillId="3" borderId="24" xfId="6" applyNumberFormat="1" applyFont="1" applyFill="1" applyBorder="1" applyAlignment="1">
      <alignment horizontal="left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 vertical="center"/>
    </xf>
    <xf numFmtId="0" fontId="25" fillId="0" borderId="26" xfId="0" applyFont="1" applyFill="1" applyBorder="1" applyAlignment="1">
      <alignment horizontal="center" vertical="center"/>
    </xf>
    <xf numFmtId="169" fontId="25" fillId="0" borderId="18" xfId="3" applyNumberFormat="1" applyFont="1" applyFill="1" applyBorder="1" applyAlignment="1">
      <alignment horizontal="center" vertical="center" wrapText="1"/>
    </xf>
    <xf numFmtId="169" fontId="25" fillId="0" borderId="26" xfId="3" applyNumberFormat="1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169" fontId="25" fillId="2" borderId="18" xfId="3" applyNumberFormat="1" applyFont="1" applyFill="1" applyBorder="1" applyAlignment="1">
      <alignment horizontal="center" vertical="center" wrapText="1"/>
    </xf>
    <xf numFmtId="169" fontId="25" fillId="2" borderId="26" xfId="3" applyNumberFormat="1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left" vertical="center" wrapText="1"/>
    </xf>
  </cellXfs>
  <cellStyles count="8">
    <cellStyle name="Euro" xfId="1" xr:uid="{00000000-0005-0000-0000-000000000000}"/>
    <cellStyle name="Euro 2" xfId="2" xr:uid="{00000000-0005-0000-0000-000001000000}"/>
    <cellStyle name="Millares [0]" xfId="3" builtinId="6"/>
    <cellStyle name="Millares [0] 2" xfId="4" xr:uid="{00000000-0005-0000-0000-000004000000}"/>
    <cellStyle name="Moneda 2" xfId="5" xr:uid="{00000000-0005-0000-0000-000005000000}"/>
    <cellStyle name="Normal" xfId="0" builtinId="0"/>
    <cellStyle name="Porcentaje" xfId="6" builtinId="5"/>
    <cellStyle name="Porcentaje 2" xfId="7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272143</xdr:colOff>
      <xdr:row>0</xdr:row>
      <xdr:rowOff>372960</xdr:rowOff>
    </xdr:from>
    <xdr:to>
      <xdr:col>1</xdr:col>
      <xdr:colOff>1564821</xdr:colOff>
      <xdr:row>2</xdr:row>
      <xdr:rowOff>299357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143" y="372960"/>
          <a:ext cx="2054678" cy="1627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L207"/>
  <sheetViews>
    <sheetView tabSelected="1" topLeftCell="A10" zoomScale="60" zoomScaleNormal="60" zoomScaleSheetLayoutView="70" workbookViewId="0">
      <selection activeCell="K100" sqref="K100"/>
    </sheetView>
  </sheetViews>
  <sheetFormatPr baseColWidth="10" defaultRowHeight="12.75" x14ac:dyDescent="0.2"/>
  <cols>
    <col min="1" max="1" width="11.42578125" style="17"/>
    <col min="2" max="2" width="24.85546875" style="17" customWidth="1"/>
    <col min="3" max="3" width="40" style="17" customWidth="1"/>
    <col min="4" max="4" width="35.7109375" style="17" customWidth="1"/>
    <col min="5" max="5" width="29.5703125" style="17" customWidth="1"/>
    <col min="6" max="6" width="30.5703125" style="17" customWidth="1"/>
    <col min="7" max="7" width="29.85546875" style="17" customWidth="1"/>
    <col min="8" max="8" width="25.28515625" style="17" customWidth="1"/>
    <col min="9" max="9" width="26.140625" style="17" customWidth="1"/>
    <col min="10" max="10" width="25.140625" style="17" customWidth="1"/>
    <col min="11" max="11" width="24.28515625" style="17" customWidth="1"/>
    <col min="12" max="16384" width="11.42578125" style="17"/>
  </cols>
  <sheetData>
    <row r="1" spans="1:10" ht="49.5" customHeight="1" x14ac:dyDescent="0.2">
      <c r="A1" s="137" t="s">
        <v>42</v>
      </c>
      <c r="B1" s="137"/>
      <c r="C1" s="137"/>
      <c r="D1" s="137"/>
      <c r="E1" s="137"/>
      <c r="F1" s="137"/>
      <c r="G1" s="137"/>
      <c r="H1" s="137"/>
      <c r="I1" s="137"/>
      <c r="J1" s="137"/>
    </row>
    <row r="2" spans="1:10" ht="84.75" customHeight="1" x14ac:dyDescent="0.2">
      <c r="A2" s="47"/>
      <c r="B2" s="47"/>
      <c r="C2" s="151" t="s">
        <v>41</v>
      </c>
      <c r="D2" s="151"/>
      <c r="E2" s="151"/>
      <c r="F2" s="151"/>
      <c r="G2" s="151"/>
      <c r="H2" s="151"/>
      <c r="I2" s="151"/>
      <c r="J2" s="151"/>
    </row>
    <row r="3" spans="1:10" ht="39" customHeight="1" x14ac:dyDescent="0.2">
      <c r="B3" s="147" t="s">
        <v>101</v>
      </c>
      <c r="C3" s="147"/>
      <c r="D3" s="147"/>
      <c r="E3" s="147"/>
      <c r="F3" s="147"/>
      <c r="G3" s="147"/>
      <c r="H3" s="147"/>
      <c r="I3" s="147"/>
      <c r="J3" s="147"/>
    </row>
    <row r="4" spans="1:10" ht="14.25" customHeight="1" x14ac:dyDescent="0.2">
      <c r="B4" s="16"/>
      <c r="C4" s="16"/>
      <c r="D4" s="16"/>
      <c r="E4" s="16"/>
      <c r="F4" s="16"/>
      <c r="G4" s="16"/>
      <c r="H4" s="16"/>
      <c r="I4" s="16"/>
      <c r="J4" s="16"/>
    </row>
    <row r="5" spans="1:10" ht="18" customHeight="1" thickBot="1" x14ac:dyDescent="0.25">
      <c r="B5" s="15"/>
      <c r="C5" s="15"/>
      <c r="D5" s="15"/>
      <c r="E5" s="15"/>
      <c r="F5" s="15"/>
      <c r="G5" s="15"/>
      <c r="H5" s="15"/>
      <c r="I5" s="15"/>
      <c r="J5" s="1"/>
    </row>
    <row r="6" spans="1:10" ht="34.5" customHeight="1" thickBot="1" x14ac:dyDescent="0.25">
      <c r="B6" s="148" t="s">
        <v>0</v>
      </c>
      <c r="C6" s="149"/>
      <c r="D6" s="40">
        <v>200000000</v>
      </c>
      <c r="E6" s="19"/>
      <c r="F6" s="20"/>
      <c r="G6" s="21"/>
      <c r="H6" s="22"/>
      <c r="I6" s="22"/>
      <c r="J6" s="23"/>
    </row>
    <row r="7" spans="1:10" ht="21" customHeight="1" x14ac:dyDescent="0.2">
      <c r="B7" s="24"/>
      <c r="C7" s="24"/>
      <c r="D7" s="25"/>
      <c r="E7" s="19"/>
      <c r="F7" s="20"/>
      <c r="G7" s="22"/>
      <c r="H7" s="22"/>
      <c r="I7" s="22"/>
      <c r="J7" s="23"/>
    </row>
    <row r="8" spans="1:10" ht="18" customHeight="1" x14ac:dyDescent="0.2">
      <c r="B8" s="24"/>
      <c r="C8" s="24"/>
      <c r="D8" s="26"/>
      <c r="E8" s="19"/>
      <c r="F8" s="27"/>
      <c r="G8" s="22"/>
      <c r="H8" s="22"/>
      <c r="I8" s="22"/>
      <c r="J8" s="23"/>
    </row>
    <row r="9" spans="1:10" ht="18" customHeight="1" x14ac:dyDescent="0.2">
      <c r="A9" s="73"/>
      <c r="B9" s="74" t="s">
        <v>2</v>
      </c>
      <c r="C9" s="75"/>
      <c r="D9" s="75"/>
      <c r="E9" s="75"/>
      <c r="F9" s="75"/>
      <c r="G9" s="75"/>
      <c r="H9" s="75"/>
      <c r="I9" s="75"/>
      <c r="J9" s="23"/>
    </row>
    <row r="10" spans="1:10" ht="19.5" customHeight="1" thickBot="1" x14ac:dyDescent="0.25">
      <c r="A10" s="76"/>
      <c r="B10" s="77"/>
      <c r="C10" s="78"/>
      <c r="D10" s="77"/>
      <c r="E10" s="77"/>
      <c r="F10" s="77"/>
      <c r="G10" s="77"/>
      <c r="H10" s="77"/>
      <c r="I10" s="77"/>
      <c r="J10" s="23"/>
    </row>
    <row r="11" spans="1:10" ht="30" customHeight="1" x14ac:dyDescent="0.2">
      <c r="A11" s="138" t="s">
        <v>1</v>
      </c>
      <c r="B11" s="139"/>
      <c r="C11" s="139"/>
      <c r="D11" s="139" t="s">
        <v>21</v>
      </c>
      <c r="E11" s="144" t="s">
        <v>15</v>
      </c>
      <c r="F11" s="145"/>
      <c r="G11" s="145"/>
      <c r="H11" s="146"/>
      <c r="I11" s="139" t="s">
        <v>14</v>
      </c>
      <c r="J11" s="71"/>
    </row>
    <row r="12" spans="1:10" ht="54" x14ac:dyDescent="0.2">
      <c r="A12" s="140"/>
      <c r="B12" s="141"/>
      <c r="C12" s="141"/>
      <c r="D12" s="141"/>
      <c r="E12" s="95" t="s">
        <v>51</v>
      </c>
      <c r="F12" s="96" t="s">
        <v>16</v>
      </c>
      <c r="G12" s="95" t="s">
        <v>20</v>
      </c>
      <c r="H12" s="95" t="s">
        <v>22</v>
      </c>
      <c r="I12" s="154"/>
      <c r="J12" s="79"/>
    </row>
    <row r="13" spans="1:10" s="89" customFormat="1" ht="60.75" customHeight="1" x14ac:dyDescent="0.2">
      <c r="A13" s="97">
        <v>1</v>
      </c>
      <c r="B13" s="152" t="s">
        <v>43</v>
      </c>
      <c r="C13" s="152"/>
      <c r="D13" s="98" t="s">
        <v>52</v>
      </c>
      <c r="E13" s="98" t="s">
        <v>27</v>
      </c>
      <c r="F13" s="98" t="s">
        <v>27</v>
      </c>
      <c r="G13" s="98" t="s">
        <v>27</v>
      </c>
      <c r="H13" s="98" t="s">
        <v>27</v>
      </c>
      <c r="I13" s="98" t="s">
        <v>35</v>
      </c>
      <c r="J13" s="88"/>
    </row>
    <row r="14" spans="1:10" ht="60.75" customHeight="1" x14ac:dyDescent="0.2">
      <c r="A14" s="97">
        <v>2</v>
      </c>
      <c r="B14" s="152" t="s">
        <v>53</v>
      </c>
      <c r="C14" s="152"/>
      <c r="D14" s="98" t="s">
        <v>55</v>
      </c>
      <c r="E14" s="98" t="s">
        <v>27</v>
      </c>
      <c r="F14" s="98" t="s">
        <v>27</v>
      </c>
      <c r="G14" s="98" t="s">
        <v>27</v>
      </c>
      <c r="H14" s="98" t="s">
        <v>27</v>
      </c>
      <c r="I14" s="98" t="s">
        <v>35</v>
      </c>
      <c r="J14" s="72"/>
    </row>
    <row r="15" spans="1:10" s="89" customFormat="1" ht="60.75" customHeight="1" x14ac:dyDescent="0.2">
      <c r="A15" s="100">
        <v>3</v>
      </c>
      <c r="B15" s="153" t="s">
        <v>54</v>
      </c>
      <c r="C15" s="153"/>
      <c r="D15" s="101" t="s">
        <v>39</v>
      </c>
      <c r="E15" s="101" t="s">
        <v>27</v>
      </c>
      <c r="F15" s="98" t="s">
        <v>27</v>
      </c>
      <c r="G15" s="98" t="s">
        <v>27</v>
      </c>
      <c r="H15" s="101" t="s">
        <v>27</v>
      </c>
      <c r="I15" s="98" t="s">
        <v>35</v>
      </c>
      <c r="J15" s="88"/>
    </row>
    <row r="16" spans="1:10" s="89" customFormat="1" ht="60.75" customHeight="1" x14ac:dyDescent="0.2">
      <c r="A16" s="100">
        <v>4</v>
      </c>
      <c r="B16" s="153" t="s">
        <v>56</v>
      </c>
      <c r="C16" s="153"/>
      <c r="D16" s="101" t="s">
        <v>57</v>
      </c>
      <c r="E16" s="101" t="s">
        <v>27</v>
      </c>
      <c r="F16" s="98" t="s">
        <v>27</v>
      </c>
      <c r="G16" s="101" t="s">
        <v>27</v>
      </c>
      <c r="H16" s="101" t="s">
        <v>27</v>
      </c>
      <c r="I16" s="98" t="s">
        <v>35</v>
      </c>
      <c r="J16" s="88"/>
    </row>
    <row r="17" spans="1:10" s="91" customFormat="1" ht="60.75" customHeight="1" x14ac:dyDescent="0.2">
      <c r="A17" s="100">
        <v>5</v>
      </c>
      <c r="B17" s="153" t="s">
        <v>58</v>
      </c>
      <c r="C17" s="153"/>
      <c r="D17" s="101" t="s">
        <v>37</v>
      </c>
      <c r="E17" s="101" t="s">
        <v>27</v>
      </c>
      <c r="F17" s="99" t="s">
        <v>33</v>
      </c>
      <c r="G17" s="101" t="s">
        <v>27</v>
      </c>
      <c r="H17" s="101" t="s">
        <v>27</v>
      </c>
      <c r="I17" s="99" t="s">
        <v>34</v>
      </c>
      <c r="J17" s="90"/>
    </row>
    <row r="18" spans="1:10" ht="60.75" customHeight="1" x14ac:dyDescent="0.2">
      <c r="A18" s="97">
        <v>6</v>
      </c>
      <c r="B18" s="152" t="s">
        <v>59</v>
      </c>
      <c r="C18" s="152"/>
      <c r="D18" s="98" t="s">
        <v>60</v>
      </c>
      <c r="E18" s="98" t="s">
        <v>27</v>
      </c>
      <c r="F18" s="98" t="s">
        <v>27</v>
      </c>
      <c r="G18" s="98" t="s">
        <v>27</v>
      </c>
      <c r="H18" s="98" t="s">
        <v>27</v>
      </c>
      <c r="I18" s="98" t="s">
        <v>35</v>
      </c>
      <c r="J18" s="72"/>
    </row>
    <row r="19" spans="1:10" s="93" customFormat="1" ht="60.75" customHeight="1" x14ac:dyDescent="0.2">
      <c r="A19" s="97">
        <v>7</v>
      </c>
      <c r="B19" s="152" t="s">
        <v>61</v>
      </c>
      <c r="C19" s="152"/>
      <c r="D19" s="98" t="s">
        <v>62</v>
      </c>
      <c r="E19" s="98" t="s">
        <v>27</v>
      </c>
      <c r="F19" s="98" t="s">
        <v>27</v>
      </c>
      <c r="G19" s="98" t="s">
        <v>27</v>
      </c>
      <c r="H19" s="98" t="s">
        <v>27</v>
      </c>
      <c r="I19" s="98" t="s">
        <v>35</v>
      </c>
      <c r="J19" s="92"/>
    </row>
    <row r="20" spans="1:10" s="89" customFormat="1" ht="60.75" customHeight="1" x14ac:dyDescent="0.2">
      <c r="A20" s="174">
        <v>8</v>
      </c>
      <c r="B20" s="152" t="s">
        <v>64</v>
      </c>
      <c r="C20" s="152"/>
      <c r="D20" s="176" t="s">
        <v>63</v>
      </c>
      <c r="E20" s="98" t="s">
        <v>27</v>
      </c>
      <c r="F20" s="98" t="s">
        <v>27</v>
      </c>
      <c r="G20" s="98" t="s">
        <v>27</v>
      </c>
      <c r="H20" s="98" t="s">
        <v>27</v>
      </c>
      <c r="I20" s="180" t="s">
        <v>35</v>
      </c>
      <c r="J20" s="88"/>
    </row>
    <row r="21" spans="1:10" s="89" customFormat="1" ht="60.75" customHeight="1" x14ac:dyDescent="0.2">
      <c r="A21" s="175"/>
      <c r="B21" s="152" t="s">
        <v>65</v>
      </c>
      <c r="C21" s="152"/>
      <c r="D21" s="177"/>
      <c r="E21" s="98" t="s">
        <v>27</v>
      </c>
      <c r="F21" s="98" t="s">
        <v>27</v>
      </c>
      <c r="G21" s="98" t="s">
        <v>27</v>
      </c>
      <c r="H21" s="98" t="s">
        <v>27</v>
      </c>
      <c r="I21" s="181"/>
      <c r="J21" s="88"/>
    </row>
    <row r="22" spans="1:10" ht="60.75" customHeight="1" x14ac:dyDescent="0.2">
      <c r="A22" s="97">
        <v>9</v>
      </c>
      <c r="B22" s="152" t="s">
        <v>66</v>
      </c>
      <c r="C22" s="152"/>
      <c r="D22" s="98" t="s">
        <v>67</v>
      </c>
      <c r="E22" s="98" t="s">
        <v>27</v>
      </c>
      <c r="F22" s="98" t="s">
        <v>27</v>
      </c>
      <c r="G22" s="98" t="s">
        <v>27</v>
      </c>
      <c r="H22" s="98" t="s">
        <v>27</v>
      </c>
      <c r="I22" s="98" t="s">
        <v>35</v>
      </c>
      <c r="J22" s="72"/>
    </row>
    <row r="23" spans="1:10" ht="60.75" customHeight="1" x14ac:dyDescent="0.2">
      <c r="A23" s="97">
        <v>10</v>
      </c>
      <c r="B23" s="152" t="s">
        <v>68</v>
      </c>
      <c r="C23" s="152"/>
      <c r="D23" s="98" t="s">
        <v>68</v>
      </c>
      <c r="E23" s="98" t="s">
        <v>27</v>
      </c>
      <c r="F23" s="98" t="s">
        <v>27</v>
      </c>
      <c r="G23" s="98" t="s">
        <v>27</v>
      </c>
      <c r="H23" s="98" t="s">
        <v>27</v>
      </c>
      <c r="I23" s="98" t="s">
        <v>35</v>
      </c>
      <c r="J23" s="72"/>
    </row>
    <row r="24" spans="1:10" ht="60.75" customHeight="1" x14ac:dyDescent="0.2">
      <c r="A24" s="102">
        <v>11</v>
      </c>
      <c r="B24" s="152" t="s">
        <v>69</v>
      </c>
      <c r="C24" s="152"/>
      <c r="D24" s="103" t="s">
        <v>70</v>
      </c>
      <c r="E24" s="98" t="s">
        <v>27</v>
      </c>
      <c r="F24" s="98" t="s">
        <v>27</v>
      </c>
      <c r="G24" s="98" t="s">
        <v>27</v>
      </c>
      <c r="H24" s="98" t="s">
        <v>27</v>
      </c>
      <c r="I24" s="98" t="s">
        <v>35</v>
      </c>
      <c r="J24" s="72"/>
    </row>
    <row r="25" spans="1:10" ht="60.75" customHeight="1" x14ac:dyDescent="0.2">
      <c r="A25" s="97">
        <v>12</v>
      </c>
      <c r="B25" s="152" t="s">
        <v>71</v>
      </c>
      <c r="C25" s="152"/>
      <c r="D25" s="98" t="s">
        <v>72</v>
      </c>
      <c r="E25" s="98" t="s">
        <v>27</v>
      </c>
      <c r="F25" s="98" t="s">
        <v>27</v>
      </c>
      <c r="G25" s="98" t="s">
        <v>27</v>
      </c>
      <c r="H25" s="98" t="s">
        <v>27</v>
      </c>
      <c r="I25" s="98" t="s">
        <v>35</v>
      </c>
      <c r="J25" s="72"/>
    </row>
    <row r="26" spans="1:10" ht="60.75" customHeight="1" x14ac:dyDescent="0.2">
      <c r="A26" s="97">
        <v>13</v>
      </c>
      <c r="B26" s="152" t="s">
        <v>73</v>
      </c>
      <c r="C26" s="152"/>
      <c r="D26" s="98" t="s">
        <v>73</v>
      </c>
      <c r="E26" s="98" t="s">
        <v>27</v>
      </c>
      <c r="F26" s="98" t="s">
        <v>27</v>
      </c>
      <c r="G26" s="98" t="s">
        <v>27</v>
      </c>
      <c r="H26" s="98" t="s">
        <v>27</v>
      </c>
      <c r="I26" s="98" t="s">
        <v>35</v>
      </c>
      <c r="J26" s="72"/>
    </row>
    <row r="27" spans="1:10" s="89" customFormat="1" ht="60.75" customHeight="1" x14ac:dyDescent="0.2">
      <c r="A27" s="97">
        <v>14</v>
      </c>
      <c r="B27" s="152" t="s">
        <v>74</v>
      </c>
      <c r="C27" s="152"/>
      <c r="D27" s="98" t="s">
        <v>76</v>
      </c>
      <c r="E27" s="98" t="s">
        <v>27</v>
      </c>
      <c r="F27" s="99" t="s">
        <v>33</v>
      </c>
      <c r="G27" s="98" t="s">
        <v>27</v>
      </c>
      <c r="H27" s="98" t="s">
        <v>27</v>
      </c>
      <c r="I27" s="99" t="s">
        <v>34</v>
      </c>
      <c r="J27" s="88"/>
    </row>
    <row r="28" spans="1:10" ht="60.75" customHeight="1" x14ac:dyDescent="0.2">
      <c r="A28" s="97">
        <v>15</v>
      </c>
      <c r="B28" s="152" t="s">
        <v>75</v>
      </c>
      <c r="C28" s="152"/>
      <c r="D28" s="98" t="s">
        <v>78</v>
      </c>
      <c r="E28" s="98" t="s">
        <v>27</v>
      </c>
      <c r="F28" s="98" t="s">
        <v>27</v>
      </c>
      <c r="G28" s="98" t="s">
        <v>27</v>
      </c>
      <c r="H28" s="98" t="s">
        <v>27</v>
      </c>
      <c r="I28" s="98" t="s">
        <v>35</v>
      </c>
      <c r="J28" s="72"/>
    </row>
    <row r="29" spans="1:10" ht="60.75" customHeight="1" x14ac:dyDescent="0.2">
      <c r="A29" s="97">
        <v>16</v>
      </c>
      <c r="B29" s="152" t="s">
        <v>77</v>
      </c>
      <c r="C29" s="152"/>
      <c r="D29" s="98" t="s">
        <v>79</v>
      </c>
      <c r="E29" s="98" t="s">
        <v>27</v>
      </c>
      <c r="F29" s="98" t="s">
        <v>27</v>
      </c>
      <c r="G29" s="98" t="s">
        <v>27</v>
      </c>
      <c r="H29" s="98" t="s">
        <v>27</v>
      </c>
      <c r="I29" s="98" t="s">
        <v>35</v>
      </c>
      <c r="J29" s="72"/>
    </row>
    <row r="30" spans="1:10" s="89" customFormat="1" ht="60.75" customHeight="1" x14ac:dyDescent="0.2">
      <c r="A30" s="97">
        <v>17</v>
      </c>
      <c r="B30" s="152" t="s">
        <v>80</v>
      </c>
      <c r="C30" s="152"/>
      <c r="D30" s="98" t="s">
        <v>80</v>
      </c>
      <c r="E30" s="98" t="s">
        <v>27</v>
      </c>
      <c r="F30" s="98" t="s">
        <v>27</v>
      </c>
      <c r="G30" s="98" t="s">
        <v>27</v>
      </c>
      <c r="H30" s="98" t="s">
        <v>27</v>
      </c>
      <c r="I30" s="98" t="s">
        <v>35</v>
      </c>
      <c r="J30" s="88"/>
    </row>
    <row r="31" spans="1:10" s="89" customFormat="1" ht="60.75" customHeight="1" x14ac:dyDescent="0.2">
      <c r="A31" s="97">
        <v>18</v>
      </c>
      <c r="B31" s="152" t="s">
        <v>81</v>
      </c>
      <c r="C31" s="152"/>
      <c r="D31" s="98" t="s">
        <v>82</v>
      </c>
      <c r="E31" s="98" t="s">
        <v>27</v>
      </c>
      <c r="F31" s="98" t="s">
        <v>27</v>
      </c>
      <c r="G31" s="98" t="s">
        <v>27</v>
      </c>
      <c r="H31" s="98" t="s">
        <v>27</v>
      </c>
      <c r="I31" s="98" t="s">
        <v>35</v>
      </c>
      <c r="J31" s="88"/>
    </row>
    <row r="32" spans="1:10" ht="60.75" customHeight="1" x14ac:dyDescent="0.2">
      <c r="A32" s="97">
        <v>19</v>
      </c>
      <c r="B32" s="152" t="s">
        <v>83</v>
      </c>
      <c r="C32" s="152"/>
      <c r="D32" s="98" t="s">
        <v>84</v>
      </c>
      <c r="E32" s="98" t="s">
        <v>27</v>
      </c>
      <c r="F32" s="98" t="s">
        <v>27</v>
      </c>
      <c r="G32" s="98" t="s">
        <v>27</v>
      </c>
      <c r="H32" s="98" t="s">
        <v>27</v>
      </c>
      <c r="I32" s="98" t="s">
        <v>35</v>
      </c>
      <c r="J32" s="72"/>
    </row>
    <row r="33" spans="1:10" ht="60.75" customHeight="1" x14ac:dyDescent="0.2">
      <c r="A33" s="97">
        <v>20</v>
      </c>
      <c r="B33" s="152" t="s">
        <v>85</v>
      </c>
      <c r="C33" s="152"/>
      <c r="D33" s="98" t="s">
        <v>86</v>
      </c>
      <c r="E33" s="98" t="s">
        <v>27</v>
      </c>
      <c r="F33" s="98" t="s">
        <v>27</v>
      </c>
      <c r="G33" s="98" t="s">
        <v>27</v>
      </c>
      <c r="H33" s="98" t="s">
        <v>27</v>
      </c>
      <c r="I33" s="98" t="s">
        <v>35</v>
      </c>
      <c r="J33" s="72"/>
    </row>
    <row r="34" spans="1:10" s="89" customFormat="1" ht="60.75" customHeight="1" x14ac:dyDescent="0.2">
      <c r="A34" s="97">
        <v>21</v>
      </c>
      <c r="B34" s="152" t="s">
        <v>87</v>
      </c>
      <c r="C34" s="152"/>
      <c r="D34" s="98" t="s">
        <v>88</v>
      </c>
      <c r="E34" s="98" t="s">
        <v>27</v>
      </c>
      <c r="F34" s="98" t="s">
        <v>27</v>
      </c>
      <c r="G34" s="98" t="s">
        <v>27</v>
      </c>
      <c r="H34" s="98" t="s">
        <v>27</v>
      </c>
      <c r="I34" s="98" t="s">
        <v>35</v>
      </c>
      <c r="J34" s="88"/>
    </row>
    <row r="35" spans="1:10" ht="60.75" customHeight="1" x14ac:dyDescent="0.2">
      <c r="A35" s="97">
        <v>22</v>
      </c>
      <c r="B35" s="152" t="s">
        <v>89</v>
      </c>
      <c r="C35" s="152"/>
      <c r="D35" s="98" t="s">
        <v>90</v>
      </c>
      <c r="E35" s="98" t="s">
        <v>27</v>
      </c>
      <c r="F35" s="98" t="s">
        <v>27</v>
      </c>
      <c r="G35" s="98" t="s">
        <v>27</v>
      </c>
      <c r="H35" s="98" t="s">
        <v>27</v>
      </c>
      <c r="I35" s="98" t="s">
        <v>35</v>
      </c>
      <c r="J35" s="72"/>
    </row>
    <row r="36" spans="1:10" ht="60.75" customHeight="1" x14ac:dyDescent="0.2">
      <c r="A36" s="97">
        <v>23</v>
      </c>
      <c r="B36" s="152" t="s">
        <v>91</v>
      </c>
      <c r="C36" s="152"/>
      <c r="D36" s="98" t="s">
        <v>92</v>
      </c>
      <c r="E36" s="98" t="s">
        <v>27</v>
      </c>
      <c r="F36" s="98" t="s">
        <v>27</v>
      </c>
      <c r="G36" s="98" t="s">
        <v>27</v>
      </c>
      <c r="H36" s="98" t="s">
        <v>27</v>
      </c>
      <c r="I36" s="98" t="s">
        <v>35</v>
      </c>
      <c r="J36" s="72"/>
    </row>
    <row r="37" spans="1:10" s="91" customFormat="1" ht="60.75" customHeight="1" x14ac:dyDescent="0.2">
      <c r="A37" s="97">
        <v>24</v>
      </c>
      <c r="B37" s="152" t="s">
        <v>93</v>
      </c>
      <c r="C37" s="152"/>
      <c r="D37" s="98" t="s">
        <v>94</v>
      </c>
      <c r="E37" s="98" t="s">
        <v>27</v>
      </c>
      <c r="F37" s="99" t="s">
        <v>33</v>
      </c>
      <c r="G37" s="98" t="s">
        <v>27</v>
      </c>
      <c r="H37" s="98" t="s">
        <v>27</v>
      </c>
      <c r="I37" s="99" t="s">
        <v>34</v>
      </c>
      <c r="J37" s="90"/>
    </row>
    <row r="38" spans="1:10" s="89" customFormat="1" ht="60.75" customHeight="1" x14ac:dyDescent="0.2">
      <c r="A38" s="97">
        <v>25</v>
      </c>
      <c r="B38" s="152" t="s">
        <v>95</v>
      </c>
      <c r="C38" s="152"/>
      <c r="D38" s="98" t="s">
        <v>96</v>
      </c>
      <c r="E38" s="98" t="s">
        <v>27</v>
      </c>
      <c r="F38" s="99" t="s">
        <v>33</v>
      </c>
      <c r="G38" s="98" t="s">
        <v>27</v>
      </c>
      <c r="H38" s="98" t="s">
        <v>27</v>
      </c>
      <c r="I38" s="99" t="s">
        <v>34</v>
      </c>
      <c r="J38" s="88"/>
    </row>
    <row r="39" spans="1:10" s="89" customFormat="1" ht="60.75" customHeight="1" x14ac:dyDescent="0.2">
      <c r="A39" s="97">
        <v>26</v>
      </c>
      <c r="B39" s="152" t="s">
        <v>97</v>
      </c>
      <c r="C39" s="152"/>
      <c r="D39" s="98"/>
      <c r="E39" s="98" t="s">
        <v>27</v>
      </c>
      <c r="F39" s="99" t="s">
        <v>33</v>
      </c>
      <c r="G39" s="98" t="s">
        <v>27</v>
      </c>
      <c r="H39" s="98" t="s">
        <v>27</v>
      </c>
      <c r="I39" s="99" t="s">
        <v>34</v>
      </c>
      <c r="J39" s="88"/>
    </row>
    <row r="40" spans="1:10" s="94" customFormat="1" ht="51.75" customHeight="1" x14ac:dyDescent="0.2">
      <c r="A40" s="97">
        <v>27</v>
      </c>
      <c r="B40" s="152" t="s">
        <v>98</v>
      </c>
      <c r="C40" s="152"/>
      <c r="D40" s="98" t="s">
        <v>99</v>
      </c>
      <c r="E40" s="98" t="s">
        <v>27</v>
      </c>
      <c r="F40" s="99" t="s">
        <v>33</v>
      </c>
      <c r="G40" s="98" t="s">
        <v>27</v>
      </c>
      <c r="H40" s="98" t="s">
        <v>27</v>
      </c>
      <c r="I40" s="99" t="s">
        <v>34</v>
      </c>
      <c r="J40" s="88"/>
    </row>
    <row r="41" spans="1:10" s="29" customFormat="1" ht="67.5" customHeight="1" thickBot="1" x14ac:dyDescent="0.25">
      <c r="B41" s="150" t="s">
        <v>10</v>
      </c>
      <c r="C41" s="150"/>
      <c r="D41" s="150"/>
      <c r="E41" s="5"/>
      <c r="F41" s="5"/>
      <c r="G41" s="5"/>
      <c r="H41" s="5"/>
      <c r="I41" s="5"/>
    </row>
    <row r="42" spans="1:10" s="29" customFormat="1" ht="67.5" customHeight="1" thickBot="1" x14ac:dyDescent="0.25">
      <c r="A42" s="142" t="s">
        <v>1</v>
      </c>
      <c r="B42" s="143"/>
      <c r="C42" s="143"/>
      <c r="D42" s="57" t="s">
        <v>4</v>
      </c>
      <c r="E42" s="57" t="s">
        <v>5</v>
      </c>
      <c r="F42" s="57" t="s">
        <v>6</v>
      </c>
      <c r="G42" s="57" t="s">
        <v>7</v>
      </c>
      <c r="H42" s="57" t="s">
        <v>17</v>
      </c>
      <c r="I42" s="57" t="s">
        <v>18</v>
      </c>
      <c r="J42" s="53" t="s">
        <v>19</v>
      </c>
    </row>
    <row r="43" spans="1:10" s="29" customFormat="1" ht="61.5" customHeight="1" thickBot="1" x14ac:dyDescent="0.25">
      <c r="A43" s="62">
        <v>1</v>
      </c>
      <c r="B43" s="128" t="str">
        <f t="shared" ref="B43:B62" si="0">B13</f>
        <v>DRV INGENIERIA SAS</v>
      </c>
      <c r="C43" s="128"/>
      <c r="D43" s="104">
        <v>3487539118</v>
      </c>
      <c r="E43" s="104">
        <v>76279860</v>
      </c>
      <c r="F43" s="104">
        <v>3033056889</v>
      </c>
      <c r="G43" s="104">
        <v>76279860</v>
      </c>
      <c r="H43" s="104">
        <v>1102246519</v>
      </c>
      <c r="I43" s="104">
        <v>18838322</v>
      </c>
      <c r="J43" s="105">
        <f>D43-E43</f>
        <v>3411259258</v>
      </c>
    </row>
    <row r="44" spans="1:10" s="29" customFormat="1" ht="61.5" customHeight="1" thickBot="1" x14ac:dyDescent="0.25">
      <c r="A44" s="62">
        <v>2</v>
      </c>
      <c r="B44" s="128" t="str">
        <f t="shared" si="0"/>
        <v>QUATTRO PROYECTOS E INVERSIONES S.A.S</v>
      </c>
      <c r="C44" s="128"/>
      <c r="D44" s="54">
        <v>2356832025</v>
      </c>
      <c r="E44" s="54">
        <v>482455955</v>
      </c>
      <c r="F44" s="54">
        <v>1781692567</v>
      </c>
      <c r="G44" s="54">
        <v>165319314</v>
      </c>
      <c r="H44" s="54">
        <v>395380573</v>
      </c>
      <c r="I44" s="54">
        <v>76081736</v>
      </c>
      <c r="J44" s="48">
        <f t="shared" ref="J44:J48" si="1">D44-E44</f>
        <v>1874376070</v>
      </c>
    </row>
    <row r="45" spans="1:10" s="29" customFormat="1" ht="61.5" customHeight="1" thickBot="1" x14ac:dyDescent="0.25">
      <c r="A45" s="62">
        <v>3</v>
      </c>
      <c r="B45" s="128" t="str">
        <f t="shared" si="0"/>
        <v>ESTRUVIAS LTDA ESTRUCTURAS Y VIAS</v>
      </c>
      <c r="C45" s="128"/>
      <c r="D45" s="104">
        <v>482940424</v>
      </c>
      <c r="E45" s="104">
        <v>36891080</v>
      </c>
      <c r="F45" s="104">
        <v>453286186</v>
      </c>
      <c r="G45" s="104">
        <v>36891080</v>
      </c>
      <c r="H45" s="104">
        <v>56084641</v>
      </c>
      <c r="I45" s="104">
        <v>504025</v>
      </c>
      <c r="J45" s="105">
        <f t="shared" si="1"/>
        <v>446049344</v>
      </c>
    </row>
    <row r="46" spans="1:10" s="29" customFormat="1" ht="61.5" customHeight="1" thickBot="1" x14ac:dyDescent="0.25">
      <c r="A46" s="111">
        <v>4</v>
      </c>
      <c r="B46" s="115" t="str">
        <f t="shared" si="0"/>
        <v>LIMACOR MY S.A.S.</v>
      </c>
      <c r="C46" s="115"/>
      <c r="D46" s="54">
        <v>2159148715</v>
      </c>
      <c r="E46" s="54">
        <v>50883061</v>
      </c>
      <c r="F46" s="54">
        <v>1959265715</v>
      </c>
      <c r="G46" s="54">
        <v>50883061</v>
      </c>
      <c r="H46" s="54">
        <v>291605243</v>
      </c>
      <c r="I46" s="54">
        <v>0</v>
      </c>
      <c r="J46" s="48">
        <f>D46-E46</f>
        <v>2108265654</v>
      </c>
    </row>
    <row r="47" spans="1:10" s="29" customFormat="1" ht="61.5" customHeight="1" thickBot="1" x14ac:dyDescent="0.25">
      <c r="A47" s="80">
        <v>5</v>
      </c>
      <c r="B47" s="129" t="str">
        <f t="shared" si="0"/>
        <v>INCIVIAS S.A.S</v>
      </c>
      <c r="C47" s="129"/>
      <c r="D47" s="81"/>
      <c r="E47" s="81"/>
      <c r="F47" s="81"/>
      <c r="G47" s="81"/>
      <c r="H47" s="81"/>
      <c r="I47" s="81"/>
      <c r="J47" s="82">
        <f t="shared" si="1"/>
        <v>0</v>
      </c>
    </row>
    <row r="48" spans="1:10" s="29" customFormat="1" ht="61.5" customHeight="1" thickBot="1" x14ac:dyDescent="0.25">
      <c r="A48" s="62">
        <v>6</v>
      </c>
      <c r="B48" s="128" t="str">
        <f t="shared" si="0"/>
        <v>SERVICIOS INTEGRALES DE INGENIERIA Y CONSTRUCCION SAS</v>
      </c>
      <c r="C48" s="128"/>
      <c r="D48" s="54">
        <v>974960625</v>
      </c>
      <c r="E48" s="54">
        <v>334806367</v>
      </c>
      <c r="F48" s="54">
        <v>935615896</v>
      </c>
      <c r="G48" s="54">
        <v>180618822</v>
      </c>
      <c r="H48" s="54">
        <v>137335977</v>
      </c>
      <c r="I48" s="54">
        <v>17749891</v>
      </c>
      <c r="J48" s="48">
        <f t="shared" si="1"/>
        <v>640154258</v>
      </c>
    </row>
    <row r="49" spans="1:10" s="29" customFormat="1" ht="61.5" customHeight="1" thickBot="1" x14ac:dyDescent="0.25">
      <c r="A49" s="111">
        <v>7</v>
      </c>
      <c r="B49" s="115" t="str">
        <f t="shared" si="0"/>
        <v>SERVICIOS INTEGRALES DE ARQUITECTURA Y CONSTRUCCION SERARCO SAS</v>
      </c>
      <c r="C49" s="115"/>
      <c r="D49" s="54">
        <v>412352981</v>
      </c>
      <c r="E49" s="54">
        <v>19549400</v>
      </c>
      <c r="F49" s="54">
        <v>329297981</v>
      </c>
      <c r="G49" s="54">
        <v>19549400</v>
      </c>
      <c r="H49" s="54">
        <v>56034737</v>
      </c>
      <c r="I49" s="54">
        <v>0</v>
      </c>
      <c r="J49" s="48">
        <f t="shared" ref="J49:J54" si="2">D49-E49</f>
        <v>392803581</v>
      </c>
    </row>
    <row r="50" spans="1:10" s="29" customFormat="1" ht="61.5" customHeight="1" thickBot="1" x14ac:dyDescent="0.25">
      <c r="A50" s="178">
        <v>8</v>
      </c>
      <c r="B50" s="115" t="str">
        <f t="shared" si="0"/>
        <v>CONSORCIO LA GAITANA
FRANCISCO JAVIER
VILLANUEVA TOVAR  50%</v>
      </c>
      <c r="C50" s="115"/>
      <c r="D50" s="54">
        <v>609800000</v>
      </c>
      <c r="E50" s="54">
        <v>15000000</v>
      </c>
      <c r="F50" s="54">
        <v>542800000</v>
      </c>
      <c r="G50" s="54">
        <v>2000000</v>
      </c>
      <c r="H50" s="54">
        <v>124600000</v>
      </c>
      <c r="I50" s="54">
        <v>1000000</v>
      </c>
      <c r="J50" s="48">
        <f t="shared" si="2"/>
        <v>594800000</v>
      </c>
    </row>
    <row r="51" spans="1:10" s="29" customFormat="1" ht="61.5" customHeight="1" thickBot="1" x14ac:dyDescent="0.25">
      <c r="A51" s="179"/>
      <c r="B51" s="115" t="str">
        <f t="shared" si="0"/>
        <v>CONSORCIO LA GAITANA
 ARMELCO SAS  50%</v>
      </c>
      <c r="C51" s="115"/>
      <c r="D51" s="54">
        <v>1549207450</v>
      </c>
      <c r="E51" s="54">
        <v>975000</v>
      </c>
      <c r="F51" s="54">
        <v>1414257050</v>
      </c>
      <c r="G51" s="54">
        <v>975000</v>
      </c>
      <c r="H51" s="54">
        <v>121151510</v>
      </c>
      <c r="I51" s="54">
        <v>89510</v>
      </c>
      <c r="J51" s="48">
        <f t="shared" si="2"/>
        <v>1548232450</v>
      </c>
    </row>
    <row r="52" spans="1:10" s="29" customFormat="1" ht="61.5" customHeight="1" thickBot="1" x14ac:dyDescent="0.25">
      <c r="A52" s="62">
        <v>9</v>
      </c>
      <c r="B52" s="128" t="str">
        <f t="shared" si="0"/>
        <v>CHM INGENIERÍA SAS</v>
      </c>
      <c r="C52" s="128"/>
      <c r="D52" s="54">
        <v>1506140753</v>
      </c>
      <c r="E52" s="54">
        <v>115679669</v>
      </c>
      <c r="F52" s="54">
        <v>1420540753</v>
      </c>
      <c r="G52" s="54">
        <v>53704189</v>
      </c>
      <c r="H52" s="54">
        <v>104661342</v>
      </c>
      <c r="I52" s="54">
        <v>23637337</v>
      </c>
      <c r="J52" s="48">
        <f t="shared" si="2"/>
        <v>1390461084</v>
      </c>
    </row>
    <row r="53" spans="1:10" s="29" customFormat="1" ht="61.5" customHeight="1" thickBot="1" x14ac:dyDescent="0.25">
      <c r="A53" s="68">
        <v>10</v>
      </c>
      <c r="B53" s="128" t="str">
        <f t="shared" si="0"/>
        <v>ANGGY NICOLS ACOSTA VELA</v>
      </c>
      <c r="C53" s="128"/>
      <c r="D53" s="54">
        <v>2639526706</v>
      </c>
      <c r="E53" s="54">
        <v>303454661</v>
      </c>
      <c r="F53" s="54">
        <v>1650965706</v>
      </c>
      <c r="G53" s="54">
        <v>39568000</v>
      </c>
      <c r="H53" s="54">
        <v>664312140</v>
      </c>
      <c r="I53" s="54">
        <v>10144914</v>
      </c>
      <c r="J53" s="48">
        <f t="shared" si="2"/>
        <v>2336072045</v>
      </c>
    </row>
    <row r="54" spans="1:10" s="29" customFormat="1" ht="61.5" customHeight="1" thickBot="1" x14ac:dyDescent="0.25">
      <c r="A54" s="70">
        <v>11</v>
      </c>
      <c r="B54" s="128" t="str">
        <f t="shared" si="0"/>
        <v>CIVILMAQ S.A.S.</v>
      </c>
      <c r="C54" s="128"/>
      <c r="D54" s="54">
        <v>2952814884</v>
      </c>
      <c r="E54" s="54">
        <v>359103450</v>
      </c>
      <c r="F54" s="54">
        <v>1755399986</v>
      </c>
      <c r="G54" s="54">
        <v>34752982</v>
      </c>
      <c r="H54" s="54">
        <v>676462117</v>
      </c>
      <c r="I54" s="54">
        <v>15211372</v>
      </c>
      <c r="J54" s="48">
        <f t="shared" si="2"/>
        <v>2593711434</v>
      </c>
    </row>
    <row r="55" spans="1:10" s="29" customFormat="1" ht="61.5" customHeight="1" thickBot="1" x14ac:dyDescent="0.25">
      <c r="A55" s="62">
        <v>12</v>
      </c>
      <c r="B55" s="128" t="str">
        <f t="shared" si="0"/>
        <v>CONSTRUCTORA BAYITH S.A.S.</v>
      </c>
      <c r="C55" s="128"/>
      <c r="D55" s="54">
        <v>995853120</v>
      </c>
      <c r="E55" s="54">
        <v>85837378</v>
      </c>
      <c r="F55" s="54">
        <v>887413120</v>
      </c>
      <c r="G55" s="54">
        <v>85837378</v>
      </c>
      <c r="H55" s="54">
        <v>200212121</v>
      </c>
      <c r="I55" s="54">
        <v>0</v>
      </c>
      <c r="J55" s="48">
        <f t="shared" ref="J55:J59" si="3">D55-E55</f>
        <v>910015742</v>
      </c>
    </row>
    <row r="56" spans="1:10" s="29" customFormat="1" ht="61.5" customHeight="1" thickBot="1" x14ac:dyDescent="0.25">
      <c r="A56" s="62">
        <v>13</v>
      </c>
      <c r="B56" s="128" t="str">
        <f t="shared" si="0"/>
        <v>PARADA CALVO EDWIN</v>
      </c>
      <c r="C56" s="128"/>
      <c r="D56" s="54">
        <v>948456821</v>
      </c>
      <c r="E56" s="54">
        <v>84372192</v>
      </c>
      <c r="F56" s="54">
        <v>887331821</v>
      </c>
      <c r="G56" s="54">
        <v>49272192</v>
      </c>
      <c r="H56" s="54">
        <v>192797709</v>
      </c>
      <c r="I56" s="54">
        <v>13940391</v>
      </c>
      <c r="J56" s="48">
        <f>D56-E56</f>
        <v>864084629</v>
      </c>
    </row>
    <row r="57" spans="1:10" s="29" customFormat="1" ht="61.5" customHeight="1" thickBot="1" x14ac:dyDescent="0.25">
      <c r="A57" s="80">
        <v>14</v>
      </c>
      <c r="B57" s="129" t="str">
        <f t="shared" si="0"/>
        <v>H&amp;C PROYECTOS DE INGENIERIA SAS</v>
      </c>
      <c r="C57" s="129"/>
      <c r="D57" s="81">
        <v>2254685000</v>
      </c>
      <c r="E57" s="81">
        <v>880905000</v>
      </c>
      <c r="F57" s="81">
        <v>2163384000</v>
      </c>
      <c r="G57" s="81">
        <v>388762000</v>
      </c>
      <c r="H57" s="81">
        <v>346962000</v>
      </c>
      <c r="I57" s="81">
        <v>6611000</v>
      </c>
      <c r="J57" s="82">
        <f>D57-E57</f>
        <v>1373780000</v>
      </c>
    </row>
    <row r="58" spans="1:10" s="29" customFormat="1" ht="61.5" customHeight="1" thickBot="1" x14ac:dyDescent="0.25">
      <c r="A58" s="62">
        <v>15</v>
      </c>
      <c r="B58" s="128" t="str">
        <f t="shared" si="0"/>
        <v>INGENIERIA MONTAJES &amp; CONSTRUCCION SAS</v>
      </c>
      <c r="C58" s="128"/>
      <c r="D58" s="54">
        <v>1914446853</v>
      </c>
      <c r="E58" s="54">
        <v>544548085</v>
      </c>
      <c r="F58" s="54">
        <v>1354665146</v>
      </c>
      <c r="G58" s="54">
        <v>238592124</v>
      </c>
      <c r="H58" s="54">
        <v>371120824</v>
      </c>
      <c r="I58" s="54">
        <v>16817605</v>
      </c>
      <c r="J58" s="48">
        <f t="shared" si="3"/>
        <v>1369898768</v>
      </c>
    </row>
    <row r="59" spans="1:10" s="29" customFormat="1" ht="61.5" customHeight="1" thickBot="1" x14ac:dyDescent="0.25">
      <c r="A59" s="62">
        <v>16</v>
      </c>
      <c r="B59" s="128" t="str">
        <f t="shared" si="0"/>
        <v>ADINCO INGENIERIA SAS</v>
      </c>
      <c r="C59" s="128"/>
      <c r="D59" s="54">
        <v>1052815195</v>
      </c>
      <c r="E59" s="54">
        <v>39538649</v>
      </c>
      <c r="F59" s="54">
        <v>962115195</v>
      </c>
      <c r="G59" s="54">
        <v>39538649</v>
      </c>
      <c r="H59" s="54">
        <v>1135913575</v>
      </c>
      <c r="I59" s="54">
        <v>21760215</v>
      </c>
      <c r="J59" s="48">
        <f t="shared" si="3"/>
        <v>1013276546</v>
      </c>
    </row>
    <row r="60" spans="1:10" s="29" customFormat="1" ht="61.5" customHeight="1" thickBot="1" x14ac:dyDescent="0.25">
      <c r="A60" s="111">
        <v>17</v>
      </c>
      <c r="B60" s="115" t="str">
        <f t="shared" si="0"/>
        <v>GARZON DAZA FABIO</v>
      </c>
      <c r="C60" s="115"/>
      <c r="D60" s="54">
        <v>1381712500</v>
      </c>
      <c r="E60" s="54">
        <v>108532601</v>
      </c>
      <c r="F60" s="54">
        <v>930209000</v>
      </c>
      <c r="G60" s="54">
        <v>634601</v>
      </c>
      <c r="H60" s="54">
        <v>254436000</v>
      </c>
      <c r="I60" s="54">
        <v>5750000</v>
      </c>
      <c r="J60" s="48">
        <f>D60-E60</f>
        <v>1273179899</v>
      </c>
    </row>
    <row r="61" spans="1:10" s="29" customFormat="1" ht="61.5" customHeight="1" thickBot="1" x14ac:dyDescent="0.25">
      <c r="A61" s="62">
        <v>18</v>
      </c>
      <c r="B61" s="128" t="str">
        <f t="shared" si="0"/>
        <v>KA S A</v>
      </c>
      <c r="C61" s="128"/>
      <c r="D61" s="54">
        <v>2800388439</v>
      </c>
      <c r="E61" s="54">
        <v>1155409166</v>
      </c>
      <c r="F61" s="54">
        <v>2314819412</v>
      </c>
      <c r="G61" s="54">
        <v>169436712</v>
      </c>
      <c r="H61" s="54">
        <v>373061971</v>
      </c>
      <c r="I61" s="54">
        <v>49335538</v>
      </c>
      <c r="J61" s="48">
        <f t="shared" ref="J61:J70" si="4">D61-E61</f>
        <v>1644979273</v>
      </c>
    </row>
    <row r="62" spans="1:10" s="29" customFormat="1" ht="61.5" customHeight="1" thickBot="1" x14ac:dyDescent="0.25">
      <c r="A62" s="62">
        <v>19</v>
      </c>
      <c r="B62" s="128" t="str">
        <f t="shared" si="0"/>
        <v>SAFRID INGENIERIA S.A.S</v>
      </c>
      <c r="C62" s="128"/>
      <c r="D62" s="54">
        <v>6494259574</v>
      </c>
      <c r="E62" s="54">
        <v>2495607856</v>
      </c>
      <c r="F62" s="54">
        <v>5755802677</v>
      </c>
      <c r="G62" s="54">
        <v>73651230</v>
      </c>
      <c r="H62" s="54">
        <v>1725305872</v>
      </c>
      <c r="I62" s="54">
        <v>303988344</v>
      </c>
      <c r="J62" s="48">
        <f t="shared" si="4"/>
        <v>3998651718</v>
      </c>
    </row>
    <row r="63" spans="1:10" s="29" customFormat="1" ht="61.5" customHeight="1" thickBot="1" x14ac:dyDescent="0.25">
      <c r="A63" s="62">
        <v>20</v>
      </c>
      <c r="B63" s="128" t="str">
        <f t="shared" ref="B63:B70" si="5">B33</f>
        <v>DLC SOLUCIONES S.A.S.</v>
      </c>
      <c r="C63" s="128"/>
      <c r="D63" s="54">
        <v>1099056779</v>
      </c>
      <c r="E63" s="54">
        <v>218884039</v>
      </c>
      <c r="F63" s="54">
        <v>1049763440</v>
      </c>
      <c r="G63" s="54">
        <v>100852323</v>
      </c>
      <c r="H63" s="54">
        <v>292047660</v>
      </c>
      <c r="I63" s="54">
        <v>2208569</v>
      </c>
      <c r="J63" s="48">
        <f t="shared" ref="J63:J66" si="6">D63-E63</f>
        <v>880172740</v>
      </c>
    </row>
    <row r="64" spans="1:10" s="29" customFormat="1" ht="61.5" customHeight="1" thickBot="1" x14ac:dyDescent="0.25">
      <c r="A64" s="111">
        <v>21</v>
      </c>
      <c r="B64" s="115" t="str">
        <f>B34</f>
        <v>PROYECTAR INGENIERIA Y ARQUITECTURA S.A.S</v>
      </c>
      <c r="C64" s="115"/>
      <c r="D64" s="54">
        <v>1125550928</v>
      </c>
      <c r="E64" s="54">
        <v>577071966</v>
      </c>
      <c r="F64" s="54">
        <v>705956777</v>
      </c>
      <c r="G64" s="54">
        <v>44374416</v>
      </c>
      <c r="H64" s="54">
        <v>104690761</v>
      </c>
      <c r="I64" s="54">
        <v>2853675</v>
      </c>
      <c r="J64" s="48">
        <f>D64-E64</f>
        <v>548478962</v>
      </c>
    </row>
    <row r="65" spans="1:11" s="29" customFormat="1" ht="61.5" customHeight="1" thickBot="1" x14ac:dyDescent="0.25">
      <c r="A65" s="62">
        <v>22</v>
      </c>
      <c r="B65" s="128" t="str">
        <f t="shared" si="5"/>
        <v>INCONCICOL SAS</v>
      </c>
      <c r="C65" s="128"/>
      <c r="D65" s="54">
        <v>973767353</v>
      </c>
      <c r="E65" s="54">
        <v>462253224</v>
      </c>
      <c r="F65" s="54">
        <v>734035618</v>
      </c>
      <c r="G65" s="54">
        <v>30996777</v>
      </c>
      <c r="H65" s="54">
        <v>263775518</v>
      </c>
      <c r="I65" s="54">
        <v>3256456</v>
      </c>
      <c r="J65" s="48">
        <f t="shared" si="6"/>
        <v>511514129</v>
      </c>
    </row>
    <row r="66" spans="1:11" s="29" customFormat="1" ht="61.5" customHeight="1" thickBot="1" x14ac:dyDescent="0.25">
      <c r="A66" s="62">
        <v>23</v>
      </c>
      <c r="B66" s="128" t="str">
        <f t="shared" si="5"/>
        <v>CONINCAG SAS</v>
      </c>
      <c r="C66" s="128"/>
      <c r="D66" s="54">
        <v>1949661000</v>
      </c>
      <c r="E66" s="54">
        <v>98460000</v>
      </c>
      <c r="F66" s="54">
        <v>1662052000</v>
      </c>
      <c r="G66" s="54">
        <v>24200000</v>
      </c>
      <c r="H66" s="54">
        <v>561973000</v>
      </c>
      <c r="I66" s="54">
        <v>27260000</v>
      </c>
      <c r="J66" s="48">
        <f t="shared" si="6"/>
        <v>1851201000</v>
      </c>
    </row>
    <row r="67" spans="1:11" s="29" customFormat="1" ht="61.5" customHeight="1" thickBot="1" x14ac:dyDescent="0.25">
      <c r="A67" s="80">
        <v>24</v>
      </c>
      <c r="B67" s="129" t="str">
        <f t="shared" si="5"/>
        <v>ID S.A.S</v>
      </c>
      <c r="C67" s="129"/>
      <c r="D67" s="81"/>
      <c r="E67" s="81"/>
      <c r="F67" s="81"/>
      <c r="G67" s="81"/>
      <c r="H67" s="81"/>
      <c r="I67" s="81"/>
      <c r="J67" s="82">
        <f t="shared" si="4"/>
        <v>0</v>
      </c>
    </row>
    <row r="68" spans="1:11" s="29" customFormat="1" ht="61.5" customHeight="1" thickBot="1" x14ac:dyDescent="0.25">
      <c r="A68" s="111">
        <v>25</v>
      </c>
      <c r="B68" s="115" t="str">
        <f t="shared" si="5"/>
        <v>ALIADOS DE COLOMBIA S A S</v>
      </c>
      <c r="C68" s="115"/>
      <c r="D68" s="54">
        <v>916923397</v>
      </c>
      <c r="E68" s="54">
        <v>229386315</v>
      </c>
      <c r="F68" s="54">
        <v>723377367</v>
      </c>
      <c r="G68" s="54">
        <v>229048085</v>
      </c>
      <c r="H68" s="54">
        <v>303168914</v>
      </c>
      <c r="I68" s="54">
        <v>2368788</v>
      </c>
      <c r="J68" s="48">
        <f>D68-E68</f>
        <v>687537082</v>
      </c>
    </row>
    <row r="69" spans="1:11" s="29" customFormat="1" ht="61.5" customHeight="1" thickBot="1" x14ac:dyDescent="0.25">
      <c r="A69" s="111">
        <v>26</v>
      </c>
      <c r="B69" s="115" t="str">
        <f>B39</f>
        <v>H.A.H CONSTRUCCIONES S.A.S</v>
      </c>
      <c r="C69" s="115"/>
      <c r="D69" s="54">
        <v>2437351270</v>
      </c>
      <c r="E69" s="54">
        <v>1121162689</v>
      </c>
      <c r="F69" s="54">
        <v>1616725630</v>
      </c>
      <c r="G69" s="54">
        <v>93310682</v>
      </c>
      <c r="H69" s="54">
        <v>260186049</v>
      </c>
      <c r="I69" s="54">
        <v>56782324</v>
      </c>
      <c r="J69" s="48">
        <f>D69-E69</f>
        <v>1316188581</v>
      </c>
    </row>
    <row r="70" spans="1:11" s="29" customFormat="1" ht="61.5" customHeight="1" x14ac:dyDescent="0.2">
      <c r="A70" s="80">
        <v>27</v>
      </c>
      <c r="B70" s="129" t="str">
        <f t="shared" si="5"/>
        <v>INGENIERIA COLOMBIANA DE SERVICIOS INCOLS S.A.S</v>
      </c>
      <c r="C70" s="129"/>
      <c r="D70" s="81">
        <v>55433052</v>
      </c>
      <c r="E70" s="81">
        <v>546000</v>
      </c>
      <c r="F70" s="81">
        <v>55433052</v>
      </c>
      <c r="G70" s="81">
        <v>546000</v>
      </c>
      <c r="H70" s="81">
        <v>1028458</v>
      </c>
      <c r="I70" s="81">
        <v>0</v>
      </c>
      <c r="J70" s="82">
        <f t="shared" si="4"/>
        <v>54887052</v>
      </c>
    </row>
    <row r="71" spans="1:11" s="8" customFormat="1" ht="6" customHeight="1" x14ac:dyDescent="0.2">
      <c r="A71" s="17"/>
      <c r="B71" s="30"/>
      <c r="C71" s="30"/>
      <c r="D71" s="31"/>
      <c r="E71" s="17"/>
      <c r="F71" s="32"/>
      <c r="G71" s="7"/>
      <c r="H71" s="7"/>
      <c r="I71" s="7"/>
      <c r="J71" s="17"/>
    </row>
    <row r="72" spans="1:11" s="8" customFormat="1" ht="45.75" customHeight="1" thickBot="1" x14ac:dyDescent="0.25">
      <c r="A72" s="17"/>
      <c r="B72" s="55" t="s">
        <v>8</v>
      </c>
      <c r="C72" s="3"/>
      <c r="D72" s="7"/>
      <c r="E72" s="7"/>
      <c r="F72" s="6"/>
      <c r="G72" s="7"/>
      <c r="H72" s="7"/>
      <c r="I72" s="7"/>
      <c r="J72" s="17"/>
    </row>
    <row r="73" spans="1:11" s="8" customFormat="1" ht="45.75" customHeight="1" thickBot="1" x14ac:dyDescent="0.25">
      <c r="A73" s="17"/>
      <c r="B73" s="134" t="s">
        <v>13</v>
      </c>
      <c r="C73" s="135"/>
      <c r="D73" s="63" t="s">
        <v>28</v>
      </c>
      <c r="E73" s="7"/>
      <c r="F73" s="7"/>
      <c r="G73" s="7"/>
      <c r="H73" s="7"/>
      <c r="I73" s="7"/>
      <c r="J73" s="17"/>
    </row>
    <row r="74" spans="1:11" s="8" customFormat="1" ht="45.75" customHeight="1" x14ac:dyDescent="0.2">
      <c r="A74" s="17"/>
      <c r="B74" s="9"/>
      <c r="C74" s="9"/>
      <c r="D74" s="10"/>
      <c r="E74" s="7"/>
      <c r="F74" s="7"/>
      <c r="G74" s="7"/>
      <c r="H74" s="7"/>
      <c r="I74" s="7"/>
      <c r="J74" s="17"/>
    </row>
    <row r="75" spans="1:11" s="8" customFormat="1" ht="17.25" thickBot="1" x14ac:dyDescent="0.25">
      <c r="A75" s="29"/>
      <c r="B75" s="136" t="s">
        <v>10</v>
      </c>
      <c r="C75" s="136"/>
      <c r="D75" s="136"/>
      <c r="E75" s="5"/>
      <c r="F75" s="5"/>
      <c r="G75" s="5"/>
      <c r="H75" s="5"/>
      <c r="I75" s="5"/>
      <c r="J75" s="29"/>
    </row>
    <row r="76" spans="1:11" s="8" customFormat="1" ht="32.25" customHeight="1" thickBot="1" x14ac:dyDescent="0.25">
      <c r="A76" s="130" t="s">
        <v>1</v>
      </c>
      <c r="B76" s="131"/>
      <c r="C76" s="131"/>
      <c r="D76" s="171" t="s">
        <v>3</v>
      </c>
      <c r="E76" s="172"/>
      <c r="F76" s="172"/>
      <c r="G76" s="172"/>
      <c r="H76" s="172"/>
      <c r="I76" s="172"/>
      <c r="J76" s="172"/>
      <c r="K76" s="173"/>
    </row>
    <row r="77" spans="1:11" s="8" customFormat="1" ht="69" customHeight="1" thickBot="1" x14ac:dyDescent="0.25">
      <c r="A77" s="132"/>
      <c r="B77" s="133"/>
      <c r="C77" s="133"/>
      <c r="D77" s="59" t="s">
        <v>44</v>
      </c>
      <c r="E77" s="60" t="s">
        <v>45</v>
      </c>
      <c r="F77" s="60" t="s">
        <v>46</v>
      </c>
      <c r="G77" s="60" t="s">
        <v>47</v>
      </c>
      <c r="H77" s="60" t="s">
        <v>48</v>
      </c>
      <c r="I77" s="60" t="s">
        <v>49</v>
      </c>
      <c r="J77" s="60" t="s">
        <v>50</v>
      </c>
      <c r="K77" s="61" t="s">
        <v>9</v>
      </c>
    </row>
    <row r="78" spans="1:11" s="8" customFormat="1" ht="43.5" customHeight="1" thickBot="1" x14ac:dyDescent="0.25">
      <c r="A78" s="58">
        <v>1</v>
      </c>
      <c r="B78" s="182" t="str">
        <f t="shared" ref="B78:B83" si="7">B13</f>
        <v>DRV INGENIERIA SAS</v>
      </c>
      <c r="C78" s="182"/>
      <c r="D78" s="66">
        <f>E43/D43</f>
        <v>2.1872115958872521E-2</v>
      </c>
      <c r="E78" s="49">
        <f>F43/G43</f>
        <v>39.762224117873316</v>
      </c>
      <c r="F78" s="49">
        <f>H43/I43</f>
        <v>58.510865192770353</v>
      </c>
      <c r="G78" s="56">
        <f>F43-G43</f>
        <v>2956777029</v>
      </c>
      <c r="H78" s="66">
        <f>H43/J43</f>
        <v>0.32312012533642498</v>
      </c>
      <c r="I78" s="66">
        <f>H43/D43</f>
        <v>0.31605280448642126</v>
      </c>
      <c r="J78" s="56">
        <v>6118949538</v>
      </c>
      <c r="K78" s="50" t="s">
        <v>35</v>
      </c>
    </row>
    <row r="79" spans="1:11" s="8" customFormat="1" ht="43.5" customHeight="1" thickBot="1" x14ac:dyDescent="0.25">
      <c r="A79" s="58">
        <v>2</v>
      </c>
      <c r="B79" s="128" t="str">
        <f t="shared" si="7"/>
        <v>QUATTRO PROYECTOS E INVERSIONES S.A.S</v>
      </c>
      <c r="C79" s="128"/>
      <c r="D79" s="66">
        <f>E44/D44</f>
        <v>0.20470527805221927</v>
      </c>
      <c r="E79" s="49">
        <f>F44/G44</f>
        <v>10.777280185181509</v>
      </c>
      <c r="F79" s="49">
        <f>H44/I44</f>
        <v>5.196786952916006</v>
      </c>
      <c r="G79" s="56">
        <f>F44-G44</f>
        <v>1616373253</v>
      </c>
      <c r="H79" s="66">
        <f>H44/J44</f>
        <v>0.21093983183428072</v>
      </c>
      <c r="I79" s="66">
        <f>H44/D44</f>
        <v>0.16775933490635592</v>
      </c>
      <c r="J79" s="56">
        <v>270451620</v>
      </c>
      <c r="K79" s="50" t="s">
        <v>35</v>
      </c>
    </row>
    <row r="80" spans="1:11" s="8" customFormat="1" ht="43.5" customHeight="1" thickBot="1" x14ac:dyDescent="0.25">
      <c r="A80" s="58">
        <v>3</v>
      </c>
      <c r="B80" s="128" t="str">
        <f t="shared" si="7"/>
        <v>ESTRUVIAS LTDA ESTRUCTURAS Y VIAS</v>
      </c>
      <c r="C80" s="128"/>
      <c r="D80" s="66">
        <f>E45/D45</f>
        <v>7.6388469812582932E-2</v>
      </c>
      <c r="E80" s="49">
        <f>F45/G45</f>
        <v>12.287148709118844</v>
      </c>
      <c r="F80" s="49">
        <f>H45/I45</f>
        <v>111.27353008283319</v>
      </c>
      <c r="G80" s="56">
        <f>F45-G45</f>
        <v>416395106</v>
      </c>
      <c r="H80" s="66">
        <f>H45/J45</f>
        <v>0.12573640507360548</v>
      </c>
      <c r="I80" s="66">
        <f>H45/D45</f>
        <v>0.11613159349029768</v>
      </c>
      <c r="J80" s="56">
        <v>678718800</v>
      </c>
      <c r="K80" s="50" t="s">
        <v>35</v>
      </c>
    </row>
    <row r="81" spans="1:12" s="8" customFormat="1" ht="43.5" customHeight="1" thickBot="1" x14ac:dyDescent="0.25">
      <c r="A81" s="67">
        <v>4</v>
      </c>
      <c r="B81" s="115" t="str">
        <f t="shared" si="7"/>
        <v>LIMACOR MY S.A.S.</v>
      </c>
      <c r="C81" s="115"/>
      <c r="D81" s="66">
        <f>E46/D46</f>
        <v>2.3566260464833243E-2</v>
      </c>
      <c r="E81" s="49">
        <f>F46/G46</f>
        <v>38.505264355067006</v>
      </c>
      <c r="F81" s="49" t="s">
        <v>40</v>
      </c>
      <c r="G81" s="56">
        <f>F46-G46</f>
        <v>1908382654</v>
      </c>
      <c r="H81" s="66">
        <f>H46/J46</f>
        <v>0.13831522723274417</v>
      </c>
      <c r="I81" s="66">
        <f>H46/D46</f>
        <v>0.13505565456152471</v>
      </c>
      <c r="J81" s="109">
        <v>10712975123</v>
      </c>
      <c r="K81" s="50" t="s">
        <v>35</v>
      </c>
    </row>
    <row r="82" spans="1:12" s="8" customFormat="1" ht="43.5" customHeight="1" thickBot="1" x14ac:dyDescent="0.25">
      <c r="A82" s="64">
        <v>5</v>
      </c>
      <c r="B82" s="129" t="str">
        <f t="shared" si="7"/>
        <v>INCIVIAS S.A.S</v>
      </c>
      <c r="C82" s="129"/>
      <c r="D82" s="83"/>
      <c r="E82" s="84"/>
      <c r="F82" s="84"/>
      <c r="G82" s="85"/>
      <c r="H82" s="83"/>
      <c r="I82" s="83"/>
      <c r="J82" s="85">
        <v>5900580871</v>
      </c>
      <c r="K82" s="86" t="s">
        <v>34</v>
      </c>
    </row>
    <row r="83" spans="1:12" s="8" customFormat="1" ht="43.5" customHeight="1" thickBot="1" x14ac:dyDescent="0.25">
      <c r="A83" s="58">
        <v>6</v>
      </c>
      <c r="B83" s="128" t="str">
        <f t="shared" si="7"/>
        <v>SERVICIOS INTEGRALES DE INGENIERIA Y CONSTRUCCION SAS</v>
      </c>
      <c r="C83" s="128"/>
      <c r="D83" s="66">
        <f>E48/D48</f>
        <v>0.34340501392043399</v>
      </c>
      <c r="E83" s="49">
        <f>F48/G48</f>
        <v>5.1800575689725186</v>
      </c>
      <c r="F83" s="49">
        <f>H48/I48</f>
        <v>7.7372856543175388</v>
      </c>
      <c r="G83" s="56">
        <f>F48-G48</f>
        <v>754997074</v>
      </c>
      <c r="H83" s="66">
        <f>H48/J48</f>
        <v>0.21453575491174817</v>
      </c>
      <c r="I83" s="66">
        <f>H48/D48</f>
        <v>0.14086310100984847</v>
      </c>
      <c r="J83" s="56">
        <v>3877544984</v>
      </c>
      <c r="K83" s="50" t="s">
        <v>35</v>
      </c>
    </row>
    <row r="84" spans="1:12" s="8" customFormat="1" ht="43.5" customHeight="1" thickBot="1" x14ac:dyDescent="0.25">
      <c r="A84" s="67">
        <v>7</v>
      </c>
      <c r="B84" s="115" t="str">
        <f>B19</f>
        <v>SERVICIOS INTEGRALES DE ARQUITECTURA Y CONSTRUCCION SERARCO SAS</v>
      </c>
      <c r="C84" s="115"/>
      <c r="D84" s="66">
        <f>E49/D49</f>
        <v>4.7409382011961251E-2</v>
      </c>
      <c r="E84" s="49">
        <f>F49/G49</f>
        <v>16.844403459952733</v>
      </c>
      <c r="F84" s="49" t="s">
        <v>40</v>
      </c>
      <c r="G84" s="56">
        <f>F49-G49</f>
        <v>309748581</v>
      </c>
      <c r="H84" s="66">
        <f>H49/J49</f>
        <v>0.1426533252506168</v>
      </c>
      <c r="I84" s="66">
        <f>H49/D49</f>
        <v>0.13589021925853376</v>
      </c>
      <c r="J84" s="109">
        <v>269081273</v>
      </c>
      <c r="K84" s="50" t="s">
        <v>35</v>
      </c>
    </row>
    <row r="85" spans="1:12" s="8" customFormat="1" ht="71.25" customHeight="1" thickBot="1" x14ac:dyDescent="0.25">
      <c r="A85" s="67">
        <v>8</v>
      </c>
      <c r="B85" s="115" t="s">
        <v>100</v>
      </c>
      <c r="C85" s="115"/>
      <c r="D85" s="107">
        <f>(((E50*0.5)+(E51*0.5))/((D50*0.5)+(D51*0.5)))</f>
        <v>7.3992333838403387E-3</v>
      </c>
      <c r="E85" s="108">
        <f>(((F50*0.5)+(F51*0.5))/((G50*0.5)+(G51*0.5)))</f>
        <v>657.83430252100845</v>
      </c>
      <c r="F85" s="108">
        <f>(((H50*0.5)+(H51*0.5))/((I50*0.5)+(I51+0.5)))</f>
        <v>208.43692351535722</v>
      </c>
      <c r="G85" s="109">
        <f>(F50-G50)+(F51-G51)</f>
        <v>1954082050</v>
      </c>
      <c r="H85" s="107">
        <f>(((H50*0.5)+(H51*0.5))/((J50*0.5)+(J51*0.5)))</f>
        <v>0.11467465646635448</v>
      </c>
      <c r="I85" s="107">
        <f>(((H50*0.5)+(H51*0.5))/((D50*0.5)+(D51*0.5)))</f>
        <v>0.11382615191994822</v>
      </c>
      <c r="J85" s="109">
        <v>269081274</v>
      </c>
      <c r="K85" s="50" t="s">
        <v>35</v>
      </c>
    </row>
    <row r="86" spans="1:12" s="8" customFormat="1" ht="43.5" customHeight="1" thickBot="1" x14ac:dyDescent="0.25">
      <c r="A86" s="58">
        <v>9</v>
      </c>
      <c r="B86" s="128" t="str">
        <f>B52</f>
        <v>CHM INGENIERÍA SAS</v>
      </c>
      <c r="C86" s="128"/>
      <c r="D86" s="66">
        <f t="shared" ref="D86:D96" si="8">E52/D52</f>
        <v>7.680535087413573E-2</v>
      </c>
      <c r="E86" s="49">
        <f t="shared" ref="E86:E96" si="9">F52/G52</f>
        <v>26.451209476415332</v>
      </c>
      <c r="F86" s="49">
        <f>H52/I52</f>
        <v>4.4277975137385397</v>
      </c>
      <c r="G86" s="56">
        <f t="shared" ref="G86:G96" si="10">F52-G52</f>
        <v>1366836564</v>
      </c>
      <c r="H86" s="66">
        <f t="shared" ref="H86:H96" si="11">H52/J52</f>
        <v>7.5270960981458149E-2</v>
      </c>
      <c r="I86" s="66">
        <f t="shared" ref="I86:I96" si="12">H52/D52</f>
        <v>6.9489748412643881E-2</v>
      </c>
      <c r="J86" s="56">
        <v>678718800</v>
      </c>
      <c r="K86" s="50" t="s">
        <v>35</v>
      </c>
    </row>
    <row r="87" spans="1:12" s="8" customFormat="1" ht="43.5" customHeight="1" thickBot="1" x14ac:dyDescent="0.25">
      <c r="A87" s="58">
        <v>10</v>
      </c>
      <c r="B87" s="128" t="str">
        <f>B53</f>
        <v>ANGGY NICOLS ACOSTA VELA</v>
      </c>
      <c r="C87" s="128"/>
      <c r="D87" s="66">
        <f t="shared" si="8"/>
        <v>0.11496555814730218</v>
      </c>
      <c r="E87" s="49">
        <f t="shared" si="9"/>
        <v>41.724770167812373</v>
      </c>
      <c r="F87" s="49">
        <f>H53/I53</f>
        <v>65.482284029218974</v>
      </c>
      <c r="G87" s="56">
        <f t="shared" si="10"/>
        <v>1611397706</v>
      </c>
      <c r="H87" s="66">
        <f t="shared" si="11"/>
        <v>0.28437142656702613</v>
      </c>
      <c r="I87" s="66">
        <f t="shared" si="12"/>
        <v>0.25167850679060338</v>
      </c>
      <c r="J87" s="56">
        <v>1696649657</v>
      </c>
      <c r="K87" s="50" t="s">
        <v>35</v>
      </c>
    </row>
    <row r="88" spans="1:12" s="8" customFormat="1" ht="69.75" customHeight="1" thickBot="1" x14ac:dyDescent="0.25">
      <c r="A88" s="58">
        <v>11</v>
      </c>
      <c r="B88" s="128" t="str">
        <f>B54</f>
        <v>CIVILMAQ S.A.S.</v>
      </c>
      <c r="C88" s="128"/>
      <c r="D88" s="66">
        <f t="shared" si="8"/>
        <v>0.12161393927733941</v>
      </c>
      <c r="E88" s="49">
        <f t="shared" si="9"/>
        <v>50.510773032368846</v>
      </c>
      <c r="F88" s="49">
        <f>H54/I54</f>
        <v>44.470815453070244</v>
      </c>
      <c r="G88" s="56">
        <f t="shared" si="10"/>
        <v>1720647004</v>
      </c>
      <c r="H88" s="66">
        <f t="shared" si="11"/>
        <v>0.26080854952964672</v>
      </c>
      <c r="I88" s="66">
        <f t="shared" si="12"/>
        <v>0.22909059442413729</v>
      </c>
      <c r="J88" s="56">
        <v>3467230938</v>
      </c>
      <c r="K88" s="50" t="s">
        <v>35</v>
      </c>
    </row>
    <row r="89" spans="1:12" s="8" customFormat="1" ht="43.5" customHeight="1" thickBot="1" x14ac:dyDescent="0.25">
      <c r="A89" s="58">
        <v>12</v>
      </c>
      <c r="B89" s="128" t="str">
        <f t="shared" ref="B89:B96" si="13">B25</f>
        <v>CONSTRUCTORA BAYITH S.A.S.</v>
      </c>
      <c r="C89" s="128"/>
      <c r="D89" s="66">
        <f t="shared" si="8"/>
        <v>8.6194817565064211E-2</v>
      </c>
      <c r="E89" s="49">
        <f t="shared" si="9"/>
        <v>10.338306465978027</v>
      </c>
      <c r="F89" s="49" t="s">
        <v>40</v>
      </c>
      <c r="G89" s="56">
        <f t="shared" si="10"/>
        <v>801575742</v>
      </c>
      <c r="H89" s="66">
        <f t="shared" si="11"/>
        <v>0.22000951385739875</v>
      </c>
      <c r="I89" s="66">
        <f t="shared" si="12"/>
        <v>0.20104583394788178</v>
      </c>
      <c r="J89" s="56">
        <v>4483994333</v>
      </c>
      <c r="K89" s="50" t="s">
        <v>35</v>
      </c>
      <c r="L89" s="69" t="s">
        <v>38</v>
      </c>
    </row>
    <row r="90" spans="1:12" s="8" customFormat="1" ht="43.5" customHeight="1" thickBot="1" x14ac:dyDescent="0.25">
      <c r="A90" s="58">
        <v>13</v>
      </c>
      <c r="B90" s="128" t="str">
        <f t="shared" si="13"/>
        <v>PARADA CALVO EDWIN</v>
      </c>
      <c r="C90" s="128"/>
      <c r="D90" s="66">
        <f t="shared" si="8"/>
        <v>8.8957335886986039E-2</v>
      </c>
      <c r="E90" s="49">
        <f t="shared" si="9"/>
        <v>18.008775030751625</v>
      </c>
      <c r="F90" s="49">
        <f t="shared" ref="F90:F96" si="14">H56/I56</f>
        <v>13.830150746847774</v>
      </c>
      <c r="G90" s="56">
        <f t="shared" si="10"/>
        <v>838059629</v>
      </c>
      <c r="H90" s="66">
        <f t="shared" si="11"/>
        <v>0.22312364151544234</v>
      </c>
      <c r="I90" s="66">
        <f t="shared" si="12"/>
        <v>0.20327515679282568</v>
      </c>
      <c r="J90" s="56">
        <v>1620086504</v>
      </c>
      <c r="K90" s="50" t="s">
        <v>35</v>
      </c>
    </row>
    <row r="91" spans="1:12" s="8" customFormat="1" ht="43.5" customHeight="1" thickBot="1" x14ac:dyDescent="0.25">
      <c r="A91" s="64">
        <v>14</v>
      </c>
      <c r="B91" s="129" t="str">
        <f t="shared" si="13"/>
        <v>H&amp;C PROYECTOS DE INGENIERIA SAS</v>
      </c>
      <c r="C91" s="129"/>
      <c r="D91" s="83">
        <f t="shared" si="8"/>
        <v>0.39069980950775829</v>
      </c>
      <c r="E91" s="84">
        <f t="shared" si="9"/>
        <v>5.5648031443402388</v>
      </c>
      <c r="F91" s="84">
        <f t="shared" si="14"/>
        <v>52.482529118136441</v>
      </c>
      <c r="G91" s="85">
        <f t="shared" si="10"/>
        <v>1774622000</v>
      </c>
      <c r="H91" s="83">
        <f t="shared" si="11"/>
        <v>0.25256008967957022</v>
      </c>
      <c r="I91" s="83">
        <f t="shared" si="12"/>
        <v>0.1538849107524998</v>
      </c>
      <c r="J91" s="85">
        <v>678718800</v>
      </c>
      <c r="K91" s="86" t="s">
        <v>34</v>
      </c>
    </row>
    <row r="92" spans="1:12" s="8" customFormat="1" ht="43.5" customHeight="1" thickBot="1" x14ac:dyDescent="0.25">
      <c r="A92" s="58">
        <v>15</v>
      </c>
      <c r="B92" s="128" t="str">
        <f t="shared" si="13"/>
        <v>INGENIERIA MONTAJES &amp; CONSTRUCCION SAS</v>
      </c>
      <c r="C92" s="128"/>
      <c r="D92" s="66">
        <f t="shared" si="8"/>
        <v>0.28444147412432763</v>
      </c>
      <c r="E92" s="49">
        <f t="shared" si="9"/>
        <v>5.6777446098765605</v>
      </c>
      <c r="F92" s="49">
        <f t="shared" si="14"/>
        <v>22.067400441382706</v>
      </c>
      <c r="G92" s="56">
        <f t="shared" si="10"/>
        <v>1116073022</v>
      </c>
      <c r="H92" s="66">
        <f t="shared" si="11"/>
        <v>0.2709111305661091</v>
      </c>
      <c r="I92" s="66">
        <f t="shared" si="12"/>
        <v>0.19385276923119682</v>
      </c>
      <c r="J92" s="56">
        <v>603305600</v>
      </c>
      <c r="K92" s="50" t="s">
        <v>35</v>
      </c>
    </row>
    <row r="93" spans="1:12" s="8" customFormat="1" ht="43.5" customHeight="1" thickBot="1" x14ac:dyDescent="0.25">
      <c r="A93" s="58">
        <v>16</v>
      </c>
      <c r="B93" s="128" t="str">
        <f t="shared" si="13"/>
        <v>ADINCO INGENIERIA SAS</v>
      </c>
      <c r="C93" s="128"/>
      <c r="D93" s="66">
        <f t="shared" si="8"/>
        <v>3.7555165605298847E-2</v>
      </c>
      <c r="E93" s="49">
        <f t="shared" si="9"/>
        <v>24.333537420562852</v>
      </c>
      <c r="F93" s="49">
        <f t="shared" si="14"/>
        <v>52.201394839159448</v>
      </c>
      <c r="G93" s="56">
        <f t="shared" si="10"/>
        <v>922576546</v>
      </c>
      <c r="H93" s="66">
        <f t="shared" si="11"/>
        <v>1.1210301664280307</v>
      </c>
      <c r="I93" s="66">
        <f t="shared" si="12"/>
        <v>1.0789296928792902</v>
      </c>
      <c r="J93" s="56">
        <v>2434229716</v>
      </c>
      <c r="K93" s="50" t="s">
        <v>35</v>
      </c>
    </row>
    <row r="94" spans="1:12" s="8" customFormat="1" ht="43.5" customHeight="1" thickBot="1" x14ac:dyDescent="0.25">
      <c r="A94" s="67">
        <v>17</v>
      </c>
      <c r="B94" s="115" t="str">
        <f t="shared" si="13"/>
        <v>GARZON DAZA FABIO</v>
      </c>
      <c r="C94" s="115"/>
      <c r="D94" s="107">
        <f t="shared" si="8"/>
        <v>7.8549337145028361E-2</v>
      </c>
      <c r="E94" s="108">
        <f t="shared" si="9"/>
        <v>1465.8171039755689</v>
      </c>
      <c r="F94" s="108">
        <f t="shared" si="14"/>
        <v>44.249739130434783</v>
      </c>
      <c r="G94" s="109">
        <f t="shared" si="10"/>
        <v>929574399</v>
      </c>
      <c r="H94" s="107">
        <f t="shared" si="11"/>
        <v>0.1998429288742643</v>
      </c>
      <c r="I94" s="107">
        <f t="shared" si="12"/>
        <v>0.18414539927806978</v>
      </c>
      <c r="J94" s="109">
        <v>6320251200</v>
      </c>
      <c r="K94" s="50" t="s">
        <v>35</v>
      </c>
    </row>
    <row r="95" spans="1:12" s="8" customFormat="1" ht="43.5" customHeight="1" thickBot="1" x14ac:dyDescent="0.25">
      <c r="A95" s="67">
        <v>18</v>
      </c>
      <c r="B95" s="115" t="str">
        <f t="shared" si="13"/>
        <v>KA S A</v>
      </c>
      <c r="C95" s="115"/>
      <c r="D95" s="107">
        <f t="shared" si="8"/>
        <v>0.41258889299392654</v>
      </c>
      <c r="E95" s="108">
        <f t="shared" si="9"/>
        <v>13.661852763054089</v>
      </c>
      <c r="F95" s="108">
        <f t="shared" si="14"/>
        <v>7.5617290521895191</v>
      </c>
      <c r="G95" s="109">
        <f t="shared" si="10"/>
        <v>2145382700</v>
      </c>
      <c r="H95" s="107">
        <f t="shared" si="11"/>
        <v>0.22678825023712015</v>
      </c>
      <c r="I95" s="107">
        <f t="shared" si="12"/>
        <v>0.13321793712775715</v>
      </c>
      <c r="J95" s="109">
        <v>4689184464</v>
      </c>
      <c r="K95" s="50" t="s">
        <v>35</v>
      </c>
    </row>
    <row r="96" spans="1:12" s="8" customFormat="1" ht="43.5" customHeight="1" thickBot="1" x14ac:dyDescent="0.25">
      <c r="A96" s="58">
        <v>19</v>
      </c>
      <c r="B96" s="128" t="str">
        <f t="shared" si="13"/>
        <v>SAFRID INGENIERIA S.A.S</v>
      </c>
      <c r="C96" s="128"/>
      <c r="D96" s="66">
        <f t="shared" si="8"/>
        <v>0.38427904329405849</v>
      </c>
      <c r="E96" s="49">
        <f t="shared" si="9"/>
        <v>78.149444035082652</v>
      </c>
      <c r="F96" s="49">
        <f t="shared" si="14"/>
        <v>5.6755658763021515</v>
      </c>
      <c r="G96" s="56">
        <f t="shared" si="10"/>
        <v>5682151447</v>
      </c>
      <c r="H96" s="66">
        <f t="shared" si="11"/>
        <v>0.4314719044505691</v>
      </c>
      <c r="I96" s="66">
        <f t="shared" si="12"/>
        <v>0.26566629380003898</v>
      </c>
      <c r="J96" s="56">
        <v>17937889874</v>
      </c>
      <c r="K96" s="50" t="s">
        <v>35</v>
      </c>
    </row>
    <row r="97" spans="1:11" s="8" customFormat="1" ht="43.5" customHeight="1" thickBot="1" x14ac:dyDescent="0.25">
      <c r="A97" s="58">
        <v>20</v>
      </c>
      <c r="B97" s="128" t="str">
        <f t="shared" ref="B97:B100" si="15">B33</f>
        <v>DLC SOLUCIONES S.A.S.</v>
      </c>
      <c r="C97" s="128"/>
      <c r="D97" s="66">
        <f t="shared" ref="D97:D104" si="16">E63/D63</f>
        <v>0.19915626124353308</v>
      </c>
      <c r="E97" s="49">
        <f t="shared" ref="E97:E104" si="17">F63/G63</f>
        <v>10.408916807994597</v>
      </c>
      <c r="F97" s="49">
        <f t="shared" ref="F97:F100" si="18">H63/I63</f>
        <v>132.23388538008095</v>
      </c>
      <c r="G97" s="56">
        <f t="shared" ref="G97:G104" si="19">F63-G63</f>
        <v>948911117</v>
      </c>
      <c r="H97" s="66">
        <f t="shared" ref="H97:H104" si="20">H63/J63</f>
        <v>0.33180720866224511</v>
      </c>
      <c r="I97" s="66">
        <f t="shared" ref="I97:I104" si="21">H63/D63</f>
        <v>0.26572572553141954</v>
      </c>
      <c r="J97" s="56">
        <v>3941886910</v>
      </c>
      <c r="K97" s="50" t="s">
        <v>35</v>
      </c>
    </row>
    <row r="98" spans="1:11" s="8" customFormat="1" ht="43.5" customHeight="1" thickBot="1" x14ac:dyDescent="0.25">
      <c r="A98" s="67">
        <v>21</v>
      </c>
      <c r="B98" s="115" t="str">
        <f t="shared" si="15"/>
        <v>PROYECTAR INGENIERIA Y ARQUITECTURA S.A.S</v>
      </c>
      <c r="C98" s="115"/>
      <c r="D98" s="66">
        <f>E64/D64</f>
        <v>0.51270178154035517</v>
      </c>
      <c r="E98" s="49">
        <f>F64/G64</f>
        <v>15.909094488139292</v>
      </c>
      <c r="F98" s="49">
        <f>H64/I64</f>
        <v>36.68629433975488</v>
      </c>
      <c r="G98" s="56">
        <f>F64-G64</f>
        <v>661582361</v>
      </c>
      <c r="H98" s="66">
        <f>H64/J64</f>
        <v>0.19087470669476653</v>
      </c>
      <c r="I98" s="66">
        <f>H64/D64</f>
        <v>9.3012904521366985E-2</v>
      </c>
      <c r="J98" s="109">
        <v>1092487765</v>
      </c>
      <c r="K98" s="50" t="s">
        <v>35</v>
      </c>
    </row>
    <row r="99" spans="1:11" s="8" customFormat="1" ht="43.5" customHeight="1" thickBot="1" x14ac:dyDescent="0.25">
      <c r="A99" s="58">
        <v>22</v>
      </c>
      <c r="B99" s="128" t="str">
        <f t="shared" si="15"/>
        <v>INCONCICOL SAS</v>
      </c>
      <c r="C99" s="128"/>
      <c r="D99" s="66">
        <f t="shared" si="16"/>
        <v>0.47470601943665697</v>
      </c>
      <c r="E99" s="49">
        <f t="shared" si="17"/>
        <v>23.681030385836568</v>
      </c>
      <c r="F99" s="49">
        <f t="shared" si="18"/>
        <v>81.000792886499923</v>
      </c>
      <c r="G99" s="56">
        <f t="shared" si="19"/>
        <v>703038841</v>
      </c>
      <c r="H99" s="66">
        <f t="shared" si="20"/>
        <v>0.51567591791780198</v>
      </c>
      <c r="I99" s="66">
        <f t="shared" si="21"/>
        <v>0.27088145560369797</v>
      </c>
      <c r="J99" s="56">
        <v>1344695461</v>
      </c>
      <c r="K99" s="50" t="s">
        <v>35</v>
      </c>
    </row>
    <row r="100" spans="1:11" s="8" customFormat="1" ht="43.5" customHeight="1" thickBot="1" x14ac:dyDescent="0.25">
      <c r="A100" s="67">
        <v>23</v>
      </c>
      <c r="B100" s="115" t="str">
        <f t="shared" si="15"/>
        <v>CONINCAG SAS</v>
      </c>
      <c r="C100" s="115"/>
      <c r="D100" s="107">
        <f t="shared" si="16"/>
        <v>5.0501087112067175E-2</v>
      </c>
      <c r="E100" s="108">
        <f t="shared" si="17"/>
        <v>68.679834710743805</v>
      </c>
      <c r="F100" s="108">
        <f t="shared" si="18"/>
        <v>20.615297138664712</v>
      </c>
      <c r="G100" s="109">
        <f t="shared" si="19"/>
        <v>1637852000</v>
      </c>
      <c r="H100" s="107">
        <f t="shared" si="20"/>
        <v>0.30357211345499491</v>
      </c>
      <c r="I100" s="107">
        <f t="shared" si="21"/>
        <v>0.28824139170860985</v>
      </c>
      <c r="J100" s="109">
        <v>3632740200</v>
      </c>
      <c r="K100" s="50" t="s">
        <v>35</v>
      </c>
    </row>
    <row r="101" spans="1:11" s="8" customFormat="1" ht="43.5" customHeight="1" thickBot="1" x14ac:dyDescent="0.25">
      <c r="A101" s="64">
        <v>24</v>
      </c>
      <c r="B101" s="129" t="str">
        <f t="shared" ref="B101:B103" si="22">B37</f>
        <v>ID S.A.S</v>
      </c>
      <c r="C101" s="129"/>
      <c r="D101" s="83"/>
      <c r="E101" s="84"/>
      <c r="F101" s="84"/>
      <c r="G101" s="85"/>
      <c r="H101" s="83"/>
      <c r="I101" s="83"/>
      <c r="J101" s="87">
        <v>5382337536</v>
      </c>
      <c r="K101" s="86" t="s">
        <v>34</v>
      </c>
    </row>
    <row r="102" spans="1:11" s="8" customFormat="1" ht="43.5" customHeight="1" thickBot="1" x14ac:dyDescent="0.25">
      <c r="A102" s="67">
        <v>25</v>
      </c>
      <c r="B102" s="115" t="str">
        <f t="shared" si="22"/>
        <v>ALIADOS DE COLOMBIA S A S</v>
      </c>
      <c r="C102" s="115"/>
      <c r="D102" s="66">
        <f>E68/D68</f>
        <v>0.25016955151379999</v>
      </c>
      <c r="E102" s="49">
        <f>F68/G68</f>
        <v>3.1581899800646664</v>
      </c>
      <c r="F102" s="49">
        <f>H68/I68</f>
        <v>127.98482346246266</v>
      </c>
      <c r="G102" s="56">
        <f>F68-G68</f>
        <v>494329282</v>
      </c>
      <c r="H102" s="66">
        <f>H68/J68</f>
        <v>0.44094918214171319</v>
      </c>
      <c r="I102" s="66">
        <f>H68/D68</f>
        <v>0.33063712300494391</v>
      </c>
      <c r="J102" s="56">
        <v>2909649285</v>
      </c>
      <c r="K102" s="110" t="s">
        <v>35</v>
      </c>
    </row>
    <row r="103" spans="1:11" s="8" customFormat="1" ht="43.5" customHeight="1" thickBot="1" x14ac:dyDescent="0.25">
      <c r="A103" s="67">
        <v>26</v>
      </c>
      <c r="B103" s="115" t="str">
        <f t="shared" si="22"/>
        <v>H.A.H CONSTRUCCIONES S.A.S</v>
      </c>
      <c r="C103" s="115"/>
      <c r="D103" s="66">
        <f>E69/D69</f>
        <v>0.45999224765004842</v>
      </c>
      <c r="E103" s="49">
        <f>F69/G69</f>
        <v>17.326265282253537</v>
      </c>
      <c r="F103" s="49">
        <f>H69/I69</f>
        <v>4.5821662565272954</v>
      </c>
      <c r="G103" s="56">
        <f>F69-G69</f>
        <v>1523414948</v>
      </c>
      <c r="H103" s="66">
        <f>H69/J69</f>
        <v>0.19768143619838927</v>
      </c>
      <c r="I103" s="66">
        <f>H69/D69</f>
        <v>0.10674950804280255</v>
      </c>
      <c r="J103" s="109">
        <v>5587943091.1011105</v>
      </c>
      <c r="K103" s="110" t="s">
        <v>35</v>
      </c>
    </row>
    <row r="104" spans="1:11" s="8" customFormat="1" ht="43.5" customHeight="1" x14ac:dyDescent="0.2">
      <c r="A104" s="67">
        <v>27</v>
      </c>
      <c r="B104" s="115" t="str">
        <f>B40</f>
        <v>INGENIERIA COLOMBIANA DE SERVICIOS INCOLS S.A.S</v>
      </c>
      <c r="C104" s="115"/>
      <c r="D104" s="107">
        <f t="shared" si="16"/>
        <v>9.8497192613533173E-3</v>
      </c>
      <c r="E104" s="108">
        <f t="shared" si="17"/>
        <v>101.52573626373626</v>
      </c>
      <c r="F104" s="108" t="s">
        <v>40</v>
      </c>
      <c r="G104" s="109">
        <f t="shared" si="19"/>
        <v>54887052</v>
      </c>
      <c r="H104" s="107">
        <f t="shared" si="20"/>
        <v>1.8737716137496325E-2</v>
      </c>
      <c r="I104" s="107">
        <f t="shared" si="21"/>
        <v>1.8553154893943057E-2</v>
      </c>
      <c r="J104" s="109">
        <v>764130278</v>
      </c>
      <c r="K104" s="110" t="s">
        <v>35</v>
      </c>
    </row>
    <row r="105" spans="1:11" s="8" customFormat="1" ht="42.75" customHeight="1" x14ac:dyDescent="0.2">
      <c r="B105" s="14" t="s">
        <v>12</v>
      </c>
      <c r="C105" s="13"/>
      <c r="D105" s="35"/>
      <c r="E105" s="36"/>
      <c r="F105" s="18"/>
      <c r="G105" s="18"/>
      <c r="H105" s="18"/>
      <c r="I105" s="18"/>
      <c r="J105" s="18"/>
    </row>
    <row r="106" spans="1:11" s="8" customFormat="1" ht="42.75" customHeight="1" thickBot="1" x14ac:dyDescent="0.25">
      <c r="B106" s="13"/>
      <c r="C106" s="13"/>
      <c r="D106" s="35"/>
      <c r="E106" s="36"/>
      <c r="F106" s="18"/>
      <c r="G106" s="34"/>
      <c r="H106" s="34"/>
      <c r="I106" s="34"/>
      <c r="J106" s="18"/>
    </row>
    <row r="107" spans="1:11" s="8" customFormat="1" ht="42.75" customHeight="1" thickBot="1" x14ac:dyDescent="0.25">
      <c r="A107" s="142" t="s">
        <v>1</v>
      </c>
      <c r="B107" s="143"/>
      <c r="C107" s="143"/>
      <c r="D107" s="44" t="s">
        <v>11</v>
      </c>
      <c r="E107" s="165" t="s">
        <v>26</v>
      </c>
      <c r="F107" s="166"/>
      <c r="G107" s="166"/>
      <c r="H107" s="166"/>
      <c r="I107" s="167"/>
      <c r="J107" s="18"/>
    </row>
    <row r="108" spans="1:11" s="8" customFormat="1" ht="41.25" customHeight="1" thickBot="1" x14ac:dyDescent="0.25">
      <c r="A108" s="58">
        <v>1</v>
      </c>
      <c r="B108" s="128" t="str">
        <f>B43</f>
        <v>DRV INGENIERIA SAS</v>
      </c>
      <c r="C108" s="128"/>
      <c r="D108" s="106" t="s">
        <v>35</v>
      </c>
      <c r="E108" s="112" t="s">
        <v>30</v>
      </c>
      <c r="F108" s="113"/>
      <c r="G108" s="113"/>
      <c r="H108" s="113"/>
      <c r="I108" s="114"/>
      <c r="J108" s="18"/>
    </row>
    <row r="109" spans="1:11" s="8" customFormat="1" ht="41.25" customHeight="1" thickBot="1" x14ac:dyDescent="0.25">
      <c r="A109" s="58">
        <v>2</v>
      </c>
      <c r="B109" s="115" t="str">
        <f>B44</f>
        <v>QUATTRO PROYECTOS E INVERSIONES S.A.S</v>
      </c>
      <c r="C109" s="115"/>
      <c r="D109" s="52" t="s">
        <v>35</v>
      </c>
      <c r="E109" s="112" t="s">
        <v>30</v>
      </c>
      <c r="F109" s="113"/>
      <c r="G109" s="113"/>
      <c r="H109" s="113"/>
      <c r="I109" s="114"/>
      <c r="J109" s="18"/>
    </row>
    <row r="110" spans="1:11" s="8" customFormat="1" ht="41.25" customHeight="1" thickBot="1" x14ac:dyDescent="0.25">
      <c r="A110" s="58">
        <v>3</v>
      </c>
      <c r="B110" s="128" t="str">
        <f>B45</f>
        <v>ESTRUVIAS LTDA ESTRUCTURAS Y VIAS</v>
      </c>
      <c r="C110" s="128"/>
      <c r="D110" s="52" t="s">
        <v>35</v>
      </c>
      <c r="E110" s="112" t="s">
        <v>30</v>
      </c>
      <c r="F110" s="113"/>
      <c r="G110" s="113"/>
      <c r="H110" s="113"/>
      <c r="I110" s="114"/>
      <c r="J110" s="18"/>
    </row>
    <row r="111" spans="1:11" s="8" customFormat="1" ht="41.25" customHeight="1" thickBot="1" x14ac:dyDescent="0.25">
      <c r="A111" s="67">
        <v>4</v>
      </c>
      <c r="B111" s="115" t="str">
        <f>B16</f>
        <v>LIMACOR MY S.A.S.</v>
      </c>
      <c r="C111" s="115"/>
      <c r="D111" s="52" t="s">
        <v>35</v>
      </c>
      <c r="E111" s="112" t="s">
        <v>30</v>
      </c>
      <c r="F111" s="113"/>
      <c r="G111" s="113"/>
      <c r="H111" s="113"/>
      <c r="I111" s="114"/>
      <c r="J111" s="18"/>
    </row>
    <row r="112" spans="1:11" s="8" customFormat="1" ht="41.25" customHeight="1" thickBot="1" x14ac:dyDescent="0.25">
      <c r="A112" s="64">
        <v>5</v>
      </c>
      <c r="B112" s="129" t="str">
        <f>B17</f>
        <v>INCIVIAS S.A.S</v>
      </c>
      <c r="C112" s="129"/>
      <c r="D112" s="65" t="s">
        <v>34</v>
      </c>
      <c r="E112" s="168" t="s">
        <v>36</v>
      </c>
      <c r="F112" s="169"/>
      <c r="G112" s="169"/>
      <c r="H112" s="169"/>
      <c r="I112" s="170"/>
      <c r="J112" s="18"/>
    </row>
    <row r="113" spans="1:10" s="8" customFormat="1" ht="41.25" customHeight="1" thickBot="1" x14ac:dyDescent="0.25">
      <c r="A113" s="67">
        <v>6</v>
      </c>
      <c r="B113" s="115" t="str">
        <f>B18</f>
        <v>SERVICIOS INTEGRALES DE INGENIERIA Y CONSTRUCCION SAS</v>
      </c>
      <c r="C113" s="115"/>
      <c r="D113" s="52" t="s">
        <v>35</v>
      </c>
      <c r="E113" s="112" t="s">
        <v>30</v>
      </c>
      <c r="F113" s="113"/>
      <c r="G113" s="113"/>
      <c r="H113" s="113"/>
      <c r="I113" s="114"/>
      <c r="J113" s="18"/>
    </row>
    <row r="114" spans="1:10" s="8" customFormat="1" ht="41.25" customHeight="1" thickBot="1" x14ac:dyDescent="0.25">
      <c r="A114" s="67">
        <v>7</v>
      </c>
      <c r="B114" s="115" t="str">
        <f>B19</f>
        <v>SERVICIOS INTEGRALES DE ARQUITECTURA Y CONSTRUCCION SERARCO SAS</v>
      </c>
      <c r="C114" s="115"/>
      <c r="D114" s="52" t="s">
        <v>35</v>
      </c>
      <c r="E114" s="112" t="s">
        <v>30</v>
      </c>
      <c r="F114" s="113"/>
      <c r="G114" s="113"/>
      <c r="H114" s="113"/>
      <c r="I114" s="114"/>
      <c r="J114" s="18"/>
    </row>
    <row r="115" spans="1:10" s="8" customFormat="1" ht="76.5" customHeight="1" thickBot="1" x14ac:dyDescent="0.25">
      <c r="A115" s="67">
        <v>8</v>
      </c>
      <c r="B115" s="115" t="str">
        <f>B85</f>
        <v>CONSORCIO LA GAITANA
FRANCISCO JAVIER
VILLANUEVA TOVAR  50%
 ARMELCO SAS  50%</v>
      </c>
      <c r="C115" s="115"/>
      <c r="D115" s="52" t="s">
        <v>35</v>
      </c>
      <c r="E115" s="112" t="s">
        <v>30</v>
      </c>
      <c r="F115" s="113"/>
      <c r="G115" s="113"/>
      <c r="H115" s="113"/>
      <c r="I115" s="114"/>
      <c r="J115" s="18"/>
    </row>
    <row r="116" spans="1:10" s="8" customFormat="1" ht="44.25" customHeight="1" thickBot="1" x14ac:dyDescent="0.25">
      <c r="A116" s="67">
        <v>9</v>
      </c>
      <c r="B116" s="115" t="str">
        <f t="shared" ref="B116:B126" si="23">B86</f>
        <v>CHM INGENIERÍA SAS</v>
      </c>
      <c r="C116" s="115"/>
      <c r="D116" s="52" t="s">
        <v>35</v>
      </c>
      <c r="E116" s="112" t="s">
        <v>30</v>
      </c>
      <c r="F116" s="113"/>
      <c r="G116" s="113"/>
      <c r="H116" s="113"/>
      <c r="I116" s="114"/>
      <c r="J116" s="18"/>
    </row>
    <row r="117" spans="1:10" s="8" customFormat="1" ht="48.75" customHeight="1" thickBot="1" x14ac:dyDescent="0.25">
      <c r="A117" s="67">
        <v>10</v>
      </c>
      <c r="B117" s="115" t="str">
        <f t="shared" si="23"/>
        <v>ANGGY NICOLS ACOSTA VELA</v>
      </c>
      <c r="C117" s="115"/>
      <c r="D117" s="52" t="s">
        <v>35</v>
      </c>
      <c r="E117" s="112" t="s">
        <v>30</v>
      </c>
      <c r="F117" s="113"/>
      <c r="G117" s="113"/>
      <c r="H117" s="113"/>
      <c r="I117" s="114"/>
      <c r="J117" s="18"/>
    </row>
    <row r="118" spans="1:10" s="8" customFormat="1" ht="76.5" customHeight="1" thickBot="1" x14ac:dyDescent="0.25">
      <c r="A118" s="58">
        <v>11</v>
      </c>
      <c r="B118" s="115" t="str">
        <f t="shared" si="23"/>
        <v>CIVILMAQ S.A.S.</v>
      </c>
      <c r="C118" s="115"/>
      <c r="D118" s="52" t="s">
        <v>35</v>
      </c>
      <c r="E118" s="112" t="s">
        <v>30</v>
      </c>
      <c r="F118" s="113"/>
      <c r="G118" s="113"/>
      <c r="H118" s="113"/>
      <c r="I118" s="114"/>
      <c r="J118" s="18"/>
    </row>
    <row r="119" spans="1:10" s="8" customFormat="1" ht="60" customHeight="1" thickBot="1" x14ac:dyDescent="0.25">
      <c r="A119" s="67">
        <v>12</v>
      </c>
      <c r="B119" s="115" t="str">
        <f t="shared" si="23"/>
        <v>CONSTRUCTORA BAYITH S.A.S.</v>
      </c>
      <c r="C119" s="115"/>
      <c r="D119" s="52" t="s">
        <v>35</v>
      </c>
      <c r="E119" s="112" t="s">
        <v>30</v>
      </c>
      <c r="F119" s="113"/>
      <c r="G119" s="113"/>
      <c r="H119" s="113"/>
      <c r="I119" s="114"/>
      <c r="J119" s="18"/>
    </row>
    <row r="120" spans="1:10" s="8" customFormat="1" ht="41.25" customHeight="1" thickBot="1" x14ac:dyDescent="0.25">
      <c r="A120" s="58">
        <v>13</v>
      </c>
      <c r="B120" s="115" t="str">
        <f t="shared" si="23"/>
        <v>PARADA CALVO EDWIN</v>
      </c>
      <c r="C120" s="115"/>
      <c r="D120" s="52" t="s">
        <v>35</v>
      </c>
      <c r="E120" s="112" t="s">
        <v>30</v>
      </c>
      <c r="F120" s="113"/>
      <c r="G120" s="113"/>
      <c r="H120" s="113"/>
      <c r="I120" s="114"/>
      <c r="J120" s="18"/>
    </row>
    <row r="121" spans="1:10" s="8" customFormat="1" ht="41.25" customHeight="1" thickBot="1" x14ac:dyDescent="0.25">
      <c r="A121" s="64">
        <v>14</v>
      </c>
      <c r="B121" s="129" t="str">
        <f t="shared" si="23"/>
        <v>H&amp;C PROYECTOS DE INGENIERIA SAS</v>
      </c>
      <c r="C121" s="129"/>
      <c r="D121" s="65" t="s">
        <v>34</v>
      </c>
      <c r="E121" s="168" t="s">
        <v>30</v>
      </c>
      <c r="F121" s="169"/>
      <c r="G121" s="169"/>
      <c r="H121" s="169"/>
      <c r="I121" s="170"/>
      <c r="J121" s="18"/>
    </row>
    <row r="122" spans="1:10" s="8" customFormat="1" ht="65.25" customHeight="1" thickBot="1" x14ac:dyDescent="0.25">
      <c r="A122" s="58">
        <v>15</v>
      </c>
      <c r="B122" s="115" t="str">
        <f t="shared" si="23"/>
        <v>INGENIERIA MONTAJES &amp; CONSTRUCCION SAS</v>
      </c>
      <c r="C122" s="115"/>
      <c r="D122" s="52" t="s">
        <v>35</v>
      </c>
      <c r="E122" s="112" t="s">
        <v>30</v>
      </c>
      <c r="F122" s="113"/>
      <c r="G122" s="113"/>
      <c r="H122" s="113"/>
      <c r="I122" s="114"/>
      <c r="J122" s="18"/>
    </row>
    <row r="123" spans="1:10" s="8" customFormat="1" ht="69" customHeight="1" thickBot="1" x14ac:dyDescent="0.25">
      <c r="A123" s="58">
        <v>16</v>
      </c>
      <c r="B123" s="115" t="str">
        <f t="shared" si="23"/>
        <v>ADINCO INGENIERIA SAS</v>
      </c>
      <c r="C123" s="115"/>
      <c r="D123" s="52" t="s">
        <v>35</v>
      </c>
      <c r="E123" s="112" t="s">
        <v>30</v>
      </c>
      <c r="F123" s="113"/>
      <c r="G123" s="113"/>
      <c r="H123" s="113"/>
      <c r="I123" s="114"/>
      <c r="J123" s="18"/>
    </row>
    <row r="124" spans="1:10" s="8" customFormat="1" ht="41.25" customHeight="1" thickBot="1" x14ac:dyDescent="0.25">
      <c r="A124" s="67">
        <v>17</v>
      </c>
      <c r="B124" s="115" t="str">
        <f t="shared" si="23"/>
        <v>GARZON DAZA FABIO</v>
      </c>
      <c r="C124" s="115"/>
      <c r="D124" s="52" t="s">
        <v>35</v>
      </c>
      <c r="E124" s="112" t="s">
        <v>30</v>
      </c>
      <c r="F124" s="113"/>
      <c r="G124" s="113"/>
      <c r="H124" s="113"/>
      <c r="I124" s="114"/>
      <c r="J124" s="18"/>
    </row>
    <row r="125" spans="1:10" s="8" customFormat="1" ht="63.75" customHeight="1" thickBot="1" x14ac:dyDescent="0.25">
      <c r="A125" s="67">
        <v>18</v>
      </c>
      <c r="B125" s="115" t="str">
        <f t="shared" si="23"/>
        <v>KA S A</v>
      </c>
      <c r="C125" s="115"/>
      <c r="D125" s="52" t="s">
        <v>35</v>
      </c>
      <c r="E125" s="112" t="s">
        <v>30</v>
      </c>
      <c r="F125" s="113"/>
      <c r="G125" s="113"/>
      <c r="H125" s="113"/>
      <c r="I125" s="114"/>
      <c r="J125" s="18"/>
    </row>
    <row r="126" spans="1:10" s="8" customFormat="1" ht="63.75" customHeight="1" thickBot="1" x14ac:dyDescent="0.25">
      <c r="A126" s="58">
        <v>19</v>
      </c>
      <c r="B126" s="115" t="str">
        <f t="shared" si="23"/>
        <v>SAFRID INGENIERIA S.A.S</v>
      </c>
      <c r="C126" s="115"/>
      <c r="D126" s="52" t="s">
        <v>35</v>
      </c>
      <c r="E126" s="112" t="s">
        <v>30</v>
      </c>
      <c r="F126" s="113"/>
      <c r="G126" s="113"/>
      <c r="H126" s="113"/>
      <c r="I126" s="114"/>
      <c r="J126" s="18"/>
    </row>
    <row r="127" spans="1:10" s="8" customFormat="1" ht="63.75" customHeight="1" thickBot="1" x14ac:dyDescent="0.25">
      <c r="A127" s="58">
        <v>20</v>
      </c>
      <c r="B127" s="115" t="str">
        <f t="shared" ref="B127:B130" si="24">B97</f>
        <v>DLC SOLUCIONES S.A.S.</v>
      </c>
      <c r="C127" s="115"/>
      <c r="D127" s="52" t="s">
        <v>35</v>
      </c>
      <c r="E127" s="112" t="s">
        <v>30</v>
      </c>
      <c r="F127" s="113"/>
      <c r="G127" s="113"/>
      <c r="H127" s="113"/>
      <c r="I127" s="114"/>
      <c r="J127" s="18"/>
    </row>
    <row r="128" spans="1:10" s="8" customFormat="1" ht="63.75" customHeight="1" thickBot="1" x14ac:dyDescent="0.25">
      <c r="A128" s="67">
        <v>21</v>
      </c>
      <c r="B128" s="115" t="str">
        <f t="shared" si="24"/>
        <v>PROYECTAR INGENIERIA Y ARQUITECTURA S.A.S</v>
      </c>
      <c r="C128" s="115"/>
      <c r="D128" s="52" t="s">
        <v>35</v>
      </c>
      <c r="E128" s="112" t="s">
        <v>30</v>
      </c>
      <c r="F128" s="113"/>
      <c r="G128" s="113"/>
      <c r="H128" s="113"/>
      <c r="I128" s="114"/>
      <c r="J128" s="18"/>
    </row>
    <row r="129" spans="1:10" s="8" customFormat="1" ht="63.75" customHeight="1" thickBot="1" x14ac:dyDescent="0.25">
      <c r="A129" s="58">
        <v>22</v>
      </c>
      <c r="B129" s="115" t="str">
        <f t="shared" si="24"/>
        <v>INCONCICOL SAS</v>
      </c>
      <c r="C129" s="115"/>
      <c r="D129" s="52" t="s">
        <v>35</v>
      </c>
      <c r="E129" s="112" t="s">
        <v>30</v>
      </c>
      <c r="F129" s="113"/>
      <c r="G129" s="113"/>
      <c r="H129" s="113"/>
      <c r="I129" s="114"/>
      <c r="J129" s="18"/>
    </row>
    <row r="130" spans="1:10" s="8" customFormat="1" ht="63.75" customHeight="1" thickBot="1" x14ac:dyDescent="0.25">
      <c r="A130" s="67">
        <v>23</v>
      </c>
      <c r="B130" s="115" t="str">
        <f t="shared" si="24"/>
        <v>CONINCAG SAS</v>
      </c>
      <c r="C130" s="115"/>
      <c r="D130" s="52" t="s">
        <v>35</v>
      </c>
      <c r="E130" s="112" t="s">
        <v>30</v>
      </c>
      <c r="F130" s="113"/>
      <c r="G130" s="113"/>
      <c r="H130" s="113"/>
      <c r="I130" s="114"/>
      <c r="J130" s="18"/>
    </row>
    <row r="131" spans="1:10" s="8" customFormat="1" ht="63.75" customHeight="1" thickBot="1" x14ac:dyDescent="0.25">
      <c r="A131" s="64">
        <v>24</v>
      </c>
      <c r="B131" s="129" t="str">
        <f>B101</f>
        <v>ID S.A.S</v>
      </c>
      <c r="C131" s="129"/>
      <c r="D131" s="65" t="s">
        <v>34</v>
      </c>
      <c r="E131" s="168" t="s">
        <v>36</v>
      </c>
      <c r="F131" s="169"/>
      <c r="G131" s="169"/>
      <c r="H131" s="169"/>
      <c r="I131" s="170"/>
      <c r="J131" s="18"/>
    </row>
    <row r="132" spans="1:10" s="8" customFormat="1" ht="63.75" customHeight="1" thickBot="1" x14ac:dyDescent="0.25">
      <c r="A132" s="67">
        <v>25</v>
      </c>
      <c r="B132" s="115" t="str">
        <f t="shared" ref="B132:B134" si="25">B102</f>
        <v>ALIADOS DE COLOMBIA S A S</v>
      </c>
      <c r="C132" s="115"/>
      <c r="D132" s="52" t="s">
        <v>35</v>
      </c>
      <c r="E132" s="120" t="s">
        <v>30</v>
      </c>
      <c r="F132" s="121"/>
      <c r="G132" s="121"/>
      <c r="H132" s="121"/>
      <c r="I132" s="122"/>
      <c r="J132" s="18"/>
    </row>
    <row r="133" spans="1:10" s="8" customFormat="1" ht="63.75" customHeight="1" thickBot="1" x14ac:dyDescent="0.25">
      <c r="A133" s="67">
        <v>26</v>
      </c>
      <c r="B133" s="115" t="str">
        <f t="shared" si="25"/>
        <v>H.A.H CONSTRUCCIONES S.A.S</v>
      </c>
      <c r="C133" s="115"/>
      <c r="D133" s="52" t="s">
        <v>35</v>
      </c>
      <c r="E133" s="120" t="s">
        <v>30</v>
      </c>
      <c r="F133" s="121"/>
      <c r="G133" s="121"/>
      <c r="H133" s="121"/>
      <c r="I133" s="122"/>
      <c r="J133" s="18"/>
    </row>
    <row r="134" spans="1:10" s="8" customFormat="1" ht="63.75" customHeight="1" x14ac:dyDescent="0.2">
      <c r="A134" s="67">
        <v>27</v>
      </c>
      <c r="B134" s="115" t="str">
        <f t="shared" si="25"/>
        <v>INGENIERIA COLOMBIANA DE SERVICIOS INCOLS S.A.S</v>
      </c>
      <c r="C134" s="115"/>
      <c r="D134" s="52" t="s">
        <v>35</v>
      </c>
      <c r="E134" s="120" t="s">
        <v>30</v>
      </c>
      <c r="F134" s="121"/>
      <c r="G134" s="121"/>
      <c r="H134" s="121"/>
      <c r="I134" s="122"/>
      <c r="J134" s="18"/>
    </row>
    <row r="135" spans="1:10" ht="27" customHeight="1" thickBot="1" x14ac:dyDescent="0.25">
      <c r="A135" s="8"/>
      <c r="B135" s="11"/>
      <c r="C135" s="11"/>
      <c r="D135" s="12"/>
      <c r="E135" s="37"/>
      <c r="F135" s="38"/>
      <c r="G135" s="33"/>
      <c r="H135" s="33"/>
      <c r="I135" s="33"/>
      <c r="J135" s="8"/>
    </row>
    <row r="136" spans="1:10" ht="25.5" customHeight="1" thickBot="1" x14ac:dyDescent="0.25">
      <c r="A136" s="123" t="s">
        <v>23</v>
      </c>
      <c r="B136" s="124"/>
      <c r="C136" s="124"/>
      <c r="D136" s="124"/>
      <c r="E136" s="124"/>
      <c r="F136" s="124"/>
      <c r="G136" s="124"/>
      <c r="H136" s="125"/>
      <c r="I136" s="33"/>
      <c r="J136" s="8"/>
    </row>
    <row r="137" spans="1:10" ht="24.75" customHeight="1" thickBot="1" x14ac:dyDescent="0.25">
      <c r="A137" s="142" t="s">
        <v>24</v>
      </c>
      <c r="B137" s="143"/>
      <c r="C137" s="163"/>
      <c r="D137" s="156" t="s">
        <v>25</v>
      </c>
      <c r="E137" s="157"/>
      <c r="F137" s="157"/>
      <c r="G137" s="157"/>
      <c r="H137" s="158"/>
      <c r="I137" s="33"/>
      <c r="J137" s="8"/>
    </row>
    <row r="138" spans="1:10" ht="46.5" customHeight="1" thickBot="1" x14ac:dyDescent="0.25">
      <c r="A138" s="58">
        <v>1</v>
      </c>
      <c r="B138" s="128" t="str">
        <f>B43</f>
        <v>DRV INGENIERIA SAS</v>
      </c>
      <c r="C138" s="128"/>
      <c r="D138" s="118" t="s">
        <v>102</v>
      </c>
      <c r="E138" s="118"/>
      <c r="F138" s="118"/>
      <c r="G138" s="118"/>
      <c r="H138" s="119"/>
      <c r="I138" s="33"/>
      <c r="J138" s="8"/>
    </row>
    <row r="139" spans="1:10" ht="46.5" customHeight="1" thickBot="1" x14ac:dyDescent="0.25">
      <c r="A139" s="58">
        <v>2</v>
      </c>
      <c r="B139" s="115" t="str">
        <f>+B44</f>
        <v>QUATTRO PROYECTOS E INVERSIONES S.A.S</v>
      </c>
      <c r="C139" s="115"/>
      <c r="D139" s="116" t="s">
        <v>29</v>
      </c>
      <c r="E139" s="116"/>
      <c r="F139" s="116"/>
      <c r="G139" s="116"/>
      <c r="H139" s="117"/>
      <c r="I139" s="33"/>
      <c r="J139" s="8"/>
    </row>
    <row r="140" spans="1:10" ht="43.5" customHeight="1" thickBot="1" x14ac:dyDescent="0.25">
      <c r="A140" s="58">
        <v>3</v>
      </c>
      <c r="B140" s="128" t="str">
        <f>+B45</f>
        <v>ESTRUVIAS LTDA ESTRUCTURAS Y VIAS</v>
      </c>
      <c r="C140" s="128"/>
      <c r="D140" s="118" t="s">
        <v>102</v>
      </c>
      <c r="E140" s="118"/>
      <c r="F140" s="118"/>
      <c r="G140" s="118"/>
      <c r="H140" s="119"/>
      <c r="I140" s="33"/>
      <c r="J140" s="8"/>
    </row>
    <row r="141" spans="1:10" ht="41.25" customHeight="1" thickBot="1" x14ac:dyDescent="0.25">
      <c r="A141" s="67">
        <v>4</v>
      </c>
      <c r="B141" s="115" t="str">
        <f>+B16</f>
        <v>LIMACOR MY S.A.S.</v>
      </c>
      <c r="C141" s="115"/>
      <c r="D141" s="118" t="s">
        <v>102</v>
      </c>
      <c r="E141" s="118"/>
      <c r="F141" s="118"/>
      <c r="G141" s="118"/>
      <c r="H141" s="119"/>
      <c r="I141" s="33"/>
      <c r="J141" s="8"/>
    </row>
    <row r="142" spans="1:10" ht="48.75" customHeight="1" thickBot="1" x14ac:dyDescent="0.25">
      <c r="A142" s="64">
        <v>5</v>
      </c>
      <c r="B142" s="129" t="str">
        <f>+B17</f>
        <v>INCIVIAS S.A.S</v>
      </c>
      <c r="C142" s="129"/>
      <c r="D142" s="126" t="s">
        <v>103</v>
      </c>
      <c r="E142" s="126"/>
      <c r="F142" s="126"/>
      <c r="G142" s="126"/>
      <c r="H142" s="127"/>
      <c r="I142" s="33"/>
      <c r="J142" s="8"/>
    </row>
    <row r="143" spans="1:10" ht="45" customHeight="1" thickBot="1" x14ac:dyDescent="0.25">
      <c r="A143" s="67">
        <v>6</v>
      </c>
      <c r="B143" s="115" t="str">
        <f>+B18</f>
        <v>SERVICIOS INTEGRALES DE INGENIERIA Y CONSTRUCCION SAS</v>
      </c>
      <c r="C143" s="115"/>
      <c r="D143" s="116" t="s">
        <v>29</v>
      </c>
      <c r="E143" s="116"/>
      <c r="F143" s="116"/>
      <c r="G143" s="116"/>
      <c r="H143" s="117"/>
      <c r="I143" s="33"/>
      <c r="J143" s="8"/>
    </row>
    <row r="144" spans="1:10" ht="63" customHeight="1" thickBot="1" x14ac:dyDescent="0.25">
      <c r="A144" s="67">
        <v>7</v>
      </c>
      <c r="B144" s="115" t="str">
        <f>+B19</f>
        <v>SERVICIOS INTEGRALES DE ARQUITECTURA Y CONSTRUCCION SERARCO SAS</v>
      </c>
      <c r="C144" s="115"/>
      <c r="D144" s="116" t="s">
        <v>29</v>
      </c>
      <c r="E144" s="116"/>
      <c r="F144" s="116"/>
      <c r="G144" s="116"/>
      <c r="H144" s="117"/>
      <c r="I144" s="33"/>
      <c r="J144" s="8"/>
    </row>
    <row r="145" spans="1:10" ht="72.75" customHeight="1" thickBot="1" x14ac:dyDescent="0.25">
      <c r="A145" s="67">
        <v>8</v>
      </c>
      <c r="B145" s="115" t="str">
        <f>B85</f>
        <v>CONSORCIO LA GAITANA
FRANCISCO JAVIER
VILLANUEVA TOVAR  50%
 ARMELCO SAS  50%</v>
      </c>
      <c r="C145" s="115"/>
      <c r="D145" s="116" t="s">
        <v>104</v>
      </c>
      <c r="E145" s="116"/>
      <c r="F145" s="116"/>
      <c r="G145" s="116"/>
      <c r="H145" s="117"/>
      <c r="I145" s="33"/>
      <c r="J145" s="8"/>
    </row>
    <row r="146" spans="1:10" ht="46.5" customHeight="1" thickBot="1" x14ac:dyDescent="0.25">
      <c r="A146" s="67">
        <v>9</v>
      </c>
      <c r="B146" s="115" t="str">
        <f t="shared" ref="B146:B156" si="26">B86</f>
        <v>CHM INGENIERÍA SAS</v>
      </c>
      <c r="C146" s="115"/>
      <c r="D146" s="116" t="s">
        <v>29</v>
      </c>
      <c r="E146" s="116"/>
      <c r="F146" s="116"/>
      <c r="G146" s="116"/>
      <c r="H146" s="117"/>
      <c r="I146" s="33"/>
      <c r="J146" s="8"/>
    </row>
    <row r="147" spans="1:10" ht="46.5" customHeight="1" thickBot="1" x14ac:dyDescent="0.25">
      <c r="A147" s="67">
        <v>10</v>
      </c>
      <c r="B147" s="115" t="str">
        <f t="shared" si="26"/>
        <v>ANGGY NICOLS ACOSTA VELA</v>
      </c>
      <c r="C147" s="115"/>
      <c r="D147" s="116" t="s">
        <v>29</v>
      </c>
      <c r="E147" s="116"/>
      <c r="F147" s="116"/>
      <c r="G147" s="116"/>
      <c r="H147" s="117"/>
      <c r="I147" s="33"/>
      <c r="J147" s="8"/>
    </row>
    <row r="148" spans="1:10" ht="59.25" customHeight="1" thickBot="1" x14ac:dyDescent="0.25">
      <c r="A148" s="58">
        <v>11</v>
      </c>
      <c r="B148" s="115" t="str">
        <f t="shared" si="26"/>
        <v>CIVILMAQ S.A.S.</v>
      </c>
      <c r="C148" s="115"/>
      <c r="D148" s="116" t="s">
        <v>29</v>
      </c>
      <c r="E148" s="116"/>
      <c r="F148" s="116"/>
      <c r="G148" s="116"/>
      <c r="H148" s="117"/>
      <c r="I148" s="33"/>
      <c r="J148" s="8"/>
    </row>
    <row r="149" spans="1:10" ht="46.5" customHeight="1" thickBot="1" x14ac:dyDescent="0.25">
      <c r="A149" s="58">
        <v>12</v>
      </c>
      <c r="B149" s="115" t="str">
        <f t="shared" si="26"/>
        <v>CONSTRUCTORA BAYITH S.A.S.</v>
      </c>
      <c r="C149" s="115"/>
      <c r="D149" s="116" t="s">
        <v>29</v>
      </c>
      <c r="E149" s="116"/>
      <c r="F149" s="116"/>
      <c r="G149" s="116"/>
      <c r="H149" s="117"/>
      <c r="I149" s="33"/>
      <c r="J149" s="8"/>
    </row>
    <row r="150" spans="1:10" ht="46.5" customHeight="1" thickBot="1" x14ac:dyDescent="0.25">
      <c r="A150" s="58">
        <v>13</v>
      </c>
      <c r="B150" s="115" t="str">
        <f t="shared" si="26"/>
        <v>PARADA CALVO EDWIN</v>
      </c>
      <c r="C150" s="115"/>
      <c r="D150" s="116" t="s">
        <v>29</v>
      </c>
      <c r="E150" s="116"/>
      <c r="F150" s="116"/>
      <c r="G150" s="116"/>
      <c r="H150" s="117"/>
      <c r="I150" s="33"/>
      <c r="J150" s="8"/>
    </row>
    <row r="151" spans="1:10" ht="46.5" customHeight="1" thickBot="1" x14ac:dyDescent="0.25">
      <c r="A151" s="64">
        <v>14</v>
      </c>
      <c r="B151" s="129" t="str">
        <f>B91</f>
        <v>H&amp;C PROYECTOS DE INGENIERIA SAS</v>
      </c>
      <c r="C151" s="129"/>
      <c r="D151" s="126" t="s">
        <v>108</v>
      </c>
      <c r="E151" s="126"/>
      <c r="F151" s="126"/>
      <c r="G151" s="126"/>
      <c r="H151" s="127"/>
      <c r="I151" s="33"/>
      <c r="J151" s="8"/>
    </row>
    <row r="152" spans="1:10" ht="46.5" customHeight="1" thickBot="1" x14ac:dyDescent="0.25">
      <c r="A152" s="58">
        <v>15</v>
      </c>
      <c r="B152" s="115" t="str">
        <f t="shared" si="26"/>
        <v>INGENIERIA MONTAJES &amp; CONSTRUCCION SAS</v>
      </c>
      <c r="C152" s="115"/>
      <c r="D152" s="116" t="s">
        <v>29</v>
      </c>
      <c r="E152" s="116"/>
      <c r="F152" s="116"/>
      <c r="G152" s="116"/>
      <c r="H152" s="117"/>
      <c r="I152" s="33"/>
      <c r="J152" s="8"/>
    </row>
    <row r="153" spans="1:10" ht="46.5" customHeight="1" thickBot="1" x14ac:dyDescent="0.25">
      <c r="A153" s="58">
        <v>16</v>
      </c>
      <c r="B153" s="115" t="str">
        <f t="shared" si="26"/>
        <v>ADINCO INGENIERIA SAS</v>
      </c>
      <c r="C153" s="115"/>
      <c r="D153" s="116" t="s">
        <v>29</v>
      </c>
      <c r="E153" s="116"/>
      <c r="F153" s="116"/>
      <c r="G153" s="116"/>
      <c r="H153" s="117"/>
      <c r="I153" s="33"/>
      <c r="J153" s="8"/>
    </row>
    <row r="154" spans="1:10" ht="48" customHeight="1" thickBot="1" x14ac:dyDescent="0.25">
      <c r="A154" s="67">
        <v>17</v>
      </c>
      <c r="B154" s="115" t="str">
        <f t="shared" si="26"/>
        <v>GARZON DAZA FABIO</v>
      </c>
      <c r="C154" s="115"/>
      <c r="D154" s="116" t="s">
        <v>105</v>
      </c>
      <c r="E154" s="116"/>
      <c r="F154" s="116"/>
      <c r="G154" s="116"/>
      <c r="H154" s="117"/>
      <c r="I154" s="33"/>
      <c r="J154" s="8"/>
    </row>
    <row r="155" spans="1:10" ht="121.5" customHeight="1" thickBot="1" x14ac:dyDescent="0.25">
      <c r="A155" s="67">
        <v>18</v>
      </c>
      <c r="B155" s="115" t="str">
        <f t="shared" si="26"/>
        <v>KA S A</v>
      </c>
      <c r="C155" s="115"/>
      <c r="D155" s="116" t="s">
        <v>106</v>
      </c>
      <c r="E155" s="116"/>
      <c r="F155" s="116"/>
      <c r="G155" s="116"/>
      <c r="H155" s="117"/>
      <c r="I155" s="33"/>
      <c r="J155" s="8"/>
    </row>
    <row r="156" spans="1:10" ht="46.5" customHeight="1" thickBot="1" x14ac:dyDescent="0.25">
      <c r="A156" s="58">
        <v>19</v>
      </c>
      <c r="B156" s="115" t="str">
        <f t="shared" si="26"/>
        <v>SAFRID INGENIERIA S.A.S</v>
      </c>
      <c r="C156" s="115"/>
      <c r="D156" s="116" t="s">
        <v>29</v>
      </c>
      <c r="E156" s="116"/>
      <c r="F156" s="116"/>
      <c r="G156" s="116"/>
      <c r="H156" s="117"/>
      <c r="I156" s="33"/>
      <c r="J156" s="8"/>
    </row>
    <row r="157" spans="1:10" ht="46.5" customHeight="1" thickBot="1" x14ac:dyDescent="0.25">
      <c r="A157" s="58">
        <v>20</v>
      </c>
      <c r="B157" s="115" t="str">
        <f t="shared" ref="B157:B160" si="27">B97</f>
        <v>DLC SOLUCIONES S.A.S.</v>
      </c>
      <c r="C157" s="115"/>
      <c r="D157" s="116" t="s">
        <v>29</v>
      </c>
      <c r="E157" s="116"/>
      <c r="F157" s="116"/>
      <c r="G157" s="116"/>
      <c r="H157" s="117"/>
      <c r="I157" s="33"/>
      <c r="J157" s="8"/>
    </row>
    <row r="158" spans="1:10" ht="48.75" customHeight="1" thickBot="1" x14ac:dyDescent="0.25">
      <c r="A158" s="67">
        <v>21</v>
      </c>
      <c r="B158" s="115" t="str">
        <f t="shared" si="27"/>
        <v>PROYECTAR INGENIERIA Y ARQUITECTURA S.A.S</v>
      </c>
      <c r="C158" s="115"/>
      <c r="D158" s="116" t="s">
        <v>105</v>
      </c>
      <c r="E158" s="116"/>
      <c r="F158" s="116"/>
      <c r="G158" s="116"/>
      <c r="H158" s="117"/>
      <c r="I158" s="33"/>
      <c r="J158" s="8"/>
    </row>
    <row r="159" spans="1:10" ht="46.5" customHeight="1" thickBot="1" x14ac:dyDescent="0.25">
      <c r="A159" s="58">
        <v>22</v>
      </c>
      <c r="B159" s="115" t="str">
        <f>B99</f>
        <v>INCONCICOL SAS</v>
      </c>
      <c r="C159" s="115"/>
      <c r="D159" s="116" t="s">
        <v>29</v>
      </c>
      <c r="E159" s="116"/>
      <c r="F159" s="116"/>
      <c r="G159" s="116"/>
      <c r="H159" s="117"/>
      <c r="I159" s="33"/>
      <c r="J159" s="8"/>
    </row>
    <row r="160" spans="1:10" ht="69" customHeight="1" thickBot="1" x14ac:dyDescent="0.25">
      <c r="A160" s="67">
        <v>23</v>
      </c>
      <c r="B160" s="115" t="str">
        <f t="shared" si="27"/>
        <v>CONINCAG SAS</v>
      </c>
      <c r="C160" s="115"/>
      <c r="D160" s="116" t="s">
        <v>109</v>
      </c>
      <c r="E160" s="116"/>
      <c r="F160" s="116"/>
      <c r="G160" s="116"/>
      <c r="H160" s="117"/>
      <c r="I160" s="33"/>
      <c r="J160" s="8"/>
    </row>
    <row r="161" spans="1:10" ht="42.75" customHeight="1" thickBot="1" x14ac:dyDescent="0.25">
      <c r="A161" s="64">
        <v>24</v>
      </c>
      <c r="B161" s="129" t="str">
        <f>B101</f>
        <v>ID S.A.S</v>
      </c>
      <c r="C161" s="129"/>
      <c r="D161" s="126" t="s">
        <v>103</v>
      </c>
      <c r="E161" s="126"/>
      <c r="F161" s="126"/>
      <c r="G161" s="126"/>
      <c r="H161" s="127"/>
      <c r="I161" s="33"/>
      <c r="J161" s="8"/>
    </row>
    <row r="162" spans="1:10" ht="87" customHeight="1" thickBot="1" x14ac:dyDescent="0.25">
      <c r="A162" s="67">
        <v>25</v>
      </c>
      <c r="B162" s="115" t="str">
        <f>B102</f>
        <v>ALIADOS DE COLOMBIA S A S</v>
      </c>
      <c r="C162" s="115"/>
      <c r="D162" s="116" t="s">
        <v>107</v>
      </c>
      <c r="E162" s="116"/>
      <c r="F162" s="116"/>
      <c r="G162" s="116"/>
      <c r="H162" s="117"/>
      <c r="I162" s="33"/>
      <c r="J162" s="8"/>
    </row>
    <row r="163" spans="1:10" ht="48" customHeight="1" thickBot="1" x14ac:dyDescent="0.25">
      <c r="A163" s="67">
        <v>26</v>
      </c>
      <c r="B163" s="115" t="str">
        <f>B103</f>
        <v>H.A.H CONSTRUCCIONES S.A.S</v>
      </c>
      <c r="C163" s="115"/>
      <c r="D163" s="116" t="s">
        <v>105</v>
      </c>
      <c r="E163" s="116"/>
      <c r="F163" s="116"/>
      <c r="G163" s="116"/>
      <c r="H163" s="117"/>
      <c r="I163" s="33"/>
      <c r="J163" s="8"/>
    </row>
    <row r="164" spans="1:10" ht="63.75" customHeight="1" x14ac:dyDescent="0.2">
      <c r="A164" s="67">
        <v>27</v>
      </c>
      <c r="B164" s="115" t="str">
        <f t="shared" ref="B164" si="28">B104</f>
        <v>INGENIERIA COLOMBIANA DE SERVICIOS INCOLS S.A.S</v>
      </c>
      <c r="C164" s="115"/>
      <c r="D164" s="116" t="s">
        <v>29</v>
      </c>
      <c r="E164" s="116"/>
      <c r="F164" s="116"/>
      <c r="G164" s="116"/>
      <c r="H164" s="117"/>
      <c r="I164" s="33"/>
      <c r="J164" s="8"/>
    </row>
    <row r="165" spans="1:10" ht="16.5" x14ac:dyDescent="0.2">
      <c r="A165" s="8"/>
      <c r="B165" s="51"/>
      <c r="C165" s="51"/>
      <c r="D165" s="12"/>
      <c r="E165" s="37"/>
      <c r="F165" s="38"/>
      <c r="G165" s="33"/>
      <c r="H165" s="33"/>
      <c r="I165" s="33"/>
      <c r="J165" s="8"/>
    </row>
    <row r="166" spans="1:10" ht="16.5" x14ac:dyDescent="0.2">
      <c r="A166" s="8"/>
      <c r="B166" s="11"/>
      <c r="C166" s="11"/>
      <c r="D166" s="12"/>
      <c r="E166" s="37"/>
      <c r="F166" s="38"/>
      <c r="G166" s="33"/>
      <c r="H166" s="33"/>
      <c r="I166" s="33"/>
      <c r="J166" s="8"/>
    </row>
    <row r="167" spans="1:10" ht="18.75" thickBot="1" x14ac:dyDescent="0.25">
      <c r="A167" s="8"/>
      <c r="B167" s="159"/>
      <c r="C167" s="160"/>
      <c r="D167" s="160"/>
      <c r="E167" s="160"/>
      <c r="F167" s="160"/>
      <c r="G167" s="160"/>
      <c r="H167" s="161"/>
      <c r="I167" s="33"/>
      <c r="J167" s="8"/>
    </row>
    <row r="168" spans="1:10" ht="20.25" x14ac:dyDescent="0.2">
      <c r="A168" s="8"/>
      <c r="B168" s="43"/>
      <c r="C168" s="42"/>
      <c r="D168" s="162" t="s">
        <v>32</v>
      </c>
      <c r="E168" s="162"/>
      <c r="F168" s="162"/>
      <c r="G168" s="42"/>
      <c r="H168" s="42"/>
      <c r="I168" s="33"/>
      <c r="J168" s="8"/>
    </row>
    <row r="169" spans="1:10" ht="28.5" customHeight="1" x14ac:dyDescent="0.2">
      <c r="A169" s="8"/>
      <c r="B169" s="43"/>
      <c r="C169" s="42"/>
      <c r="D169" s="164" t="s">
        <v>31</v>
      </c>
      <c r="E169" s="164"/>
      <c r="F169" s="164"/>
      <c r="G169" s="42"/>
      <c r="H169" s="42"/>
      <c r="I169" s="33"/>
      <c r="J169" s="8"/>
    </row>
    <row r="170" spans="1:10" ht="61.5" customHeight="1" x14ac:dyDescent="0.2">
      <c r="A170" s="8"/>
      <c r="B170" s="43"/>
      <c r="C170" s="28"/>
      <c r="D170" s="41"/>
      <c r="E170" s="41"/>
      <c r="F170" s="41"/>
      <c r="G170" s="42"/>
      <c r="H170" s="42"/>
      <c r="I170" s="33"/>
      <c r="J170" s="8"/>
    </row>
    <row r="171" spans="1:10" ht="16.5" x14ac:dyDescent="0.2">
      <c r="A171" s="8"/>
      <c r="B171" s="11"/>
      <c r="C171" s="11"/>
      <c r="D171" s="155"/>
      <c r="E171" s="155"/>
      <c r="F171" s="155"/>
      <c r="G171" s="33"/>
      <c r="H171" s="33"/>
      <c r="I171" s="33"/>
      <c r="J171" s="8"/>
    </row>
    <row r="172" spans="1:10" ht="16.5" x14ac:dyDescent="0.2">
      <c r="A172" s="8"/>
      <c r="B172" s="11"/>
      <c r="C172" s="11"/>
      <c r="D172" s="12"/>
      <c r="E172" s="37"/>
      <c r="F172" s="38"/>
      <c r="G172" s="33"/>
      <c r="H172" s="33"/>
      <c r="I172" s="33"/>
      <c r="J172" s="12"/>
    </row>
    <row r="173" spans="1:10" ht="16.5" x14ac:dyDescent="0.2">
      <c r="A173" s="8"/>
      <c r="B173" s="11"/>
      <c r="C173" s="11"/>
      <c r="D173" s="12"/>
      <c r="E173" s="37"/>
      <c r="F173" s="38"/>
      <c r="G173" s="33"/>
      <c r="H173" s="33"/>
      <c r="I173" s="33"/>
    </row>
    <row r="174" spans="1:10" ht="16.5" x14ac:dyDescent="0.2">
      <c r="A174" s="8"/>
      <c r="B174" s="11"/>
      <c r="C174" s="11"/>
      <c r="D174" s="12"/>
      <c r="E174" s="37"/>
      <c r="F174" s="38"/>
      <c r="G174" s="33"/>
      <c r="H174" s="33"/>
      <c r="I174" s="33"/>
    </row>
    <row r="175" spans="1:10" ht="16.5" x14ac:dyDescent="0.2">
      <c r="A175" s="8"/>
      <c r="B175" s="11"/>
      <c r="C175" s="11"/>
      <c r="D175" s="12"/>
      <c r="E175" s="37"/>
      <c r="F175" s="38"/>
      <c r="G175" s="33"/>
      <c r="H175" s="33"/>
      <c r="I175" s="33"/>
    </row>
    <row r="176" spans="1:10" ht="16.5" x14ac:dyDescent="0.2">
      <c r="A176" s="8"/>
      <c r="B176" s="11"/>
      <c r="C176" s="11"/>
      <c r="D176" s="12"/>
      <c r="E176" s="37"/>
      <c r="F176" s="38"/>
      <c r="G176" s="33"/>
      <c r="H176" s="33"/>
      <c r="I176" s="33"/>
      <c r="J176" s="12"/>
    </row>
    <row r="177" spans="1:10" ht="16.5" x14ac:dyDescent="0.2">
      <c r="A177" s="8"/>
      <c r="B177" s="11"/>
      <c r="C177" s="11"/>
      <c r="D177" s="12"/>
      <c r="E177" s="37"/>
      <c r="F177" s="38"/>
      <c r="G177" s="33"/>
      <c r="H177" s="33"/>
      <c r="I177" s="33"/>
    </row>
    <row r="178" spans="1:10" ht="16.5" x14ac:dyDescent="0.2">
      <c r="A178" s="8"/>
      <c r="B178" s="11"/>
      <c r="C178" s="11"/>
      <c r="D178" s="12"/>
      <c r="E178" s="37"/>
      <c r="F178" s="38"/>
      <c r="G178" s="33"/>
      <c r="H178" s="33"/>
      <c r="I178" s="33"/>
      <c r="J178" s="12"/>
    </row>
    <row r="179" spans="1:10" ht="16.5" x14ac:dyDescent="0.2">
      <c r="A179" s="8"/>
      <c r="B179" s="11"/>
      <c r="C179" s="11"/>
      <c r="D179" s="12"/>
      <c r="E179" s="37"/>
      <c r="F179" s="38"/>
      <c r="G179" s="33"/>
      <c r="H179" s="33"/>
      <c r="I179" s="33"/>
      <c r="J179" s="12"/>
    </row>
    <row r="180" spans="1:10" ht="16.5" x14ac:dyDescent="0.2">
      <c r="A180" s="8"/>
      <c r="B180" s="11"/>
      <c r="C180" s="11"/>
      <c r="D180" s="12"/>
      <c r="E180" s="37"/>
      <c r="F180" s="38"/>
      <c r="G180" s="33"/>
      <c r="H180" s="33"/>
      <c r="I180" s="33"/>
      <c r="J180" s="12"/>
    </row>
    <row r="181" spans="1:10" ht="16.5" x14ac:dyDescent="0.2">
      <c r="A181" s="8"/>
      <c r="B181" s="11"/>
      <c r="C181" s="11"/>
      <c r="D181" s="12"/>
      <c r="E181" s="37"/>
      <c r="F181" s="38"/>
      <c r="G181" s="33"/>
      <c r="H181" s="33"/>
      <c r="I181" s="33"/>
      <c r="J181" s="12"/>
    </row>
    <row r="182" spans="1:10" ht="16.5" x14ac:dyDescent="0.2">
      <c r="A182" s="8"/>
      <c r="B182" s="11"/>
      <c r="C182" s="11"/>
      <c r="D182" s="12"/>
      <c r="E182" s="37"/>
      <c r="F182" s="38"/>
      <c r="G182" s="33"/>
      <c r="H182" s="33"/>
      <c r="I182" s="33"/>
      <c r="J182" s="12"/>
    </row>
    <row r="183" spans="1:10" ht="18" x14ac:dyDescent="0.2">
      <c r="A183" s="8"/>
      <c r="B183" s="11"/>
      <c r="C183" s="11"/>
      <c r="D183" s="12"/>
      <c r="E183" s="37"/>
      <c r="F183" s="38"/>
      <c r="G183" s="33"/>
      <c r="H183" s="33"/>
      <c r="I183" s="33"/>
      <c r="J183" s="34"/>
    </row>
    <row r="184" spans="1:10" ht="18" x14ac:dyDescent="0.2">
      <c r="A184" s="8"/>
      <c r="B184" s="11"/>
      <c r="C184" s="11"/>
      <c r="D184" s="12"/>
      <c r="E184" s="37"/>
      <c r="F184" s="38"/>
      <c r="G184" s="33"/>
      <c r="H184" s="33"/>
      <c r="I184" s="33"/>
      <c r="J184" s="34"/>
    </row>
    <row r="185" spans="1:10" ht="18" x14ac:dyDescent="0.2">
      <c r="A185" s="8"/>
      <c r="B185" s="11"/>
      <c r="C185" s="11"/>
      <c r="D185" s="12"/>
      <c r="E185" s="37"/>
      <c r="F185" s="38"/>
      <c r="G185" s="33"/>
      <c r="H185" s="33"/>
      <c r="I185" s="12"/>
      <c r="J185" s="34"/>
    </row>
    <row r="186" spans="1:10" ht="18" x14ac:dyDescent="0.2">
      <c r="A186" s="8"/>
      <c r="B186" s="11"/>
      <c r="C186" s="11"/>
      <c r="D186" s="12"/>
      <c r="E186" s="37"/>
      <c r="F186" s="38"/>
      <c r="G186" s="33"/>
      <c r="H186" s="33"/>
      <c r="J186" s="45"/>
    </row>
    <row r="187" spans="1:10" ht="18" x14ac:dyDescent="0.2">
      <c r="A187" s="8"/>
      <c r="B187" s="11"/>
      <c r="C187" s="11"/>
      <c r="D187" s="12"/>
      <c r="E187" s="37"/>
      <c r="F187" s="38"/>
      <c r="G187" s="33"/>
      <c r="H187" s="33"/>
      <c r="J187" s="46"/>
    </row>
    <row r="188" spans="1:10" ht="16.5" x14ac:dyDescent="0.2">
      <c r="A188" s="8"/>
      <c r="B188" s="11"/>
      <c r="C188" s="11"/>
      <c r="D188" s="12"/>
      <c r="E188" s="37"/>
      <c r="F188" s="38"/>
      <c r="G188" s="33"/>
      <c r="H188" s="33"/>
    </row>
    <row r="189" spans="1:10" ht="16.5" x14ac:dyDescent="0.2">
      <c r="A189" s="8"/>
      <c r="B189" s="11"/>
      <c r="C189" s="11"/>
      <c r="D189" s="12"/>
      <c r="E189" s="37"/>
      <c r="F189" s="38"/>
      <c r="G189" s="33"/>
      <c r="H189" s="33"/>
    </row>
    <row r="190" spans="1:10" ht="16.5" x14ac:dyDescent="0.2">
      <c r="A190" s="8"/>
      <c r="B190" s="11"/>
      <c r="C190" s="11"/>
      <c r="D190" s="12"/>
      <c r="E190" s="37"/>
      <c r="F190" s="38"/>
      <c r="G190" s="33"/>
      <c r="H190" s="33"/>
    </row>
    <row r="191" spans="1:10" ht="16.5" x14ac:dyDescent="0.2">
      <c r="A191" s="8"/>
      <c r="B191" s="11"/>
      <c r="C191" s="11"/>
      <c r="D191" s="12"/>
      <c r="E191" s="37"/>
      <c r="F191" s="38"/>
      <c r="G191" s="33"/>
      <c r="H191" s="33"/>
    </row>
    <row r="192" spans="1:10" ht="16.5" x14ac:dyDescent="0.2">
      <c r="A192" s="8"/>
      <c r="B192" s="11"/>
      <c r="C192" s="11"/>
      <c r="D192" s="12"/>
      <c r="E192" s="37"/>
      <c r="F192" s="38"/>
      <c r="G192" s="33"/>
      <c r="H192" s="33"/>
    </row>
    <row r="193" spans="1:9" ht="16.5" x14ac:dyDescent="0.2">
      <c r="A193" s="8"/>
      <c r="B193" s="11"/>
      <c r="C193" s="11"/>
      <c r="D193" s="12"/>
      <c r="E193" s="37"/>
      <c r="F193" s="38"/>
      <c r="G193" s="33"/>
      <c r="H193" s="33"/>
    </row>
    <row r="194" spans="1:9" ht="16.5" x14ac:dyDescent="0.2">
      <c r="A194" s="8"/>
      <c r="B194" s="4"/>
      <c r="C194" s="4"/>
      <c r="D194" s="2"/>
      <c r="E194" s="37"/>
      <c r="F194" s="38"/>
      <c r="G194" s="33"/>
      <c r="H194" s="33"/>
      <c r="I194" s="11"/>
    </row>
    <row r="203" spans="1:9" ht="18" x14ac:dyDescent="0.2">
      <c r="D203" s="39"/>
    </row>
    <row r="204" spans="1:9" ht="18" x14ac:dyDescent="0.2">
      <c r="D204" s="39"/>
    </row>
    <row r="205" spans="1:9" ht="18" x14ac:dyDescent="0.2">
      <c r="D205" s="39"/>
    </row>
    <row r="206" spans="1:9" ht="18" x14ac:dyDescent="0.2">
      <c r="D206" s="39"/>
    </row>
    <row r="207" spans="1:9" ht="18" x14ac:dyDescent="0.2">
      <c r="D207" s="39"/>
    </row>
  </sheetData>
  <mergeCells count="218">
    <mergeCell ref="B51:C51"/>
    <mergeCell ref="B53:C53"/>
    <mergeCell ref="B16:C16"/>
    <mergeCell ref="B14:C14"/>
    <mergeCell ref="B79:C79"/>
    <mergeCell ref="B80:C80"/>
    <mergeCell ref="B82:C82"/>
    <mergeCell ref="B20:C20"/>
    <mergeCell ref="B21:C21"/>
    <mergeCell ref="B78:C78"/>
    <mergeCell ref="B81:C81"/>
    <mergeCell ref="B54:C54"/>
    <mergeCell ref="B48:C48"/>
    <mergeCell ref="B49:C49"/>
    <mergeCell ref="B44:C44"/>
    <mergeCell ref="B45:C45"/>
    <mergeCell ref="B57:C57"/>
    <mergeCell ref="B68:C68"/>
    <mergeCell ref="B55:C55"/>
    <mergeCell ref="B56:C56"/>
    <mergeCell ref="B59:C59"/>
    <mergeCell ref="D76:K76"/>
    <mergeCell ref="A20:A21"/>
    <mergeCell ref="D20:D21"/>
    <mergeCell ref="A50:A51"/>
    <mergeCell ref="B52:C52"/>
    <mergeCell ref="B22:C22"/>
    <mergeCell ref="B23:C23"/>
    <mergeCell ref="B27:C27"/>
    <mergeCell ref="B29:C29"/>
    <mergeCell ref="B28:C28"/>
    <mergeCell ref="B25:C25"/>
    <mergeCell ref="B36:C36"/>
    <mergeCell ref="B30:C30"/>
    <mergeCell ref="B31:C31"/>
    <mergeCell ref="I20:I21"/>
    <mergeCell ref="B26:C26"/>
    <mergeCell ref="B46:C46"/>
    <mergeCell ref="B47:C47"/>
    <mergeCell ref="B50:C50"/>
    <mergeCell ref="B66:C66"/>
    <mergeCell ref="B65:C65"/>
    <mergeCell ref="B70:C70"/>
    <mergeCell ref="B64:C64"/>
    <mergeCell ref="B43:C43"/>
    <mergeCell ref="B140:C140"/>
    <mergeCell ref="B138:C138"/>
    <mergeCell ref="B124:C124"/>
    <mergeCell ref="B115:C115"/>
    <mergeCell ref="B90:C90"/>
    <mergeCell ref="B91:C91"/>
    <mergeCell ref="B93:C93"/>
    <mergeCell ref="B145:C145"/>
    <mergeCell ref="B120:C120"/>
    <mergeCell ref="B112:C112"/>
    <mergeCell ref="B114:C114"/>
    <mergeCell ref="B127:C127"/>
    <mergeCell ref="B128:C128"/>
    <mergeCell ref="B129:C129"/>
    <mergeCell ref="B130:C130"/>
    <mergeCell ref="B142:C142"/>
    <mergeCell ref="D144:H144"/>
    <mergeCell ref="D150:H150"/>
    <mergeCell ref="D151:H151"/>
    <mergeCell ref="D152:H152"/>
    <mergeCell ref="B147:C147"/>
    <mergeCell ref="D148:H148"/>
    <mergeCell ref="D149:H149"/>
    <mergeCell ref="D147:H147"/>
    <mergeCell ref="B151:C151"/>
    <mergeCell ref="B152:C152"/>
    <mergeCell ref="B150:C150"/>
    <mergeCell ref="B149:C149"/>
    <mergeCell ref="B148:C148"/>
    <mergeCell ref="E120:I120"/>
    <mergeCell ref="B121:C121"/>
    <mergeCell ref="E121:I121"/>
    <mergeCell ref="B122:C122"/>
    <mergeCell ref="E122:I122"/>
    <mergeCell ref="B125:C125"/>
    <mergeCell ref="B134:C134"/>
    <mergeCell ref="E134:I134"/>
    <mergeCell ref="E115:I115"/>
    <mergeCell ref="E119:I119"/>
    <mergeCell ref="B119:C119"/>
    <mergeCell ref="B117:C117"/>
    <mergeCell ref="B118:C118"/>
    <mergeCell ref="E117:I117"/>
    <mergeCell ref="E118:I118"/>
    <mergeCell ref="B116:C116"/>
    <mergeCell ref="E116:I116"/>
    <mergeCell ref="B126:C126"/>
    <mergeCell ref="E126:I126"/>
    <mergeCell ref="B131:C131"/>
    <mergeCell ref="E131:I131"/>
    <mergeCell ref="B132:C132"/>
    <mergeCell ref="E132:I132"/>
    <mergeCell ref="B133:C133"/>
    <mergeCell ref="B85:C85"/>
    <mergeCell ref="B102:C102"/>
    <mergeCell ref="B92:C92"/>
    <mergeCell ref="B97:C97"/>
    <mergeCell ref="B98:C98"/>
    <mergeCell ref="B99:C99"/>
    <mergeCell ref="B100:C100"/>
    <mergeCell ref="E112:I112"/>
    <mergeCell ref="B111:C111"/>
    <mergeCell ref="E111:I111"/>
    <mergeCell ref="B109:C109"/>
    <mergeCell ref="E109:I109"/>
    <mergeCell ref="B110:C110"/>
    <mergeCell ref="E110:I110"/>
    <mergeCell ref="D171:F171"/>
    <mergeCell ref="D137:H137"/>
    <mergeCell ref="B167:H167"/>
    <mergeCell ref="D168:F168"/>
    <mergeCell ref="A137:C137"/>
    <mergeCell ref="D169:F169"/>
    <mergeCell ref="D141:H141"/>
    <mergeCell ref="D138:H138"/>
    <mergeCell ref="B103:C103"/>
    <mergeCell ref="B104:C104"/>
    <mergeCell ref="B161:C161"/>
    <mergeCell ref="D161:H161"/>
    <mergeCell ref="B164:C164"/>
    <mergeCell ref="D164:H164"/>
    <mergeCell ref="B153:C153"/>
    <mergeCell ref="D153:H153"/>
    <mergeCell ref="B154:C154"/>
    <mergeCell ref="A107:C107"/>
    <mergeCell ref="E107:I107"/>
    <mergeCell ref="E114:I114"/>
    <mergeCell ref="B108:C108"/>
    <mergeCell ref="E108:I108"/>
    <mergeCell ref="B113:C113"/>
    <mergeCell ref="E113:I113"/>
    <mergeCell ref="A1:J1"/>
    <mergeCell ref="A11:C12"/>
    <mergeCell ref="A42:C42"/>
    <mergeCell ref="E11:H11"/>
    <mergeCell ref="B3:J3"/>
    <mergeCell ref="D11:D12"/>
    <mergeCell ref="B6:C6"/>
    <mergeCell ref="B41:D41"/>
    <mergeCell ref="C2:J2"/>
    <mergeCell ref="B18:C18"/>
    <mergeCell ref="B19:C19"/>
    <mergeCell ref="B13:C13"/>
    <mergeCell ref="B17:C17"/>
    <mergeCell ref="B15:C15"/>
    <mergeCell ref="B24:C24"/>
    <mergeCell ref="B32:C32"/>
    <mergeCell ref="I11:I12"/>
    <mergeCell ref="B33:C33"/>
    <mergeCell ref="B34:C34"/>
    <mergeCell ref="B35:C35"/>
    <mergeCell ref="B39:C39"/>
    <mergeCell ref="B40:C40"/>
    <mergeCell ref="B37:C37"/>
    <mergeCell ref="B38:C38"/>
    <mergeCell ref="B162:C162"/>
    <mergeCell ref="D162:H162"/>
    <mergeCell ref="B163:C163"/>
    <mergeCell ref="D163:H163"/>
    <mergeCell ref="B158:C158"/>
    <mergeCell ref="B159:C159"/>
    <mergeCell ref="B160:C160"/>
    <mergeCell ref="D158:H158"/>
    <mergeCell ref="D159:H159"/>
    <mergeCell ref="D160:H160"/>
    <mergeCell ref="E125:I125"/>
    <mergeCell ref="B123:C123"/>
    <mergeCell ref="E123:I123"/>
    <mergeCell ref="E124:I124"/>
    <mergeCell ref="B63:C63"/>
    <mergeCell ref="B60:C60"/>
    <mergeCell ref="B61:C61"/>
    <mergeCell ref="B62:C62"/>
    <mergeCell ref="B58:C58"/>
    <mergeCell ref="B67:C67"/>
    <mergeCell ref="A76:C77"/>
    <mergeCell ref="B73:C73"/>
    <mergeCell ref="B75:D75"/>
    <mergeCell ref="B83:C83"/>
    <mergeCell ref="B84:C84"/>
    <mergeCell ref="B69:C69"/>
    <mergeCell ref="B94:C94"/>
    <mergeCell ref="B95:C95"/>
    <mergeCell ref="B96:C96"/>
    <mergeCell ref="B101:C101"/>
    <mergeCell ref="B88:C88"/>
    <mergeCell ref="B87:C87"/>
    <mergeCell ref="B86:C86"/>
    <mergeCell ref="B89:C89"/>
    <mergeCell ref="E127:I127"/>
    <mergeCell ref="E128:I128"/>
    <mergeCell ref="E129:I129"/>
    <mergeCell ref="E130:I130"/>
    <mergeCell ref="B157:C157"/>
    <mergeCell ref="D157:H157"/>
    <mergeCell ref="D154:H154"/>
    <mergeCell ref="B155:C155"/>
    <mergeCell ref="D155:H155"/>
    <mergeCell ref="B156:C156"/>
    <mergeCell ref="D156:H156"/>
    <mergeCell ref="D145:H145"/>
    <mergeCell ref="B146:C146"/>
    <mergeCell ref="D146:H146"/>
    <mergeCell ref="D140:H140"/>
    <mergeCell ref="B139:C139"/>
    <mergeCell ref="D139:H139"/>
    <mergeCell ref="E133:I133"/>
    <mergeCell ref="A136:H136"/>
    <mergeCell ref="B143:C143"/>
    <mergeCell ref="D143:H143"/>
    <mergeCell ref="D142:H142"/>
    <mergeCell ref="B144:C144"/>
    <mergeCell ref="B141:C141"/>
  </mergeCells>
  <phoneticPr fontId="0" type="noConversion"/>
  <printOptions verticalCentered="1"/>
  <pageMargins left="0.98425196850393704" right="0.11811023622047245" top="0.35433070866141736" bottom="0.35433070866141736" header="0.19685039370078741" footer="0.59055118110236227"/>
  <pageSetup scale="32" fitToHeight="0" orientation="portrait" r:id="rId1"/>
  <headerFooter scaleWithDoc="0">
    <oddFooter>&amp;RPágina &amp;P de &amp;N</oddFooter>
  </headerFooter>
  <rowBreaks count="1" manualBreakCount="1">
    <brk id="73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Evaluación</vt:lpstr>
      <vt:lpstr>Evaluación!Área_de_impresión</vt:lpstr>
      <vt:lpstr>Evaluación!Títulos_a_imprimir</vt:lpstr>
    </vt:vector>
  </TitlesOfParts>
  <Company>Transmilenio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Mónica-Parra</dc:creator>
  <cp:lastModifiedBy>Angela Maria Pineda Ciendua</cp:lastModifiedBy>
  <cp:lastPrinted>2020-08-17T23:23:29Z</cp:lastPrinted>
  <dcterms:created xsi:type="dcterms:W3CDTF">2003-04-04T16:35:40Z</dcterms:created>
  <dcterms:modified xsi:type="dcterms:W3CDTF">2021-04-22T01:33:06Z</dcterms:modified>
</cp:coreProperties>
</file>