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80.1.7\infomacion bogota\A_O 2021\PROCESOS DE CONTRATACIÓN\SOLICITUD PUBLICA DE OFERTAS\4- SPO-DG-004-2021 OBRA FAZNI CUMARIBO1\4- TERMINOS\"/>
    </mc:Choice>
  </mc:AlternateContent>
  <bookViews>
    <workbookView xWindow="0" yWindow="0" windowWidth="20490" windowHeight="7155" tabRatio="749" firstSheet="1" activeTab="1"/>
  </bookViews>
  <sheets>
    <sheet name="INICIO" sheetId="14" state="hidden" r:id="rId1"/>
    <sheet name="PPTO. GENERAL" sheetId="6" r:id="rId2"/>
    <sheet name="PPTO. UNITARIO" sheetId="3" r:id="rId3"/>
    <sheet name="APU 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A">[1]Datos!#REF!</definedName>
    <definedName name="AA">[1]Datos!#REF!</definedName>
    <definedName name="ACOMETIDA">'[2]ACTA DE MODIFICACION'!#REF!</definedName>
    <definedName name="Administrativos">[1]Datos!$C$17</definedName>
    <definedName name="AIU">[1]Datos!$C$16</definedName>
    <definedName name="_xlnm.Print_Area" localSheetId="3">'APU '!$B$1:$I$343</definedName>
    <definedName name="_xlnm.Print_Area" localSheetId="1">'PPTO. GENERAL'!$A$1:$Q$26</definedName>
    <definedName name="_xlnm.Print_Area" localSheetId="2">'PPTO. UNITARIO'!$A$1:$K$29</definedName>
    <definedName name="asa">[1]Datos!#REF!</definedName>
    <definedName name="B" localSheetId="1">#REF!</definedName>
    <definedName name="B">#REF!</definedName>
    <definedName name="BuiltIn_Print_Area___0" localSheetId="1">#REF!</definedName>
    <definedName name="BuiltIn_Print_Area___0">#REF!</definedName>
    <definedName name="BuiltIn_Print_Titles" localSheetId="1">#REF!</definedName>
    <definedName name="BuiltIn_Print_Titles">#REF!</definedName>
    <definedName name="Compañía">[1]Datos!$C$5</definedName>
    <definedName name="Costos_Directos">#REF!</definedName>
    <definedName name="Costos_Indirectos">#REF!</definedName>
    <definedName name="Dólar">[1]Datos!$C$14</definedName>
    <definedName name="e" localSheetId="1">#REF!</definedName>
    <definedName name="e">#REF!</definedName>
    <definedName name="ESTADO">[3]Hoja2!$A$1:$A$3</definedName>
    <definedName name="Fletes">[1]Datos!$G$18</definedName>
    <definedName name="G" localSheetId="1">#REF!</definedName>
    <definedName name="G">#REF!</definedName>
    <definedName name="GanEquipos">[1]Datos!$J$16</definedName>
    <definedName name="GanFletes">[1]Datos!#REF!</definedName>
    <definedName name="GanMetal">[1]Datos!$J$17</definedName>
    <definedName name="GanOtros">[1]Datos!$J$19</definedName>
    <definedName name="GanSuministro">[1]Datos!$J$15</definedName>
    <definedName name="GanViáticos">[1]Datos!#REF!</definedName>
    <definedName name="GL">[1]Datos!$L$10</definedName>
    <definedName name="Imprevistos">[1]Datos!$C$18</definedName>
    <definedName name="inf">#REF!</definedName>
    <definedName name="IVA">[1]Datos!$G$14</definedName>
    <definedName name="IVA.ManoObra">[1]Datos!$G$15</definedName>
    <definedName name="JET">[1]Datos!#REF!</definedName>
    <definedName name="JJJ">[1]Datos!#REF!</definedName>
    <definedName name="LISTAM">'[4]Listado Materiales'!$A$7:$A$3000</definedName>
    <definedName name="LMATERIALES">'[5]Listado Materiales'!$A$7:$A$2276</definedName>
    <definedName name="ManoObra">[1]Datos!$J$18</definedName>
    <definedName name="MATERIALES" localSheetId="1">#REF!</definedName>
    <definedName name="MATERIALES">#REF!</definedName>
    <definedName name="ML">[1]Datos!$L$9</definedName>
    <definedName name="N" localSheetId="1">#REF!</definedName>
    <definedName name="N">#REF!</definedName>
    <definedName name="NO">[1]Datos!$L$7</definedName>
    <definedName name="Q" localSheetId="1">#REF!</definedName>
    <definedName name="Q">#REF!</definedName>
    <definedName name="s">[1]Datos!#REF!</definedName>
    <definedName name="saa" localSheetId="1">#REF!</definedName>
    <definedName name="saa">#REF!</definedName>
    <definedName name="Salario_minimo">[6]Salarios!$B$2</definedName>
    <definedName name="SI">[1]Datos!$L$6</definedName>
    <definedName name="_xlnm.Print_Titles" localSheetId="3">'APU '!$2:$4</definedName>
    <definedName name="TOTAL_E20">#REF!</definedName>
    <definedName name="Total_Proyecto">#REF!</definedName>
    <definedName name="Tubo_E.M.T._Ø_1" localSheetId="1">#REF!</definedName>
    <definedName name="Tubo_E.M.T._Ø_1">#REF!</definedName>
    <definedName name="Tubo_E_M_T__Ø_1" localSheetId="1">#REF!</definedName>
    <definedName name="Tubo_E_M_T__Ø_1">#REF!</definedName>
    <definedName name="UNID">[1]Datos!$L$8</definedName>
    <definedName name="Utilidad">[1]Datos!$C$19</definedName>
    <definedName name="Viáticos">[1]Datos!$G$19</definedName>
    <definedName name="VR.">#REF!</definedName>
    <definedName name="XXX">[1]Datos!#REF!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14" l="1"/>
  <c r="P17" i="6"/>
  <c r="H29" i="4"/>
  <c r="H30" i="4"/>
  <c r="D7" i="6"/>
  <c r="I268" i="4" l="1"/>
  <c r="E274" i="4" s="1"/>
  <c r="C35" i="4"/>
  <c r="C313" i="4" l="1"/>
  <c r="C312" i="4"/>
  <c r="C311" i="4"/>
  <c r="C256" i="4"/>
  <c r="C255" i="4"/>
  <c r="C254" i="4"/>
  <c r="C210" i="4"/>
  <c r="C209" i="4"/>
  <c r="C208" i="4"/>
  <c r="C175" i="4"/>
  <c r="C174" i="4"/>
  <c r="C173" i="4"/>
  <c r="C138" i="4"/>
  <c r="C137" i="4"/>
  <c r="C136" i="4"/>
  <c r="C104" i="4"/>
  <c r="C103" i="4"/>
  <c r="C102" i="4"/>
  <c r="C36" i="4"/>
  <c r="C34" i="4"/>
  <c r="C70" i="4"/>
  <c r="C69" i="4"/>
  <c r="C68" i="4"/>
  <c r="I313" i="4" l="1"/>
  <c r="I69" i="4" l="1"/>
  <c r="I103" i="4"/>
  <c r="I138" i="4"/>
  <c r="I137" i="4"/>
  <c r="I174" i="4"/>
  <c r="I208" i="4"/>
  <c r="I210" i="4"/>
  <c r="I255" i="4"/>
  <c r="I312" i="4"/>
  <c r="I36" i="4"/>
  <c r="I68" i="4"/>
  <c r="I70" i="4"/>
  <c r="I102" i="4"/>
  <c r="I104" i="4"/>
  <c r="I136" i="4"/>
  <c r="I173" i="4"/>
  <c r="I175" i="4"/>
  <c r="I209" i="4"/>
  <c r="I254" i="4"/>
  <c r="I256" i="4"/>
  <c r="I311" i="4"/>
  <c r="I35" i="4"/>
  <c r="B3" i="4"/>
  <c r="B7" i="3"/>
  <c r="B3" i="6"/>
  <c r="I315" i="4" l="1"/>
  <c r="I258" i="4"/>
  <c r="I140" i="4"/>
  <c r="I106" i="4"/>
  <c r="I72" i="4"/>
  <c r="I212" i="4"/>
  <c r="I177" i="4"/>
  <c r="D8" i="6" l="1"/>
  <c r="D9" i="6" s="1"/>
  <c r="D10" i="6" s="1"/>
  <c r="D11" i="6" s="1"/>
  <c r="D12" i="6" s="1"/>
  <c r="D13" i="6" s="1"/>
  <c r="D14" i="6" s="1"/>
  <c r="D15" i="6" s="1"/>
  <c r="I341" i="4" l="1"/>
  <c r="I34" i="4" l="1"/>
  <c r="I37" i="4" s="1"/>
  <c r="I233" i="4" l="1"/>
  <c r="I230" i="4"/>
  <c r="I231" i="4"/>
  <c r="I156" i="4"/>
  <c r="G15" i="6"/>
  <c r="I342" i="4"/>
  <c r="I337" i="4"/>
  <c r="I338" i="4" s="1"/>
  <c r="G18" i="3" s="1"/>
  <c r="H15" i="6" s="1"/>
  <c r="I334" i="4"/>
  <c r="H18" i="3" s="1"/>
  <c r="I15" i="6" s="1"/>
  <c r="I330" i="4"/>
  <c r="E18" i="3" s="1"/>
  <c r="F15" i="6" s="1"/>
  <c r="L15" i="6" l="1"/>
  <c r="O15" i="6"/>
  <c r="N15" i="6"/>
  <c r="I343" i="4"/>
  <c r="I18" i="3"/>
  <c r="J15" i="6" l="1"/>
  <c r="J18" i="3"/>
  <c r="K15" i="6" l="1"/>
  <c r="P15" i="6"/>
  <c r="Q15" i="6" l="1"/>
  <c r="E275" i="4" l="1"/>
  <c r="E276" i="4"/>
  <c r="E277" i="4"/>
  <c r="E278" i="4"/>
  <c r="I278" i="4" l="1"/>
  <c r="I277" i="4"/>
  <c r="I276" i="4"/>
  <c r="I275" i="4"/>
  <c r="I274" i="4"/>
  <c r="I273" i="4" l="1"/>
  <c r="I319" i="4" l="1"/>
  <c r="I318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279" i="4"/>
  <c r="I263" i="4"/>
  <c r="I262" i="4"/>
  <c r="I261" i="4"/>
  <c r="I227" i="4"/>
  <c r="I217" i="4"/>
  <c r="I216" i="4"/>
  <c r="I215" i="4"/>
  <c r="I193" i="4"/>
  <c r="I183" i="4"/>
  <c r="I182" i="4"/>
  <c r="I181" i="4"/>
  <c r="I155" i="4"/>
  <c r="I144" i="4"/>
  <c r="I143" i="4"/>
  <c r="I110" i="4"/>
  <c r="I109" i="4"/>
  <c r="I76" i="4"/>
  <c r="I75" i="4"/>
  <c r="I41" i="4"/>
  <c r="I42" i="4"/>
  <c r="I40" i="4"/>
  <c r="I30" i="4"/>
  <c r="I243" i="4" l="1"/>
  <c r="I197" i="4"/>
  <c r="I229" i="4"/>
  <c r="I55" i="4"/>
  <c r="I88" i="4"/>
  <c r="I93" i="4"/>
  <c r="I124" i="4"/>
  <c r="I232" i="4"/>
  <c r="I238" i="4"/>
  <c r="I163" i="4"/>
  <c r="I159" i="4"/>
  <c r="I245" i="4"/>
  <c r="I198" i="4"/>
  <c r="I90" i="4"/>
  <c r="I92" i="4"/>
  <c r="I127" i="4"/>
  <c r="I160" i="4"/>
  <c r="I58" i="4"/>
  <c r="I157" i="4"/>
  <c r="I228" i="4"/>
  <c r="I234" i="4"/>
  <c r="I237" i="4"/>
  <c r="I162" i="4"/>
  <c r="I241" i="4"/>
  <c r="I244" i="4"/>
  <c r="I195" i="4"/>
  <c r="I199" i="4"/>
  <c r="I56" i="4"/>
  <c r="I123" i="4"/>
  <c r="I239" i="4"/>
  <c r="I235" i="4"/>
  <c r="I164" i="4"/>
  <c r="I54" i="4"/>
  <c r="I89" i="4"/>
  <c r="I125" i="4"/>
  <c r="I194" i="4"/>
  <c r="I57" i="4"/>
  <c r="I53" i="4"/>
  <c r="I91" i="4"/>
  <c r="I122" i="4"/>
  <c r="I126" i="4"/>
  <c r="I158" i="4"/>
  <c r="I240" i="4"/>
  <c r="I236" i="4"/>
  <c r="I161" i="4"/>
  <c r="I242" i="4"/>
  <c r="I196" i="4"/>
  <c r="I23" i="4"/>
  <c r="I11" i="4"/>
  <c r="I22" i="4"/>
  <c r="I14" i="4"/>
  <c r="I19" i="4"/>
  <c r="I21" i="4"/>
  <c r="I13" i="4"/>
  <c r="I15" i="4"/>
  <c r="I25" i="4"/>
  <c r="I17" i="4"/>
  <c r="I24" i="4"/>
  <c r="I20" i="4"/>
  <c r="I16" i="4"/>
  <c r="I12" i="4"/>
  <c r="I304" i="4"/>
  <c r="I185" i="4"/>
  <c r="I44" i="4"/>
  <c r="I322" i="4"/>
  <c r="I147" i="4"/>
  <c r="I219" i="4"/>
  <c r="I265" i="4"/>
  <c r="I79" i="4"/>
  <c r="G12" i="3"/>
  <c r="H9" i="6"/>
  <c r="N9" i="6" s="1"/>
  <c r="I113" i="4"/>
  <c r="G16" i="3" l="1"/>
  <c r="G11" i="3"/>
  <c r="G15" i="3"/>
  <c r="J13" i="6"/>
  <c r="P13" i="6" s="1"/>
  <c r="J10" i="6"/>
  <c r="P10" i="6" s="1"/>
  <c r="I29" i="4"/>
  <c r="I31" i="4" s="1"/>
  <c r="H10" i="3" s="1"/>
  <c r="J12" i="6"/>
  <c r="P12" i="6" s="1"/>
  <c r="I17" i="3"/>
  <c r="J11" i="6"/>
  <c r="P11" i="6" s="1"/>
  <c r="G13" i="3"/>
  <c r="G10" i="3"/>
  <c r="I200" i="4"/>
  <c r="I165" i="4"/>
  <c r="I246" i="4"/>
  <c r="H168" i="4"/>
  <c r="I168" i="4" s="1"/>
  <c r="I170" i="4" s="1"/>
  <c r="J7" i="6"/>
  <c r="H307" i="4"/>
  <c r="I307" i="4" s="1"/>
  <c r="I308" i="4" s="1"/>
  <c r="H7" i="6"/>
  <c r="N7" i="6" s="1"/>
  <c r="I14" i="3"/>
  <c r="H203" i="4"/>
  <c r="I203" i="4" s="1"/>
  <c r="I205" i="4" s="1"/>
  <c r="H131" i="4"/>
  <c r="I131" i="4" s="1"/>
  <c r="I133" i="4" s="1"/>
  <c r="I10" i="3"/>
  <c r="H13" i="6"/>
  <c r="N13" i="6" s="1"/>
  <c r="H12" i="6"/>
  <c r="N12" i="6" s="1"/>
  <c r="H10" i="6"/>
  <c r="N10" i="6" s="1"/>
  <c r="H8" i="6"/>
  <c r="N8" i="6" s="1"/>
  <c r="J14" i="6"/>
  <c r="I16" i="3"/>
  <c r="H249" i="4"/>
  <c r="I249" i="4" s="1"/>
  <c r="I251" i="4" s="1"/>
  <c r="I15" i="3"/>
  <c r="I13" i="3"/>
  <c r="G14" i="3"/>
  <c r="H11" i="6"/>
  <c r="N11" i="6" s="1"/>
  <c r="H14" i="6"/>
  <c r="N14" i="6" s="1"/>
  <c r="G17" i="3"/>
  <c r="F14" i="6"/>
  <c r="E17" i="3"/>
  <c r="I12" i="3"/>
  <c r="J9" i="6"/>
  <c r="H97" i="4"/>
  <c r="I97" i="4" s="1"/>
  <c r="I99" i="4" s="1"/>
  <c r="J8" i="6"/>
  <c r="I63" i="4"/>
  <c r="I65" i="4" s="1"/>
  <c r="I11" i="3"/>
  <c r="I12" i="6" l="1"/>
  <c r="O12" i="6" s="1"/>
  <c r="H15" i="3"/>
  <c r="H13" i="3"/>
  <c r="I323" i="4"/>
  <c r="H14" i="3"/>
  <c r="E14" i="3"/>
  <c r="I220" i="4"/>
  <c r="H16" i="3"/>
  <c r="F13" i="6"/>
  <c r="L13" i="6" s="1"/>
  <c r="I7" i="6"/>
  <c r="O7" i="6" s="1"/>
  <c r="E16" i="3"/>
  <c r="F11" i="6"/>
  <c r="L11" i="6" s="1"/>
  <c r="F12" i="6"/>
  <c r="L12" i="6" s="1"/>
  <c r="E15" i="3"/>
  <c r="I186" i="4"/>
  <c r="P7" i="6"/>
  <c r="P8" i="6"/>
  <c r="P9" i="6"/>
  <c r="I11" i="6"/>
  <c r="P14" i="6"/>
  <c r="I14" i="6"/>
  <c r="O14" i="6" s="1"/>
  <c r="H17" i="3"/>
  <c r="J17" i="3" s="1"/>
  <c r="I13" i="6"/>
  <c r="I10" i="6"/>
  <c r="I266" i="4"/>
  <c r="H11" i="3"/>
  <c r="I8" i="6"/>
  <c r="H12" i="3"/>
  <c r="I9" i="6"/>
  <c r="L14" i="6"/>
  <c r="J15" i="3" l="1"/>
  <c r="Q12" i="6"/>
  <c r="J16" i="3"/>
  <c r="J14" i="3"/>
  <c r="K12" i="6"/>
  <c r="K14" i="6"/>
  <c r="O11" i="6"/>
  <c r="K11" i="6"/>
  <c r="O13" i="6"/>
  <c r="K13" i="6"/>
  <c r="O10" i="6"/>
  <c r="Q14" i="6"/>
  <c r="O9" i="6"/>
  <c r="O8" i="6"/>
  <c r="Q11" i="6" l="1"/>
  <c r="Q13" i="6"/>
  <c r="I121" i="4" l="1"/>
  <c r="I128" i="4" s="1"/>
  <c r="I87" i="4"/>
  <c r="I94" i="4" s="1"/>
  <c r="I10" i="4"/>
  <c r="I52" i="4"/>
  <c r="I60" i="4" s="1"/>
  <c r="I18" i="4"/>
  <c r="F12" i="3" l="1"/>
  <c r="G9" i="6" s="1"/>
  <c r="M9" i="6" s="1"/>
  <c r="F10" i="3"/>
  <c r="G7" i="6" s="1"/>
  <c r="M7" i="6" s="1"/>
  <c r="F11" i="3"/>
  <c r="G8" i="6" s="1"/>
  <c r="M8" i="6" s="1"/>
  <c r="F13" i="3"/>
  <c r="G10" i="6" s="1"/>
  <c r="M10" i="6" s="1"/>
  <c r="E11" i="3"/>
  <c r="J11" i="3" s="1"/>
  <c r="I80" i="4"/>
  <c r="F8" i="6"/>
  <c r="F10" i="6"/>
  <c r="E13" i="3"/>
  <c r="J13" i="3" s="1"/>
  <c r="I148" i="4"/>
  <c r="I26" i="4"/>
  <c r="E12" i="3"/>
  <c r="J12" i="3" s="1"/>
  <c r="I114" i="4"/>
  <c r="F9" i="6"/>
  <c r="K8" i="6" l="1"/>
  <c r="L8" i="6"/>
  <c r="E10" i="3"/>
  <c r="J10" i="3" s="1"/>
  <c r="J19" i="3" s="1"/>
  <c r="F7" i="6"/>
  <c r="L7" i="6" s="1"/>
  <c r="I45" i="4"/>
  <c r="L10" i="6"/>
  <c r="K10" i="6"/>
  <c r="F19" i="3"/>
  <c r="K9" i="6"/>
  <c r="L9" i="6"/>
  <c r="Q8" i="6" l="1"/>
  <c r="Q9" i="6"/>
  <c r="Q10" i="6"/>
  <c r="K7" i="6"/>
  <c r="Q7" i="6" l="1"/>
  <c r="Q16" i="6" s="1"/>
  <c r="P25" i="6" l="1"/>
  <c r="D27" i="3"/>
  <c r="J27" i="3" s="1"/>
  <c r="J21" i="3" l="1"/>
  <c r="Q25" i="6"/>
  <c r="J20" i="3" l="1"/>
  <c r="Q18" i="6"/>
  <c r="G23" i="14" s="1"/>
  <c r="P19" i="6"/>
  <c r="J22" i="3"/>
  <c r="J23" i="3" l="1"/>
  <c r="Q19" i="6"/>
  <c r="Q17" i="6"/>
  <c r="G25" i="14" l="1"/>
  <c r="Q21" i="6"/>
  <c r="E28" i="14"/>
  <c r="G21" i="14"/>
  <c r="Q20" i="6"/>
  <c r="J25" i="3" l="1"/>
  <c r="Q23" i="6" l="1"/>
</calcChain>
</file>

<file path=xl/sharedStrings.xml><?xml version="1.0" encoding="utf-8"?>
<sst xmlns="http://schemas.openxmlformats.org/spreadsheetml/2006/main" count="756" uniqueCount="217">
  <si>
    <t xml:space="preserve"> FORMULARIO RESUMEN UNITARIO DE ACTIVIDADES Y CANTIDADES DE OBRA</t>
  </si>
  <si>
    <t>ÍTEM</t>
  </si>
  <si>
    <t>ACTIVIDAD</t>
  </si>
  <si>
    <t>Unidad</t>
  </si>
  <si>
    <t>V/Unidad MATERIAL</t>
  </si>
  <si>
    <t>V/Unidad  TRANSPORTE</t>
  </si>
  <si>
    <t>V/Unidad HERRAMIENTA</t>
  </si>
  <si>
    <t>V/Unidad 
M de O</t>
  </si>
  <si>
    <t>V/ Unidad ITEM</t>
  </si>
  <si>
    <t>UND</t>
  </si>
  <si>
    <t>Suministro, transporte e instalación de sistema de puesta a tierra</t>
  </si>
  <si>
    <t>Suministro, transporte e instalación de materiales eléctricos de interconexión, accesorios y protecciones eléctricas para los SSFV</t>
  </si>
  <si>
    <t>TOTAL COSTOS DIRECTOS</t>
  </si>
  <si>
    <t>ADMINISTRACIÓN</t>
  </si>
  <si>
    <t>IMPREVISTOS</t>
  </si>
  <si>
    <t>UTILIDADES</t>
  </si>
  <si>
    <t>TOTAL COSTOS INDIRECTOS</t>
  </si>
  <si>
    <t/>
  </si>
  <si>
    <t xml:space="preserve">APU's UNIDADES INDIVIDUALES </t>
  </si>
  <si>
    <t>ANÁLISIS DE PRECIOS UNITARIOS</t>
  </si>
  <si>
    <t>UNIDAD</t>
  </si>
  <si>
    <t>DESCRIPCIÓN DE MATERIALES</t>
  </si>
  <si>
    <t>UNID.</t>
  </si>
  <si>
    <t>CANT.</t>
  </si>
  <si>
    <t>VR. ÍTEM</t>
  </si>
  <si>
    <t>VR. PARCIAL</t>
  </si>
  <si>
    <t>Tornillos en acero galvanizado 1/4" x 3/4, incluye tuerca, guaza y arandela.</t>
  </si>
  <si>
    <t>Conector MC4 hembra.</t>
  </si>
  <si>
    <t>Conector MC4 macho.</t>
  </si>
  <si>
    <t>Cable Solar 2,5 mm2 NEGRO.</t>
  </si>
  <si>
    <t>Interruptor termomagnetico 16-35 A tipo riel - DC</t>
  </si>
  <si>
    <t>Bloque de distribucion aislado (barraje)</t>
  </si>
  <si>
    <t>Descargador de sobretensiones (DPS)</t>
  </si>
  <si>
    <t>Cinta Bandit 1/4, incluye hebilla en acero inoxidable.</t>
  </si>
  <si>
    <t xml:space="preserve">Riel omega, incluye remaches </t>
  </si>
  <si>
    <t>Prensa estopa plastica 3/4".</t>
  </si>
  <si>
    <t>Conector recto para coraza 3/4".</t>
  </si>
  <si>
    <t>Conector curvo para coraza de 3/4".</t>
  </si>
  <si>
    <t>Coraza americana, alma en acero 3/4"</t>
  </si>
  <si>
    <t>Consumibles (amarres, marquillas, cinta de marcación y/o aislante, etc)</t>
  </si>
  <si>
    <t>SUBTOTAL MATERIALES</t>
  </si>
  <si>
    <t>EQUIPOS Y HERRAMIENTAS</t>
  </si>
  <si>
    <t>DESCRIPCIÓN EQUIPOS y HERRAMIENTAS</t>
  </si>
  <si>
    <t>TIPO</t>
  </si>
  <si>
    <t>Tarifa/día</t>
  </si>
  <si>
    <t>Rendimiento</t>
  </si>
  <si>
    <t>Herramienta especial para conexión y verificacion de la planta solar FV.</t>
  </si>
  <si>
    <t>SUBTOTAL EQUIPOS Y HERRAMIENTAS</t>
  </si>
  <si>
    <t>TRANSPORTES</t>
  </si>
  <si>
    <t>DESCRIPCIÓN TRANSPORTES</t>
  </si>
  <si>
    <t>PESO</t>
  </si>
  <si>
    <t>TARIFA/Kg</t>
  </si>
  <si>
    <t>SUBTOTAL TRANSPORTES</t>
  </si>
  <si>
    <t>MANO DE OBRA</t>
  </si>
  <si>
    <t>ITEM</t>
  </si>
  <si>
    <t>DESCRIPCIÓN MANO DE OBRA</t>
  </si>
  <si>
    <t>Jornal</t>
  </si>
  <si>
    <t>Fac. Prest.</t>
  </si>
  <si>
    <t>RENDIM.</t>
  </si>
  <si>
    <t>Capataz</t>
  </si>
  <si>
    <t>Electricista</t>
  </si>
  <si>
    <t>Ayudante de Obra Civil</t>
  </si>
  <si>
    <t>SUBTOTAL MANO DE OBRA</t>
  </si>
  <si>
    <t>VALOR TOTAL UNITARIO ÍTEM 1</t>
  </si>
  <si>
    <t>Terminales para batería</t>
  </si>
  <si>
    <t>Termoencogible 10 mm</t>
  </si>
  <si>
    <t>Conductor calibre 8 AWG Negro</t>
  </si>
  <si>
    <t>Interruptor termomagnetico 40-50 A tipo riel - DC</t>
  </si>
  <si>
    <t>VALOR TOTAL UNITARIO ÍTEM 2</t>
  </si>
  <si>
    <t>UN</t>
  </si>
  <si>
    <t>Alambre #12 THHN - verde (aterrizaje de carcasas metálicas)</t>
  </si>
  <si>
    <t>Soporte de fijacion de Regulador</t>
  </si>
  <si>
    <t>VALOR TOTAL UNITARIO ÍTEM 3</t>
  </si>
  <si>
    <t>Soporte de fijacion de Inversor</t>
  </si>
  <si>
    <t>VALOR TOTAL UNITARIO ÍTEM 4</t>
  </si>
  <si>
    <t>Tornillería metálica galvanizada fijación</t>
  </si>
  <si>
    <t>Oficial de construcción</t>
  </si>
  <si>
    <t>VALOR TOTAL UNITARIO ÍTEM 5</t>
  </si>
  <si>
    <t>6. Suministro, transporte e instalación de sistema de Puesta a Tierra</t>
  </si>
  <si>
    <t>Cable de cobre desnudo No. 8 AWG</t>
  </si>
  <si>
    <t>ML</t>
  </si>
  <si>
    <t>Curva PVC 3/4"</t>
  </si>
  <si>
    <t>Tuberia PVC 3/4"</t>
  </si>
  <si>
    <t>VALOR TOTAL UNITARIO ÍTEM 6</t>
  </si>
  <si>
    <t>7. Suministro, transporte e instalación de materiales eléctricos de interconexión, accesorios y protecciones eléctricas para los SSFV</t>
  </si>
  <si>
    <t>Cable de cobre encauchetado 3x12 AWG</t>
  </si>
  <si>
    <t>Clavija Codelca tres polos.</t>
  </si>
  <si>
    <t>Cable de cobre desnudo 12 AWG o THHN 12 - verde</t>
  </si>
  <si>
    <t>Terminal metalica EMT 3/4"</t>
  </si>
  <si>
    <t>Terminal de cobre No. 12</t>
  </si>
  <si>
    <t>Terminal de cobre No. 10</t>
  </si>
  <si>
    <t>VALOR TOTAL UNITARIO ÍTEM 7</t>
  </si>
  <si>
    <t>Tablero de distribucion monofasico de 4 circuitos</t>
  </si>
  <si>
    <t xml:space="preserve">Breaker Monopolar enchufable de 15 A </t>
  </si>
  <si>
    <t>Cable de cobre THHN/THWN #12 AWG COLOR NEGRO</t>
  </si>
  <si>
    <t>Cable de cobre THHN/THWN #12 AWG COLOR BLANCO</t>
  </si>
  <si>
    <t>Cable de cobre  THHN #12 AWG COLOR VERDE</t>
  </si>
  <si>
    <t>Caja metálica galvanizada 2x4"</t>
  </si>
  <si>
    <t>Caja metálica galvanizada 4x4"</t>
  </si>
  <si>
    <t xml:space="preserve">Tapa ciega 4x4 </t>
  </si>
  <si>
    <t>Tubería EMT 3/4"</t>
  </si>
  <si>
    <t>Curva EMT 3/4"</t>
  </si>
  <si>
    <t>Unión metalica EMT 3/4"</t>
  </si>
  <si>
    <t>Abrazadera metalica doble ala 3/4"</t>
  </si>
  <si>
    <t>Interruptor sencillo</t>
  </si>
  <si>
    <t>Caja metálica octogonal para plafón</t>
  </si>
  <si>
    <t>Plafon plastico (Incluye tornillos)</t>
  </si>
  <si>
    <t>tornillos para lamina # 6</t>
  </si>
  <si>
    <t>Bombilla ahorradora de 10W LED</t>
  </si>
  <si>
    <t>Tomacorriente doble con polo a tierra 120V 15A</t>
  </si>
  <si>
    <t>Papel contact Naranja x pliego</t>
  </si>
  <si>
    <t>Cinta Aislante Negra  3M - #33</t>
  </si>
  <si>
    <t>Cinta Aislante Roja Temflex 3M x 18m</t>
  </si>
  <si>
    <t>Cinta Aislante Azul Temflex 3M x 18m</t>
  </si>
  <si>
    <t>Cinta Aislante Verde Temflex 3M x 18m</t>
  </si>
  <si>
    <t>VALOR TOTAL UNITARIO ÍTEM 8</t>
  </si>
  <si>
    <t>Herramienta menor (5% de la mano de obra)</t>
  </si>
  <si>
    <t>KG</t>
  </si>
  <si>
    <t xml:space="preserve">Cemento </t>
  </si>
  <si>
    <t>Arena</t>
  </si>
  <si>
    <t>Grava 1/2"</t>
  </si>
  <si>
    <t>Varilla de acero estructural corrugada 1/2" x 6 [m]</t>
  </si>
  <si>
    <t>Varilla de acero estructural corrugada 3/8" x 6 [m]</t>
  </si>
  <si>
    <t>Alambre de acero</t>
  </si>
  <si>
    <t>M^3</t>
  </si>
  <si>
    <t>Borna porta fusible (10x38)mm</t>
  </si>
  <si>
    <t>Bornas de riel sencilla  - blanca</t>
  </si>
  <si>
    <t xml:space="preserve">Bornas de riel sencilla - verde </t>
  </si>
  <si>
    <t>Freno para borna tipo riel</t>
  </si>
  <si>
    <t>AJUSTE / VOLUMEN</t>
  </si>
  <si>
    <t>BULT.</t>
  </si>
  <si>
    <t>TOTAL MATERIALES</t>
  </si>
  <si>
    <t xml:space="preserve">TOTAL TRANSPORTE </t>
  </si>
  <si>
    <t>TOTAL HERRAMIENTAS</t>
  </si>
  <si>
    <t xml:space="preserve">TOTAL MANO DE OBRA </t>
  </si>
  <si>
    <t>CANTIDAD USUARIOS</t>
  </si>
  <si>
    <t>V/UNIDAD MATERIAL</t>
  </si>
  <si>
    <t>V/UNIDAD  TRANSPORTE</t>
  </si>
  <si>
    <t>V/UNIDAD HERRAMIENTA</t>
  </si>
  <si>
    <t>V/UNIDAD
M de O</t>
  </si>
  <si>
    <t>V/ UNIDAD ITEM</t>
  </si>
  <si>
    <t>SUBTOTAL GENERAL</t>
  </si>
  <si>
    <t>COSTOS UNITARIOS</t>
  </si>
  <si>
    <t>COSTO TOTAL</t>
  </si>
  <si>
    <t>Terminal estañada #8</t>
  </si>
  <si>
    <t>Perno de Unión Cable 8 AWG-Varilla 5/8"</t>
  </si>
  <si>
    <t>Cable de cobre encauchetado 3x10 AWG THWN TC SR</t>
  </si>
  <si>
    <t>Pernos en acero 5/8 " - punta roscada y galvanizada-cuerpo en L - Longitud total 90 [cm] - gancho 20 [cm]</t>
  </si>
  <si>
    <t>PRESUPUESTO GENERAL</t>
  </si>
  <si>
    <t>MATERIALES</t>
  </si>
  <si>
    <t>Medidor prepago monofásico bifilar bicuerpo alambrado tipo riel DIN 120V-220V 5A (80A) (Unidad de Control de Medición+ Control de interface de usuario)</t>
  </si>
  <si>
    <t>Software de datáfonos para punto de venta</t>
  </si>
  <si>
    <t>Terminal (Datáfono) portátil con comunacion GPRS, Ethernet, WiFi y Línea telefónica, con lector interno de Código de Barras y tarjeta RFID</t>
  </si>
  <si>
    <t>Plataforma digital para registro y facturación de recaudo centralizado</t>
  </si>
  <si>
    <t>Servidor para sistema de medición centralizado (DD 1TB con 500 GB Libres, 8GB RAM, Procesador Core i5 o similar, Tarjeta de Red de 100Mb, Lector de DVD, 4 puertos USB, Puerto Serial RS232 de 115 Mbps, Pantalla, Teclado, Mouse)</t>
  </si>
  <si>
    <t>UPS 2200 VA</t>
  </si>
  <si>
    <t>Numero Usuarios</t>
  </si>
  <si>
    <t>Caja de paso externa plástica con riel IP65 20x20 Cm doble fondo.</t>
  </si>
  <si>
    <t>VR. UNIT.  + IVA</t>
  </si>
  <si>
    <t>VALOR ANTES DE IVA</t>
  </si>
  <si>
    <t>VALOR IVA</t>
  </si>
  <si>
    <t>EXENCIÓN APLICABLE SOBRE ELEMENTO PRINCIPAL</t>
  </si>
  <si>
    <t>NA</t>
  </si>
  <si>
    <t>SUB - TOTAL COSTOS DIRECTOS + INDIRECTOS + INTERVENTORÍA</t>
  </si>
  <si>
    <t>9. Replanteo de usuario</t>
  </si>
  <si>
    <t>Costo medio</t>
  </si>
  <si>
    <t>Desplazamiento local</t>
  </si>
  <si>
    <t>Encuestador</t>
  </si>
  <si>
    <t>VALOR TOTAL UNITARIO ÍTEM 9</t>
  </si>
  <si>
    <t>Replanteo de usuarios</t>
  </si>
  <si>
    <t>Conductor calibre 6 AWG Negro</t>
  </si>
  <si>
    <t>Poste metálico galvanizado x 3 mt libres</t>
  </si>
  <si>
    <t>Tubo conduit metálico IMC 3/4"</t>
  </si>
  <si>
    <t>Curva conduit metálica IMC 3/4"</t>
  </si>
  <si>
    <t>Accesorios de fijacion tuberia EMT a muro</t>
  </si>
  <si>
    <t xml:space="preserve">Nota: </t>
  </si>
  <si>
    <t>Se adquiere Material para obra civil en Cabecera Municipal</t>
  </si>
  <si>
    <t>Suministro, transporte e instalación de Inversor de 1.000 W, 24Vdc - 120Vac, 60Hz, onda senoidal pura</t>
  </si>
  <si>
    <t>Inversor de 1.000 W, 24 Vdc, 120 Vac, 60 Hz, onda senoidal pura</t>
  </si>
  <si>
    <t>Suministro, transporte e instalación de soporte para 2 páneles solares fotovoltaicos</t>
  </si>
  <si>
    <t>5. Suministro, transporte e instalación de soporte para 2 páneles solares fotovoltaicos</t>
  </si>
  <si>
    <t>Estructura metálica galvanizada para soportar dos (2) paneles fotovoltaicos</t>
  </si>
  <si>
    <t>APOYO A LA SUPERVISIÓN (% DE SUBTOTAL CD)</t>
  </si>
  <si>
    <t>Fusible de accion rapida (10x38)mm</t>
  </si>
  <si>
    <t>Nombre del proyecto:</t>
  </si>
  <si>
    <t>Datos del proyecto</t>
  </si>
  <si>
    <t>Cantidad de viviendas</t>
  </si>
  <si>
    <t>Potencia Instalada(Wp)</t>
  </si>
  <si>
    <t>Imprevistos</t>
  </si>
  <si>
    <t>Utilidad</t>
  </si>
  <si>
    <t>Resultados del proyecto</t>
  </si>
  <si>
    <t>Total AIU</t>
  </si>
  <si>
    <t>Administración</t>
  </si>
  <si>
    <t>Módulo solar cristalino de 385Wp</t>
  </si>
  <si>
    <t>Auxiliar electricista</t>
  </si>
  <si>
    <t xml:space="preserve">3. Suministro, transporte e instalación de regulador MPPT (controlador) de 24 Vdc, 40 A, tensión máxima de circuito abierto 150 VDC  </t>
  </si>
  <si>
    <t xml:space="preserve">Regulador MPPT de 24Vdc - 40 A, tensión máxima de circuito abierto 150 VDC  </t>
  </si>
  <si>
    <t>4. Suministro, transporte e instalación de Inversor de 1.000 W, 24VDC - 120VAC, 60Hz, onda senoidal pura</t>
  </si>
  <si>
    <t xml:space="preserve">Suministro, transporte e instalación de regulador MPPT (controlador) de  24 Vdc, 40 A, tensión máxima de circuito abierto 150 Vdc  </t>
  </si>
  <si>
    <t>Buenaventura</t>
  </si>
  <si>
    <t>Suministro, transporte e instalación de una (1) batería de Litio-Ion de capacidad mayor o igual de 2840 Wh, 25,6 VDC  con vida util igual o mayor a 3650 ciclos a un DoD del 80% y protección de temperatura</t>
  </si>
  <si>
    <t>Suministro, transporte e instalación de dos (2) módulos solares monocristalinos de potencia mayor o igual a 385 Wp c/u</t>
  </si>
  <si>
    <t>2.  Suministro, transporte e instalación de una (1) batería de Litio-Ion de capacidad mayor o igual de 2840 Wh, 25.6 VDC con vida útil igual o mayor a 3650 ciclos a un DoD del 80% y protección de temperatura</t>
  </si>
  <si>
    <t>Batería Litio-Ion (LiFePO4) de 2840 Wh, 25,6 VDC, Ciclos 3650 a DoD del 80% y protección de temperatura</t>
  </si>
  <si>
    <t xml:space="preserve">PRESUPUESTO SOLUCIÓN INDIVIDUAL GENERACIÓN 770 Wp </t>
  </si>
  <si>
    <t>Cumaribo</t>
  </si>
  <si>
    <t>INSTALACIÓN DE SOLUCIONES ENERGÉTICAS PARA BENEFICIAR A 250 VIVIENDAS EN ZONAS NO INTERCONECTADAS DEL MUNICIPIO DE 
CUMARIBO-VICHADA</t>
  </si>
  <si>
    <t>1. Suministro, transporte e instalación de dos (2) módulos solares monocristalinos de potencia mayor o igual a 385Wp cada uno + Accesorios de ensamblaje y sistema de protección DPS</t>
  </si>
  <si>
    <t>Gabinete metálico con puerta y chapa para equipos y conexiones DC/AC (incluye doblefondo, entrepaños, angeos metalicos, troquelados, diseño y fabricacion a la medida de los componentes) IP20 con pintura anticorrosiva para protección a intemperie</t>
  </si>
  <si>
    <t>Varilla maciza de cobre de 5/8" x 2,4 mt</t>
  </si>
  <si>
    <t>Punto de registro SPT en concreto medida interior 30x30 cm con tapa</t>
  </si>
  <si>
    <t>Suministro, transporte e instalación de kit basico de instalaciones internas (cuatro (4) salidas de iluminación y tres (3) tomacorrientes dobles) y medidor prepago monofásico bifilar (incluye plataforma de recaudo)</t>
  </si>
  <si>
    <t>8. Suministro, transporte e instalación de kit basico de instalaciones internas (cuatro (4) salidas de iluminación y tres (3) tomacorrientes dobles) y medidor prepago monofásico bifilar (incluye plataforma de recaudo)</t>
  </si>
  <si>
    <t>PLANTILLA PARA CALCULAR LOS PRESUPUESTOS</t>
  </si>
  <si>
    <t>IVA SOBRE UTILIDAD</t>
  </si>
  <si>
    <t>SUB - TOTAL COSTOS DIRECTOS + INDIRECTOS + IVA</t>
  </si>
  <si>
    <t>IMPREVISTOS minimo 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</si>
</sst>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2" formatCode="_(&quot;$&quot;\ * #,##0_);_(&quot;$&quot;\ * \(#,##0\);_(&quot;$&quot;\ * &quot;-&quot;_);_(@_)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0.000"/>
    <numFmt numFmtId="167" formatCode="_(&quot;$&quot;\ * #,##0_);_(&quot;$&quot;\ * \(#,##0\);_(&quot;$&quot;\ * &quot;-&quot;?_);_(@_)"/>
    <numFmt numFmtId="168" formatCode="#,##0.0_);\(#,##0.0\)"/>
    <numFmt numFmtId="169" formatCode="_(&quot;$&quot;\ * #,##0.0_);_(&quot;$&quot;\ * \(#,##0.0\);_(&quot;$&quot;\ * &quot;-&quot;_);_(@_)"/>
    <numFmt numFmtId="170" formatCode="_(&quot;$&quot;\ * #,##0.00_);_(&quot;$&quot;\ * \(#,##0.00\);_(&quot;$&quot;\ * &quot;-&quot;_);_(@_)"/>
    <numFmt numFmtId="171" formatCode="0.0"/>
    <numFmt numFmtId="172" formatCode="#,##0.0000_);\(#,##0.0000\)"/>
    <numFmt numFmtId="173" formatCode="_ * #,##0.00_ ;_ * \-#,##0.00_ ;_ * &quot;-&quot;??_ ;_ @_ "/>
    <numFmt numFmtId="174" formatCode="0.0%"/>
    <numFmt numFmtId="175" formatCode="0.0000"/>
    <numFmt numFmtId="176" formatCode="_-&quot;$&quot;\ * #,##0.0_-;\-&quot;$&quot;\ * #,##0.0_-;_-&quot;$&quot;\ * &quot;-&quot;?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rgb="FF000000"/>
      <name val="Calibri"/>
      <family val="2"/>
    </font>
    <font>
      <b/>
      <sz val="18"/>
      <color theme="0"/>
      <name val="Arial"/>
      <family val="2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0"/>
      <color rgb="FF000000"/>
      <name val="Tahoma"/>
      <family val="2"/>
    </font>
    <font>
      <sz val="10"/>
      <color rgb="FF000000"/>
      <name val="Arial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37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9" fillId="0" borderId="0"/>
    <xf numFmtId="17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6" fillId="0" borderId="0"/>
  </cellStyleXfs>
  <cellXfs count="243">
    <xf numFmtId="0" fontId="0" fillId="0" borderId="0" xfId="0"/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42" fontId="4" fillId="0" borderId="2" xfId="0" applyNumberFormat="1" applyFont="1" applyBorder="1" applyAlignment="1">
      <alignment vertical="center"/>
    </xf>
    <xf numFmtId="42" fontId="2" fillId="3" borderId="2" xfId="0" applyNumberFormat="1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3" fontId="4" fillId="0" borderId="2" xfId="0" applyNumberFormat="1" applyFont="1" applyBorder="1" applyAlignment="1">
      <alignment horizontal="center" vertical="center"/>
    </xf>
    <xf numFmtId="168" fontId="4" fillId="0" borderId="2" xfId="0" applyNumberFormat="1" applyFont="1" applyBorder="1" applyAlignment="1">
      <alignment horizontal="center" vertical="center"/>
    </xf>
    <xf numFmtId="37" fontId="4" fillId="0" borderId="2" xfId="0" applyNumberFormat="1" applyFont="1" applyBorder="1" applyAlignment="1">
      <alignment horizontal="center" vertical="center"/>
    </xf>
    <xf numFmtId="42" fontId="4" fillId="0" borderId="2" xfId="0" applyNumberFormat="1" applyFont="1" applyBorder="1" applyAlignment="1">
      <alignment horizontal="center" vertical="center"/>
    </xf>
    <xf numFmtId="0" fontId="6" fillId="4" borderId="2" xfId="0" applyFont="1" applyFill="1" applyBorder="1" applyAlignment="1">
      <alignment vertical="center"/>
    </xf>
    <xf numFmtId="0" fontId="3" fillId="4" borderId="3" xfId="0" applyFont="1" applyFill="1" applyBorder="1" applyAlignment="1">
      <alignment vertical="center"/>
    </xf>
    <xf numFmtId="0" fontId="3" fillId="4" borderId="4" xfId="0" applyFont="1" applyFill="1" applyBorder="1" applyAlignment="1">
      <alignment vertical="center"/>
    </xf>
    <xf numFmtId="42" fontId="7" fillId="4" borderId="2" xfId="0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39" fontId="4" fillId="0" borderId="2" xfId="0" applyNumberFormat="1" applyFont="1" applyBorder="1" applyAlignment="1">
      <alignment horizontal="center" vertical="center"/>
    </xf>
    <xf numFmtId="0" fontId="0" fillId="0" borderId="0" xfId="0" applyProtection="1">
      <protection hidden="1"/>
    </xf>
    <xf numFmtId="42" fontId="2" fillId="0" borderId="0" xfId="0" applyNumberFormat="1" applyFont="1" applyAlignment="1">
      <alignment vertical="center"/>
    </xf>
    <xf numFmtId="169" fontId="2" fillId="3" borderId="2" xfId="0" applyNumberFormat="1" applyFont="1" applyFill="1" applyBorder="1" applyAlignment="1">
      <alignment vertical="center"/>
    </xf>
    <xf numFmtId="1" fontId="4" fillId="0" borderId="2" xfId="0" applyNumberFormat="1" applyFont="1" applyBorder="1" applyAlignment="1">
      <alignment horizontal="center" vertical="center"/>
    </xf>
    <xf numFmtId="171" fontId="4" fillId="0" borderId="2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172" fontId="4" fillId="0" borderId="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wrapText="1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0" fillId="0" borderId="0" xfId="0" applyAlignment="1" applyProtection="1">
      <alignment horizontal="center"/>
      <protection hidden="1"/>
    </xf>
    <xf numFmtId="0" fontId="4" fillId="0" borderId="2" xfId="0" applyFont="1" applyFill="1" applyBorder="1" applyAlignment="1">
      <alignment horizontal="justify" vertical="center" wrapText="1"/>
    </xf>
    <xf numFmtId="0" fontId="4" fillId="0" borderId="2" xfId="0" applyFont="1" applyFill="1" applyBorder="1" applyAlignment="1">
      <alignment horizontal="center" vertical="center"/>
    </xf>
    <xf numFmtId="42" fontId="4" fillId="0" borderId="2" xfId="0" applyNumberFormat="1" applyFont="1" applyFill="1" applyBorder="1" applyAlignment="1">
      <alignment vertical="center"/>
    </xf>
    <xf numFmtId="0" fontId="8" fillId="0" borderId="2" xfId="0" applyFont="1" applyFill="1" applyBorder="1" applyAlignment="1">
      <alignment horizontal="left" wrapText="1"/>
    </xf>
    <xf numFmtId="175" fontId="4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center"/>
    </xf>
    <xf numFmtId="1" fontId="8" fillId="0" borderId="2" xfId="0" applyNumberFormat="1" applyFont="1" applyFill="1" applyBorder="1" applyAlignment="1">
      <alignment horizontal="center"/>
    </xf>
    <xf numFmtId="166" fontId="8" fillId="0" borderId="2" xfId="0" applyNumberFormat="1" applyFont="1" applyFill="1" applyBorder="1" applyAlignment="1">
      <alignment horizontal="center"/>
    </xf>
    <xf numFmtId="39" fontId="4" fillId="0" borderId="2" xfId="0" applyNumberFormat="1" applyFont="1" applyBorder="1" applyAlignment="1">
      <alignment horizontal="center" vertical="center"/>
    </xf>
    <xf numFmtId="0" fontId="0" fillId="0" borderId="0" xfId="0"/>
    <xf numFmtId="0" fontId="0" fillId="8" borderId="0" xfId="0" applyFill="1"/>
    <xf numFmtId="0" fontId="0" fillId="9" borderId="0" xfId="0" applyFill="1"/>
    <xf numFmtId="0" fontId="11" fillId="0" borderId="0" xfId="0" applyFont="1" applyAlignment="1">
      <alignment vertical="center"/>
    </xf>
    <xf numFmtId="0" fontId="11" fillId="9" borderId="0" xfId="0" applyFont="1" applyFill="1" applyAlignment="1">
      <alignment vertical="center"/>
    </xf>
    <xf numFmtId="0" fontId="11" fillId="8" borderId="0" xfId="0" applyFont="1" applyFill="1" applyAlignment="1">
      <alignment vertical="center"/>
    </xf>
    <xf numFmtId="0" fontId="14" fillId="8" borderId="0" xfId="0" applyFont="1" applyFill="1" applyAlignment="1">
      <alignment horizontal="center"/>
    </xf>
    <xf numFmtId="0" fontId="15" fillId="0" borderId="0" xfId="0" applyFont="1" applyAlignment="1">
      <alignment vertical="center"/>
    </xf>
    <xf numFmtId="0" fontId="18" fillId="0" borderId="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5" fillId="0" borderId="35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42" fontId="20" fillId="0" borderId="37" xfId="0" applyNumberFormat="1" applyFont="1" applyBorder="1" applyAlignment="1">
      <alignment horizontal="center" vertical="center"/>
    </xf>
    <xf numFmtId="42" fontId="20" fillId="0" borderId="36" xfId="0" applyNumberFormat="1" applyFont="1" applyBorder="1" applyAlignment="1">
      <alignment horizontal="center" vertical="center"/>
    </xf>
    <xf numFmtId="42" fontId="20" fillId="0" borderId="18" xfId="0" applyNumberFormat="1" applyFont="1" applyBorder="1" applyAlignment="1">
      <alignment horizontal="center" vertical="center"/>
    </xf>
    <xf numFmtId="164" fontId="20" fillId="0" borderId="35" xfId="1" applyFont="1" applyBorder="1" applyAlignment="1">
      <alignment horizontal="center" vertical="center"/>
    </xf>
    <xf numFmtId="164" fontId="20" fillId="0" borderId="37" xfId="1" applyFont="1" applyBorder="1" applyAlignment="1">
      <alignment horizontal="center" vertical="center"/>
    </xf>
    <xf numFmtId="42" fontId="20" fillId="0" borderId="38" xfId="0" applyNumberFormat="1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 wrapText="1"/>
    </xf>
    <xf numFmtId="42" fontId="20" fillId="0" borderId="2" xfId="0" applyNumberFormat="1" applyFont="1" applyBorder="1" applyAlignment="1">
      <alignment horizontal="center" vertical="center"/>
    </xf>
    <xf numFmtId="42" fontId="20" fillId="0" borderId="6" xfId="0" applyNumberFormat="1" applyFont="1" applyBorder="1" applyAlignment="1">
      <alignment horizontal="center" vertical="center"/>
    </xf>
    <xf numFmtId="42" fontId="20" fillId="0" borderId="3" xfId="0" applyNumberFormat="1" applyFont="1" applyBorder="1" applyAlignment="1">
      <alignment horizontal="center" vertical="center"/>
    </xf>
    <xf numFmtId="164" fontId="20" fillId="0" borderId="7" xfId="1" applyFont="1" applyBorder="1" applyAlignment="1">
      <alignment horizontal="center" vertical="center"/>
    </xf>
    <xf numFmtId="164" fontId="20" fillId="0" borderId="2" xfId="1" applyFont="1" applyBorder="1" applyAlignment="1">
      <alignment horizontal="center" vertical="center"/>
    </xf>
    <xf numFmtId="42" fontId="20" fillId="0" borderId="40" xfId="0" applyNumberFormat="1" applyFont="1" applyBorder="1" applyAlignment="1">
      <alignment horizontal="center" vertical="center"/>
    </xf>
    <xf numFmtId="0" fontId="15" fillId="0" borderId="0" xfId="0" applyFont="1"/>
    <xf numFmtId="0" fontId="15" fillId="0" borderId="34" xfId="0" applyFont="1" applyBorder="1" applyAlignment="1">
      <alignment horizontal="center" vertical="center"/>
    </xf>
    <xf numFmtId="42" fontId="20" fillId="0" borderId="5" xfId="0" applyNumberFormat="1" applyFont="1" applyBorder="1" applyAlignment="1">
      <alignment horizontal="center" vertical="center"/>
    </xf>
    <xf numFmtId="42" fontId="20" fillId="0" borderId="16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42" fontId="20" fillId="0" borderId="9" xfId="0" applyNumberFormat="1" applyFont="1" applyBorder="1" applyAlignment="1">
      <alignment horizontal="center" vertical="center"/>
    </xf>
    <xf numFmtId="42" fontId="20" fillId="0" borderId="19" xfId="0" applyNumberFormat="1" applyFont="1" applyBorder="1" applyAlignment="1">
      <alignment horizontal="center" vertical="center"/>
    </xf>
    <xf numFmtId="164" fontId="20" fillId="0" borderId="8" xfId="1" applyFont="1" applyBorder="1" applyAlignment="1">
      <alignment horizontal="center" vertical="center"/>
    </xf>
    <xf numFmtId="164" fontId="20" fillId="0" borderId="9" xfId="1" applyFont="1" applyBorder="1" applyAlignment="1">
      <alignment horizontal="center" vertical="center"/>
    </xf>
    <xf numFmtId="42" fontId="20" fillId="0" borderId="39" xfId="0" applyNumberFormat="1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0" fillId="3" borderId="2" xfId="0" applyFont="1" applyFill="1" applyBorder="1" applyAlignment="1">
      <alignment vertical="center"/>
    </xf>
    <xf numFmtId="169" fontId="18" fillId="3" borderId="2" xfId="0" applyNumberFormat="1" applyFont="1" applyFill="1" applyBorder="1" applyAlignment="1">
      <alignment vertical="center"/>
    </xf>
    <xf numFmtId="169" fontId="15" fillId="0" borderId="0" xfId="0" applyNumberFormat="1" applyFont="1"/>
    <xf numFmtId="164" fontId="15" fillId="0" borderId="0" xfId="1" applyFont="1" applyAlignment="1">
      <alignment vertical="center"/>
    </xf>
    <xf numFmtId="0" fontId="22" fillId="2" borderId="21" xfId="0" applyFont="1" applyFill="1" applyBorder="1" applyAlignment="1">
      <alignment horizontal="center" vertical="center" wrapText="1"/>
    </xf>
    <xf numFmtId="0" fontId="22" fillId="2" borderId="20" xfId="0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 wrapText="1"/>
    </xf>
    <xf numFmtId="0" fontId="22" fillId="2" borderId="12" xfId="0" applyFont="1" applyFill="1" applyBorder="1" applyAlignment="1">
      <alignment horizontal="center" vertical="center" wrapText="1"/>
    </xf>
    <xf numFmtId="0" fontId="22" fillId="2" borderId="33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center" vertical="center" wrapText="1"/>
    </xf>
    <xf numFmtId="0" fontId="22" fillId="2" borderId="23" xfId="0" applyFont="1" applyFill="1" applyBorder="1" applyAlignment="1">
      <alignment horizontal="center" vertical="center" wrapText="1"/>
    </xf>
    <xf numFmtId="0" fontId="11" fillId="8" borderId="0" xfId="0" applyFont="1" applyFill="1" applyBorder="1" applyAlignment="1">
      <alignment vertical="center"/>
    </xf>
    <xf numFmtId="10" fontId="0" fillId="8" borderId="0" xfId="0" applyNumberFormat="1" applyFill="1" applyBorder="1"/>
    <xf numFmtId="0" fontId="0" fillId="8" borderId="0" xfId="0" applyFill="1" applyBorder="1"/>
    <xf numFmtId="10" fontId="2" fillId="9" borderId="0" xfId="2" applyNumberFormat="1" applyFont="1" applyFill="1" applyBorder="1"/>
    <xf numFmtId="0" fontId="18" fillId="3" borderId="2" xfId="0" applyFont="1" applyFill="1" applyBorder="1" applyAlignment="1">
      <alignment vertical="center"/>
    </xf>
    <xf numFmtId="10" fontId="18" fillId="4" borderId="2" xfId="2" applyNumberFormat="1" applyFont="1" applyFill="1" applyBorder="1" applyAlignment="1">
      <alignment horizontal="center" vertical="center"/>
    </xf>
    <xf numFmtId="174" fontId="18" fillId="3" borderId="2" xfId="0" applyNumberFormat="1" applyFont="1" applyFill="1" applyBorder="1" applyAlignment="1">
      <alignment horizontal="center" vertical="center"/>
    </xf>
    <xf numFmtId="0" fontId="15" fillId="9" borderId="0" xfId="0" applyFont="1" applyFill="1" applyBorder="1" applyAlignment="1">
      <alignment vertical="center"/>
    </xf>
    <xf numFmtId="9" fontId="20" fillId="9" borderId="0" xfId="0" applyNumberFormat="1" applyFont="1" applyFill="1" applyBorder="1" applyAlignment="1">
      <alignment horizontal="center" vertical="center"/>
    </xf>
    <xf numFmtId="169" fontId="18" fillId="9" borderId="0" xfId="0" applyNumberFormat="1" applyFont="1" applyFill="1" applyBorder="1" applyAlignment="1">
      <alignment vertical="center"/>
    </xf>
    <xf numFmtId="169" fontId="18" fillId="3" borderId="45" xfId="0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19" fillId="2" borderId="6" xfId="0" applyFont="1" applyFill="1" applyBorder="1" applyAlignment="1">
      <alignment horizontal="center" vertical="center" wrapText="1"/>
    </xf>
    <xf numFmtId="42" fontId="10" fillId="0" borderId="0" xfId="0" applyNumberFormat="1" applyFont="1" applyAlignment="1">
      <alignment vertical="center"/>
    </xf>
    <xf numFmtId="0" fontId="23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/>
    </xf>
    <xf numFmtId="42" fontId="15" fillId="0" borderId="2" xfId="0" applyNumberFormat="1" applyFont="1" applyBorder="1" applyAlignment="1">
      <alignment vertical="center"/>
    </xf>
    <xf numFmtId="170" fontId="15" fillId="0" borderId="2" xfId="0" applyNumberFormat="1" applyFont="1" applyBorder="1" applyAlignment="1">
      <alignment vertical="center"/>
    </xf>
    <xf numFmtId="42" fontId="15" fillId="0" borderId="2" xfId="0" applyNumberFormat="1" applyFont="1" applyBorder="1" applyAlignment="1">
      <alignment horizontal="center" vertical="center"/>
    </xf>
    <xf numFmtId="42" fontId="23" fillId="0" borderId="0" xfId="0" applyNumberFormat="1" applyFont="1" applyAlignment="1">
      <alignment vertical="center"/>
    </xf>
    <xf numFmtId="42" fontId="18" fillId="3" borderId="2" xfId="0" applyNumberFormat="1" applyFont="1" applyFill="1" applyBorder="1" applyAlignment="1">
      <alignment vertical="center"/>
    </xf>
    <xf numFmtId="167" fontId="15" fillId="0" borderId="0" xfId="0" applyNumberFormat="1" applyFont="1" applyAlignment="1">
      <alignment vertical="center"/>
    </xf>
    <xf numFmtId="0" fontId="20" fillId="0" borderId="2" xfId="0" applyFont="1" applyBorder="1" applyAlignment="1">
      <alignment vertical="center"/>
    </xf>
    <xf numFmtId="167" fontId="20" fillId="0" borderId="2" xfId="0" applyNumberFormat="1" applyFont="1" applyBorder="1" applyAlignment="1">
      <alignment vertical="center"/>
    </xf>
    <xf numFmtId="167" fontId="23" fillId="0" borderId="0" xfId="0" applyNumberFormat="1" applyFont="1" applyAlignment="1">
      <alignment vertical="center"/>
    </xf>
    <xf numFmtId="167" fontId="18" fillId="3" borderId="2" xfId="0" applyNumberFormat="1" applyFont="1" applyFill="1" applyBorder="1" applyAlignment="1">
      <alignment vertical="center"/>
    </xf>
    <xf numFmtId="0" fontId="18" fillId="0" borderId="3" xfId="0" applyFont="1" applyFill="1" applyBorder="1" applyAlignment="1">
      <alignment vertical="center"/>
    </xf>
    <xf numFmtId="9" fontId="20" fillId="0" borderId="4" xfId="0" applyNumberFormat="1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vertical="center"/>
    </xf>
    <xf numFmtId="167" fontId="18" fillId="0" borderId="14" xfId="0" applyNumberFormat="1" applyFont="1" applyFill="1" applyBorder="1" applyAlignment="1">
      <alignment vertical="center"/>
    </xf>
    <xf numFmtId="42" fontId="18" fillId="3" borderId="6" xfId="0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42" fontId="20" fillId="0" borderId="0" xfId="0" applyNumberFormat="1" applyFont="1" applyAlignment="1">
      <alignment vertical="center"/>
    </xf>
    <xf numFmtId="0" fontId="20" fillId="0" borderId="0" xfId="0" applyFont="1"/>
    <xf numFmtId="10" fontId="18" fillId="3" borderId="2" xfId="2" applyNumberFormat="1" applyFont="1" applyFill="1" applyBorder="1" applyAlignment="1">
      <alignment horizontal="center" vertical="center"/>
    </xf>
    <xf numFmtId="164" fontId="2" fillId="7" borderId="0" xfId="1" applyFont="1" applyFill="1" applyBorder="1"/>
    <xf numFmtId="0" fontId="24" fillId="9" borderId="0" xfId="0" applyFont="1" applyFill="1"/>
    <xf numFmtId="10" fontId="2" fillId="11" borderId="0" xfId="2" applyNumberFormat="1" applyFont="1" applyFill="1" applyBorder="1"/>
    <xf numFmtId="0" fontId="11" fillId="11" borderId="0" xfId="0" applyFont="1" applyFill="1" applyAlignment="1">
      <alignment vertical="center"/>
    </xf>
    <xf numFmtId="0" fontId="3" fillId="9" borderId="2" xfId="0" applyFont="1" applyFill="1" applyBorder="1" applyAlignment="1">
      <alignment horizontal="center"/>
    </xf>
    <xf numFmtId="0" fontId="3" fillId="8" borderId="0" xfId="0" applyFont="1" applyFill="1"/>
    <xf numFmtId="0" fontId="3" fillId="9" borderId="2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/>
    </xf>
    <xf numFmtId="0" fontId="7" fillId="8" borderId="0" xfId="0" applyFont="1" applyFill="1"/>
    <xf numFmtId="0" fontId="7" fillId="9" borderId="2" xfId="0" applyFont="1" applyFill="1" applyBorder="1" applyAlignment="1">
      <alignment horizontal="center" vertical="center"/>
    </xf>
    <xf numFmtId="0" fontId="15" fillId="0" borderId="46" xfId="0" applyFont="1" applyBorder="1" applyAlignment="1">
      <alignment horizontal="center" vertical="center" wrapText="1"/>
    </xf>
    <xf numFmtId="165" fontId="15" fillId="0" borderId="0" xfId="0" applyNumberFormat="1" applyFont="1" applyAlignment="1">
      <alignment vertical="center"/>
    </xf>
    <xf numFmtId="169" fontId="15" fillId="0" borderId="0" xfId="0" applyNumberFormat="1" applyFont="1" applyAlignment="1">
      <alignment vertical="center"/>
    </xf>
    <xf numFmtId="169" fontId="10" fillId="0" borderId="0" xfId="0" applyNumberFormat="1" applyFont="1" applyAlignment="1">
      <alignment vertical="center"/>
    </xf>
    <xf numFmtId="176" fontId="15" fillId="0" borderId="0" xfId="0" applyNumberFormat="1" applyFont="1" applyAlignment="1">
      <alignment vertical="center"/>
    </xf>
    <xf numFmtId="0" fontId="22" fillId="2" borderId="25" xfId="0" applyFont="1" applyFill="1" applyBorder="1" applyAlignment="1">
      <alignment horizontal="center" vertical="center" wrapText="1"/>
    </xf>
    <xf numFmtId="0" fontId="22" fillId="2" borderId="47" xfId="0" applyFont="1" applyFill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9" fontId="15" fillId="0" borderId="0" xfId="2" applyFont="1" applyAlignment="1">
      <alignment vertical="center"/>
    </xf>
    <xf numFmtId="170" fontId="2" fillId="0" borderId="0" xfId="0" applyNumberFormat="1" applyFont="1"/>
    <xf numFmtId="10" fontId="4" fillId="0" borderId="0" xfId="0" applyNumberFormat="1" applyFont="1" applyAlignment="1">
      <alignment vertical="center"/>
    </xf>
    <xf numFmtId="169" fontId="18" fillId="3" borderId="38" xfId="0" applyNumberFormat="1" applyFont="1" applyFill="1" applyBorder="1" applyAlignment="1">
      <alignment vertical="center"/>
    </xf>
    <xf numFmtId="169" fontId="20" fillId="0" borderId="40" xfId="0" applyNumberFormat="1" applyFont="1" applyBorder="1" applyAlignment="1">
      <alignment vertical="center"/>
    </xf>
    <xf numFmtId="169" fontId="18" fillId="3" borderId="40" xfId="0" applyNumberFormat="1" applyFont="1" applyFill="1" applyBorder="1" applyAlignment="1">
      <alignment vertical="center"/>
    </xf>
    <xf numFmtId="10" fontId="18" fillId="3" borderId="9" xfId="0" applyNumberFormat="1" applyFont="1" applyFill="1" applyBorder="1" applyAlignment="1">
      <alignment horizontal="center" vertical="center"/>
    </xf>
    <xf numFmtId="169" fontId="18" fillId="3" borderId="39" xfId="0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165" fontId="15" fillId="0" borderId="0" xfId="0" applyNumberFormat="1" applyFont="1"/>
    <xf numFmtId="0" fontId="11" fillId="9" borderId="0" xfId="0" applyFont="1" applyFill="1" applyBorder="1" applyAlignment="1">
      <alignment vertical="center"/>
    </xf>
    <xf numFmtId="10" fontId="2" fillId="8" borderId="0" xfId="2" applyNumberFormat="1" applyFont="1" applyFill="1" applyBorder="1"/>
    <xf numFmtId="0" fontId="25" fillId="0" borderId="16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13" fillId="11" borderId="0" xfId="0" applyFont="1" applyFill="1" applyAlignment="1">
      <alignment horizontal="center" vertical="center"/>
    </xf>
    <xf numFmtId="0" fontId="12" fillId="10" borderId="0" xfId="0" applyFont="1" applyFill="1" applyAlignment="1">
      <alignment horizontal="center" vertical="center"/>
    </xf>
    <xf numFmtId="0" fontId="18" fillId="12" borderId="48" xfId="0" applyFont="1" applyFill="1" applyBorder="1" applyAlignment="1">
      <alignment horizontal="center" vertical="center"/>
    </xf>
    <xf numFmtId="0" fontId="18" fillId="12" borderId="51" xfId="0" applyFont="1" applyFill="1" applyBorder="1" applyAlignment="1">
      <alignment horizontal="center" vertical="center"/>
    </xf>
    <xf numFmtId="0" fontId="18" fillId="12" borderId="52" xfId="0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6" fillId="6" borderId="2" xfId="0" applyFont="1" applyFill="1" applyBorder="1" applyAlignment="1">
      <alignment horizontal="center" vertical="center"/>
    </xf>
    <xf numFmtId="0" fontId="17" fillId="6" borderId="2" xfId="0" applyFont="1" applyFill="1" applyBorder="1" applyAlignment="1">
      <alignment horizontal="center" vertical="center"/>
    </xf>
    <xf numFmtId="0" fontId="17" fillId="6" borderId="5" xfId="0" applyFont="1" applyFill="1" applyBorder="1" applyAlignment="1">
      <alignment horizontal="center" vertical="center"/>
    </xf>
    <xf numFmtId="0" fontId="18" fillId="3" borderId="50" xfId="0" applyFont="1" applyFill="1" applyBorder="1" applyAlignment="1">
      <alignment horizontal="left" vertical="center"/>
    </xf>
    <xf numFmtId="0" fontId="18" fillId="3" borderId="53" xfId="0" applyFont="1" applyFill="1" applyBorder="1" applyAlignment="1">
      <alignment horizontal="left" vertical="center"/>
    </xf>
    <xf numFmtId="0" fontId="18" fillId="3" borderId="54" xfId="0" applyFont="1" applyFill="1" applyBorder="1" applyAlignment="1">
      <alignment horizontal="left" vertical="center"/>
    </xf>
    <xf numFmtId="0" fontId="18" fillId="9" borderId="0" xfId="0" applyFont="1" applyFill="1" applyBorder="1" applyAlignment="1">
      <alignment horizontal="left" vertical="center"/>
    </xf>
    <xf numFmtId="0" fontId="18" fillId="3" borderId="2" xfId="0" applyFont="1" applyFill="1" applyBorder="1" applyAlignment="1">
      <alignment horizontal="left" vertical="center"/>
    </xf>
    <xf numFmtId="0" fontId="18" fillId="12" borderId="43" xfId="0" applyFont="1" applyFill="1" applyBorder="1" applyAlignment="1">
      <alignment horizontal="center" vertical="center"/>
    </xf>
    <xf numFmtId="0" fontId="18" fillId="12" borderId="44" xfId="0" applyFont="1" applyFill="1" applyBorder="1" applyAlignment="1">
      <alignment horizontal="center" vertical="center"/>
    </xf>
    <xf numFmtId="0" fontId="18" fillId="12" borderId="45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18" fillId="3" borderId="7" xfId="0" applyFont="1" applyFill="1" applyBorder="1" applyAlignment="1">
      <alignment horizontal="left" vertical="center"/>
    </xf>
    <xf numFmtId="0" fontId="18" fillId="6" borderId="24" xfId="0" applyFont="1" applyFill="1" applyBorder="1" applyAlignment="1">
      <alignment horizontal="center" vertical="center"/>
    </xf>
    <xf numFmtId="0" fontId="18" fillId="6" borderId="25" xfId="0" applyFont="1" applyFill="1" applyBorder="1" applyAlignment="1">
      <alignment horizontal="center" vertical="center"/>
    </xf>
    <xf numFmtId="0" fontId="18" fillId="6" borderId="26" xfId="0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center" vertical="center"/>
    </xf>
    <xf numFmtId="0" fontId="18" fillId="6" borderId="0" xfId="0" applyFont="1" applyFill="1" applyAlignment="1">
      <alignment horizontal="center" vertical="center"/>
    </xf>
    <xf numFmtId="0" fontId="18" fillId="6" borderId="28" xfId="0" applyFont="1" applyFill="1" applyBorder="1" applyAlignment="1">
      <alignment horizontal="center" vertical="center"/>
    </xf>
    <xf numFmtId="0" fontId="23" fillId="0" borderId="27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28" xfId="0" applyFont="1" applyBorder="1" applyAlignment="1">
      <alignment horizontal="center" vertical="center" wrapText="1"/>
    </xf>
    <xf numFmtId="0" fontId="18" fillId="6" borderId="29" xfId="0" applyFont="1" applyFill="1" applyBorder="1" applyAlignment="1">
      <alignment horizontal="center" vertical="center"/>
    </xf>
    <xf numFmtId="0" fontId="18" fillId="6" borderId="30" xfId="0" applyFont="1" applyFill="1" applyBorder="1" applyAlignment="1">
      <alignment horizontal="center" vertical="center"/>
    </xf>
    <xf numFmtId="0" fontId="18" fillId="6" borderId="31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left" vertical="center"/>
    </xf>
    <xf numFmtId="0" fontId="18" fillId="3" borderId="4" xfId="0" applyFont="1" applyFill="1" applyBorder="1" applyAlignment="1">
      <alignment horizontal="left" vertical="center"/>
    </xf>
    <xf numFmtId="0" fontId="18" fillId="3" borderId="14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5" borderId="16" xfId="0" applyFont="1" applyFill="1" applyBorder="1" applyAlignment="1">
      <alignment horizontal="left" vertical="center" wrapText="1"/>
    </xf>
    <xf numFmtId="0" fontId="3" fillId="5" borderId="13" xfId="0" applyFont="1" applyFill="1" applyBorder="1" applyAlignment="1">
      <alignment horizontal="left" vertical="center" wrapText="1"/>
    </xf>
    <xf numFmtId="0" fontId="3" fillId="5" borderId="17" xfId="0" applyFont="1" applyFill="1" applyBorder="1" applyAlignment="1">
      <alignment horizontal="left" vertical="center" wrapText="1"/>
    </xf>
    <xf numFmtId="0" fontId="3" fillId="5" borderId="18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5" xfId="0" applyFont="1" applyFill="1" applyBorder="1" applyAlignment="1">
      <alignment horizontal="left" vertical="center" wrapText="1"/>
    </xf>
    <xf numFmtId="0" fontId="0" fillId="0" borderId="0" xfId="0" applyAlignment="1" applyProtection="1">
      <alignment horizontal="center"/>
      <protection hidden="1"/>
    </xf>
    <xf numFmtId="0" fontId="2" fillId="0" borderId="1" xfId="0" applyFont="1" applyBorder="1" applyAlignment="1">
      <alignment horizontal="center" vertical="center"/>
    </xf>
    <xf numFmtId="0" fontId="3" fillId="6" borderId="24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6" borderId="29" xfId="0" applyFont="1" applyFill="1" applyBorder="1" applyAlignment="1">
      <alignment horizontal="center" vertical="center"/>
    </xf>
    <xf numFmtId="0" fontId="3" fillId="6" borderId="30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left" vertical="center" wrapText="1"/>
    </xf>
    <xf numFmtId="0" fontId="3" fillId="5" borderId="25" xfId="0" applyFont="1" applyFill="1" applyBorder="1" applyAlignment="1">
      <alignment horizontal="left" vertical="center" wrapText="1"/>
    </xf>
    <xf numFmtId="0" fontId="3" fillId="5" borderId="33" xfId="0" applyFont="1" applyFill="1" applyBorder="1" applyAlignment="1">
      <alignment horizontal="left" vertical="center" wrapText="1"/>
    </xf>
  </cellXfs>
  <cellStyles count="13">
    <cellStyle name="Millares 8" xfId="6"/>
    <cellStyle name="Moneda [0]" xfId="1" builtinId="7"/>
    <cellStyle name="Moneda [0] 2" xfId="4"/>
    <cellStyle name="Moneda [0] 2 2" xfId="10"/>
    <cellStyle name="Moneda [0] 3" xfId="9"/>
    <cellStyle name="Moneda [0] 6" xfId="8"/>
    <cellStyle name="Moneda [0] 6 2" xfId="11"/>
    <cellStyle name="Normal" xfId="0" builtinId="0"/>
    <cellStyle name="Normal 2" xfId="3"/>
    <cellStyle name="Normal 2 2" xfId="5"/>
    <cellStyle name="Normal 3" xfId="12"/>
    <cellStyle name="Porcentaje" xfId="2" builtinId="5"/>
    <cellStyle name="Porcentaje 2 3" xfId="7"/>
  </cellStyles>
  <dxfs count="0"/>
  <tableStyles count="0" defaultTableStyle="TableStyleMedium2" defaultPivotStyle="PivotStyleLight16"/>
  <colors>
    <mruColors>
      <color rgb="FFCCFF66"/>
      <color rgb="FFFFFF37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233161</xdr:colOff>
      <xdr:row>0</xdr:row>
      <xdr:rowOff>246367</xdr:rowOff>
    </xdr:from>
    <xdr:to>
      <xdr:col>16</xdr:col>
      <xdr:colOff>183434</xdr:colOff>
      <xdr:row>2</xdr:row>
      <xdr:rowOff>67823</xdr:rowOff>
    </xdr:to>
    <xdr:sp macro="" textlink="">
      <xdr:nvSpPr>
        <xdr:cNvPr id="3" name="Luna 2">
          <a:extLst>
            <a:ext uri="{FF2B5EF4-FFF2-40B4-BE49-F238E27FC236}">
              <a16:creationId xmlns:a16="http://schemas.microsoft.com/office/drawing/2014/main" xmlns="" id="{8EE60A9A-0AD6-42C5-BBE3-426672243583}"/>
            </a:ext>
          </a:extLst>
        </xdr:cNvPr>
        <xdr:cNvSpPr/>
      </xdr:nvSpPr>
      <xdr:spPr>
        <a:xfrm rot="7898228">
          <a:off x="9365370" y="96233"/>
          <a:ext cx="316756" cy="617023"/>
        </a:xfrm>
        <a:prstGeom prst="moon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402347</xdr:colOff>
      <xdr:row>34</xdr:row>
      <xdr:rowOff>10509</xdr:rowOff>
    </xdr:from>
    <xdr:to>
      <xdr:col>16</xdr:col>
      <xdr:colOff>52353</xdr:colOff>
      <xdr:row>38</xdr:row>
      <xdr:rowOff>189382</xdr:rowOff>
    </xdr:to>
    <xdr:sp macro="" textlink="">
      <xdr:nvSpPr>
        <xdr:cNvPr id="6" name="Luna 5">
          <a:extLst>
            <a:ext uri="{FF2B5EF4-FFF2-40B4-BE49-F238E27FC236}">
              <a16:creationId xmlns:a16="http://schemas.microsoft.com/office/drawing/2014/main" xmlns="" id="{7DAB7752-A3A9-4C1C-AB7A-04C7EE88C0A0}"/>
            </a:ext>
          </a:extLst>
        </xdr:cNvPr>
        <xdr:cNvSpPr/>
      </xdr:nvSpPr>
      <xdr:spPr>
        <a:xfrm rot="13324863">
          <a:off x="9470147" y="5982684"/>
          <a:ext cx="316756" cy="617023"/>
        </a:xfrm>
        <a:prstGeom prst="moon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614160</xdr:colOff>
      <xdr:row>35</xdr:row>
      <xdr:rowOff>151117</xdr:rowOff>
    </xdr:from>
    <xdr:to>
      <xdr:col>3</xdr:col>
      <xdr:colOff>202483</xdr:colOff>
      <xdr:row>38</xdr:row>
      <xdr:rowOff>58298</xdr:rowOff>
    </xdr:to>
    <xdr:sp macro="" textlink="">
      <xdr:nvSpPr>
        <xdr:cNvPr id="7" name="Luna 6">
          <a:extLst>
            <a:ext uri="{FF2B5EF4-FFF2-40B4-BE49-F238E27FC236}">
              <a16:creationId xmlns:a16="http://schemas.microsoft.com/office/drawing/2014/main" xmlns="" id="{9902B36C-56D8-443C-867A-B0042022BE5A}"/>
            </a:ext>
          </a:extLst>
        </xdr:cNvPr>
        <xdr:cNvSpPr/>
      </xdr:nvSpPr>
      <xdr:spPr>
        <a:xfrm rot="18847848">
          <a:off x="721431" y="6044596"/>
          <a:ext cx="316756" cy="531298"/>
        </a:xfrm>
        <a:prstGeom prst="moon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0</xdr:col>
      <xdr:colOff>585586</xdr:colOff>
      <xdr:row>0</xdr:row>
      <xdr:rowOff>246367</xdr:rowOff>
    </xdr:from>
    <xdr:to>
      <xdr:col>3</xdr:col>
      <xdr:colOff>259634</xdr:colOff>
      <xdr:row>2</xdr:row>
      <xdr:rowOff>67823</xdr:rowOff>
    </xdr:to>
    <xdr:sp macro="" textlink="">
      <xdr:nvSpPr>
        <xdr:cNvPr id="8" name="Luna 7">
          <a:extLst>
            <a:ext uri="{FF2B5EF4-FFF2-40B4-BE49-F238E27FC236}">
              <a16:creationId xmlns:a16="http://schemas.microsoft.com/office/drawing/2014/main" xmlns="" id="{1CE0D0B4-B91C-47FD-9D45-29142FE6D6C3}"/>
            </a:ext>
          </a:extLst>
        </xdr:cNvPr>
        <xdr:cNvSpPr/>
      </xdr:nvSpPr>
      <xdr:spPr>
        <a:xfrm rot="2901772" flipV="1">
          <a:off x="735720" y="96233"/>
          <a:ext cx="316756" cy="617023"/>
        </a:xfrm>
        <a:prstGeom prst="moon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moria%20Roja\Users\Felipe\AppData\Local\Microsoft\Windows\Temporary%20Internet%20Files\Low\Content.IE5\XW5R1VQ0\PRESUPUESTO%20definitivo%20EL%20NOG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.user-PC\Downloads\ACTA%20MODIFICACION_12_dic_2014_v_fina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dministrador\Escritorio\INFORMES\INFORMES%20A%20COMPRAS\INFORME%20PENDIENTES%2020-01-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lejo\Alejandro\Empresa\Nexos%20Incoel\Bavaria%20Pereira%20Centro%20de%20Distribuci&#243;n\ItemsAlejo\Cotizacion%20Bavaria%20C.Estructurado%20C.Distribucion%20Pereira%20Nuevo%20Format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oris\Documents\X%20REVISIONES\02%20Formato%2020F-PL07\20F-PL07%20Acta%20Parcial%20de%20Obra%20V.2%202011-01-1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ngela%20Losada\Downloads\Agualongo%20Fotovoltaico%20(1)\Agualongo\APU%20-%20Agualong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stos"/>
      <sheetName val="General"/>
      <sheetName val="E-Mail"/>
      <sheetName val="Contratista"/>
      <sheetName val="Liquidación"/>
    </sheetNames>
    <sheetDataSet>
      <sheetData sheetId="0">
        <row r="5">
          <cell r="C5" t="str">
            <v>CLUB EL NOGAL</v>
          </cell>
        </row>
        <row r="6">
          <cell r="L6" t="str">
            <v>SI</v>
          </cell>
        </row>
        <row r="7">
          <cell r="L7" t="str">
            <v>NO</v>
          </cell>
        </row>
        <row r="8">
          <cell r="L8" t="str">
            <v>UNID</v>
          </cell>
        </row>
        <row r="9">
          <cell r="L9" t="str">
            <v>ML</v>
          </cell>
        </row>
        <row r="10">
          <cell r="L10" t="str">
            <v>GL</v>
          </cell>
        </row>
        <row r="14">
          <cell r="C14">
            <v>2200</v>
          </cell>
          <cell r="G14">
            <v>0.16</v>
          </cell>
        </row>
        <row r="15">
          <cell r="G15">
            <v>0.16</v>
          </cell>
          <cell r="J15">
            <v>0.28000000000000003</v>
          </cell>
        </row>
        <row r="16">
          <cell r="C16">
            <v>0.16</v>
          </cell>
          <cell r="J16">
            <v>0.25</v>
          </cell>
        </row>
        <row r="17">
          <cell r="C17">
            <v>0.06</v>
          </cell>
          <cell r="J17">
            <v>0.3</v>
          </cell>
        </row>
        <row r="18">
          <cell r="C18">
            <v>0.05</v>
          </cell>
          <cell r="G18">
            <v>0</v>
          </cell>
          <cell r="J18">
            <v>0.6</v>
          </cell>
        </row>
        <row r="19">
          <cell r="C19">
            <v>0.05</v>
          </cell>
          <cell r="G19">
            <v>0</v>
          </cell>
          <cell r="J19">
            <v>0.25</v>
          </cell>
        </row>
      </sheetData>
      <sheetData sheetId="1" refreshError="1"/>
      <sheetData sheetId="2"/>
      <sheetData sheetId="3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33"/>
      <sheetName val="A34"/>
      <sheetName val="A35"/>
      <sheetName val="A36"/>
      <sheetName val="A37"/>
      <sheetName val="A38"/>
      <sheetName val="A39"/>
      <sheetName val="A40"/>
      <sheetName val="A41"/>
      <sheetName val="A42"/>
      <sheetName val="A43"/>
      <sheetName val="A44"/>
      <sheetName val="A45"/>
      <sheetName val="A46"/>
      <sheetName val="A47"/>
      <sheetName val="C21"/>
      <sheetName val="C22"/>
      <sheetName val="C23"/>
      <sheetName val="C24"/>
      <sheetName val="C25"/>
      <sheetName val="C26"/>
      <sheetName val="C27"/>
      <sheetName val="C28"/>
      <sheetName val="C29"/>
      <sheetName val="C30"/>
      <sheetName val="C31"/>
      <sheetName val="C32"/>
      <sheetName val="D21"/>
      <sheetName val="D22"/>
      <sheetName val="D23"/>
      <sheetName val="D24"/>
      <sheetName val="D25"/>
      <sheetName val="D26"/>
      <sheetName val="D27"/>
      <sheetName val="D28"/>
      <sheetName val="D29"/>
      <sheetName val="D30"/>
      <sheetName val="D31"/>
      <sheetName val="E21"/>
      <sheetName val="E22"/>
      <sheetName val="E23"/>
      <sheetName val="E24"/>
      <sheetName val="E25"/>
      <sheetName val="ACTA DE MODIFICACION"/>
      <sheetName val="E26"/>
      <sheetName val="E27"/>
      <sheetName val="E28"/>
      <sheetName val="E29"/>
      <sheetName val="E30"/>
      <sheetName val="E3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344">
          <cell r="G344">
            <v>16814069524</v>
          </cell>
        </row>
      </sheetData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F-CP10"/>
      <sheetName val="Hoja2"/>
      <sheetName val="Hoja1"/>
    </sheetNames>
    <sheetDataSet>
      <sheetData sheetId="0" refreshError="1"/>
      <sheetData sheetId="1">
        <row r="1">
          <cell r="A1" t="str">
            <v>ENTREGADO</v>
          </cell>
        </row>
        <row r="2">
          <cell r="A2" t="str">
            <v>PENDIENTES</v>
          </cell>
        </row>
        <row r="3">
          <cell r="A3" t="str">
            <v>ANULADO</v>
          </cell>
        </row>
      </sheetData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erta"/>
      <sheetName val="Listado Materiales"/>
    </sheetNames>
    <sheetDataSet>
      <sheetData sheetId="0" refreshError="1"/>
      <sheetData sheetId="1">
        <row r="7">
          <cell r="A7" t="str">
            <v>!!!!!!!!!!!!!!!!!!!!!!!!  CATEGORIA 6A !!!!!!!!!!!!!!!!!!!!!!!!</v>
          </cell>
        </row>
        <row r="8">
          <cell r="A8" t="str">
            <v>Patch Panel 24 Puertos, Cat 6a Herraje (No Incluye Jacks Marca Siemon) Ref: 19SITMPNL24</v>
          </cell>
        </row>
        <row r="9">
          <cell r="A9" t="str">
            <v>Patch Cord, Cat 6a Blindado 1 Mt Rojo Marca Siemon Ref: 19SIMC6AS01M03LB</v>
          </cell>
        </row>
        <row r="10">
          <cell r="A10" t="str">
            <v>Patch Cord, Cat 6a Blindado 1 Mt Azul Marca Siemon Ref: 19SIMC6AS01M03LB</v>
          </cell>
        </row>
        <row r="11">
          <cell r="A11" t="str">
            <v>Patch Cord, Cat 6a Blindado 1 Mt Gris Marca Siemon Ref: 19SIMC6AS01M03LB</v>
          </cell>
        </row>
        <row r="12">
          <cell r="A12" t="str">
            <v>Patch Cord, Cat 6a Blindado 2 Mt Rojo Marca Siemon Ref:19SIMC6AS02M03LB</v>
          </cell>
        </row>
        <row r="13">
          <cell r="A13" t="str">
            <v>Patch Cord, Cat 6a Blindado 2 Mt Azul Marca Siemon Ref:19SIMC6AS02M03LB</v>
          </cell>
        </row>
        <row r="14">
          <cell r="A14" t="str">
            <v>Patch Cord, Cat 6a Blindado 2 Mt Gris Marca Siemon Ref:19SIMC6AS02M03LB</v>
          </cell>
        </row>
        <row r="15">
          <cell r="A15" t="str">
            <v>Patch Cord, Cat 6a Blindado 3 Mt Rojo Marca Siemon Ref: 19SIMC6AS03M03LB</v>
          </cell>
        </row>
        <row r="16">
          <cell r="A16" t="str">
            <v>Patch Cord, Cat 6a Blindado 3 Mt Azul Marca Siemon Ref: 19SIMC6AS03M03LB</v>
          </cell>
        </row>
        <row r="17">
          <cell r="A17" t="str">
            <v>Patch Cord, Cat 6a Blindado 3 Mt Gris Marca Siemon Ref: 19SIMC6AS03M03LB</v>
          </cell>
        </row>
        <row r="18">
          <cell r="A18" t="str">
            <v>Cable F/Utp, Cat 6a, 4 Pares, Solido, Caja Por 305 Metros, Marca Siemon Ref: 19SC9A6R4A5</v>
          </cell>
        </row>
        <row r="19">
          <cell r="A19" t="str">
            <v>Toma Sencilla, Cat.6a, Tipo Max Plana, Color Blanco, Marca Siemon Ref:19SI10GMXFS</v>
          </cell>
        </row>
        <row r="20">
          <cell r="A20" t="str">
            <v>Toma Sencilla, Cat.6a, Tipo Max Angulada, Color Blanco, Marca Siemon Ref: 19SI10GMXS</v>
          </cell>
        </row>
        <row r="21">
          <cell r="A21" t="str">
            <v>Faceplate Para Dos Toma Tipo Max, Marca Siemon Ref: 19SI10GMXFPS0202B</v>
          </cell>
        </row>
        <row r="22">
          <cell r="A22" t="str">
            <v>Faceplate Para Cuatro Toma Tipo Max, Marca Siemon Ref: 10GMX-FPS04-02B</v>
          </cell>
        </row>
        <row r="23">
          <cell r="A23" t="str">
            <v>Espacio Libre Tipo Max, Color Negro, Bolsa Por 10 Und, Marca Siemon Ref: 19SIMXBL01</v>
          </cell>
        </row>
        <row r="24">
          <cell r="A24" t="str">
            <v>Espacio Libre Tipo Max, Color Blanco, Bolsa Por 10 Und, Marca Siemon Ref: 19SIMXBL02</v>
          </cell>
        </row>
        <row r="25">
          <cell r="A25" t="str">
            <v>!!!!!!!!!!!!!!!!!!!!!!!!  CATEGORIA 7 !!!!!!!!!!!!!!!!!!!!!!!!</v>
          </cell>
        </row>
        <row r="26">
          <cell r="A26" t="str">
            <v>Patch Panel 24 Puertos, Cat 6a Herraje (No Incluye Jacks Marca Siemon) Ref: 19SITMPNL24</v>
          </cell>
        </row>
        <row r="27">
          <cell r="A27" t="str">
            <v>Patch Cord 1 Par Tera A Rj11 1 Mt Negro Ref: 19SIT1U101MB01L</v>
          </cell>
        </row>
        <row r="28">
          <cell r="A28" t="str">
            <v>Patch Cord 1 Par Tera A Rj11 1 Mt Azul Ref: 19SIT1U101MB06L</v>
          </cell>
        </row>
        <row r="29">
          <cell r="A29" t="str">
            <v>Patch Cord 1 Par Tera A Rj11 2 Mt Negro Ref: 19SIT1U102MB01L</v>
          </cell>
        </row>
        <row r="30">
          <cell r="A30" t="str">
            <v>Patch Cord 1 Par Tera A Rj11 2 Mt Azul Ref: 19SIT1U102MB06L</v>
          </cell>
        </row>
        <row r="31">
          <cell r="A31" t="str">
            <v>Patch Cord 1 Par Tera A Rj11 3 Mt Negro Ref: 19SIT1U103MB01L</v>
          </cell>
        </row>
        <row r="32">
          <cell r="A32" t="str">
            <v>Patch Cord 1 Par Tera A Rj11 3 Mt Azul Ref: 19SIT1U103MB06L</v>
          </cell>
        </row>
        <row r="33">
          <cell r="A33" t="str">
            <v>Patch Cord 1 Par Tera A Rj11 5 Mt Negro Ref: 19SIT1U105MB01L</v>
          </cell>
        </row>
        <row r="34">
          <cell r="A34" t="str">
            <v>Patch Cord 1 Par Tera A Rj11 5 Mt Azul Ref: 19SIT1U105MB06L</v>
          </cell>
        </row>
        <row r="35">
          <cell r="A35" t="str">
            <v>Patch Cord 2 Pares Tera A Rj45 Cat 5e 1 Mt Blanco Ref: 19SIT2E201MB02L</v>
          </cell>
        </row>
        <row r="36">
          <cell r="A36" t="str">
            <v>Patch Cord 2 Pares Tera A Rj45 Cat 5e 1 Mt Rojo Ref: 19SIT2E201MB03L</v>
          </cell>
        </row>
        <row r="37">
          <cell r="A37" t="str">
            <v>Patch Cord 2 Pares Tera A Rj45 Cat 5e 1 Mt Azul Ref: 19SIT2E201MB06L</v>
          </cell>
        </row>
        <row r="38">
          <cell r="A38" t="str">
            <v>Patch Cord 2 Pares Tera A Rj45 Cat 5e 2 Mt Blanco Ref: 19SIT2E202MB02L</v>
          </cell>
        </row>
        <row r="39">
          <cell r="A39" t="str">
            <v>Patch Cord 2 Pares Tera A Rj45 Cat 5e 2 Mt Rojo Ref: 19SIT2E202MB03L</v>
          </cell>
        </row>
        <row r="40">
          <cell r="A40" t="str">
            <v>Patch Cord 2 Pares Tera A Rj45 Cat 5e 2 Mt Azul Ref: 19SIT2E202MB06L</v>
          </cell>
        </row>
        <row r="41">
          <cell r="A41" t="str">
            <v>Patch Cord 2 Pares Tera A Rj45 Cat 5e 3 Mt Blanco Ref: 19SIT2E203MB02L</v>
          </cell>
        </row>
        <row r="42">
          <cell r="A42" t="str">
            <v>Patch Cord 2 Pares Tera A Rj45 Cat 5e 3 Mt Rojo Ref: 19SIT2E203MB03L</v>
          </cell>
        </row>
        <row r="43">
          <cell r="A43" t="str">
            <v>Patch Cord 2 Pares Tera A Rj45 Cat 5e 3 Mt Azul Ref: 19SIT2E203MB06L</v>
          </cell>
        </row>
        <row r="44">
          <cell r="A44" t="str">
            <v>Patch Cord 2 Pares Tera A Rj45 Cat 5e 5 Mt Blanco Ref: 19SIT2E205MB02L</v>
          </cell>
        </row>
        <row r="45">
          <cell r="A45" t="str">
            <v>Patch Cord 2 Pares Tera A Rj45 Cat 5e 5 Mt Rojo Ref: 19SIT2E205MB03L</v>
          </cell>
        </row>
        <row r="46">
          <cell r="A46" t="str">
            <v>Patch Cord 2 Pares Tera A Rj45 Cat 5e 5 Mt Azul Ref: 19SIT2E205MB06L</v>
          </cell>
        </row>
        <row r="47">
          <cell r="A47" t="str">
            <v>Patch Cord 4 Pares Tera A Rj45 Cat 6/6a 1 Mt Ref: 19SIT4A01MB03L</v>
          </cell>
        </row>
        <row r="48">
          <cell r="A48" t="str">
            <v>Patch Cord 4 Pares Tera A Rj45 Cat 6/6a 1 Mt Ref: 19SIT4A01MB03L</v>
          </cell>
        </row>
        <row r="49">
          <cell r="A49" t="str">
            <v>Patch Cord 4 Pares Tera A Rj45 Cat 6/6a 1 Mt Ref: 19SIT4A01MB03L</v>
          </cell>
        </row>
        <row r="50">
          <cell r="A50" t="str">
            <v>Patch Cord 4 Pares Tera a Rj45 Cat 6/6a 2 Mt Ref: 19SIT4A02MB03L</v>
          </cell>
        </row>
        <row r="51">
          <cell r="A51" t="str">
            <v>Patch Cord 4 Pares Tera A Rj45 Cat 6/6a 3 Mt Ref: 19SIT4A03MB03L</v>
          </cell>
        </row>
        <row r="52">
          <cell r="A52" t="str">
            <v>Patch Cord 1 Par Tera A Pal Conector Lsoh 1 Mt Ref: 19SIT1VC01MB01L</v>
          </cell>
        </row>
        <row r="53">
          <cell r="A53" t="str">
            <v>Cable S/Ftp, Cat 7, 4 Pares, Caja Por 305 Metros, Marca Siemon Color Violeta Ref: 19SC9T7L4-E8</v>
          </cell>
        </row>
        <row r="54">
          <cell r="A54" t="str">
            <v xml:space="preserve">Cable S/Ftp, Cat 7a, 4 Pares,CMR, 1000Mhz, Caja Por 305 Metros, Marca Siemon Color Azul Ref: 9T7R4-E10-06-R1   </v>
          </cell>
        </row>
        <row r="55">
          <cell r="A55" t="str">
            <v xml:space="preserve">Toma Tera, Cat 7,Tipo Max , Color Negro, Marca Siemon Ref: 19SIT7F011 </v>
          </cell>
        </row>
        <row r="56">
          <cell r="A56" t="str">
            <v>Faceplate Para Una Toma Tipo Ct, Marca Siemon Ref: 19SICT2FP02B</v>
          </cell>
        </row>
        <row r="57">
          <cell r="A57" t="str">
            <v xml:space="preserve">Faceplate Para Dos Toma Tipo Ct, Marca Siemon Ref: 19SICT4FP02B </v>
          </cell>
        </row>
        <row r="58">
          <cell r="A58" t="str">
            <v xml:space="preserve">Espacio Libre Tipo Ct,Marca Siemon Ref: 19SICTBLNK02 </v>
          </cell>
        </row>
        <row r="59">
          <cell r="A59" t="str">
            <v xml:space="preserve">Adaptador Ct Angulado 1 Port Ref: 19SICTEMXA0102 </v>
          </cell>
        </row>
        <row r="60">
          <cell r="A60" t="str">
            <v>Adaptador Ct Angulado 2 Port Ref: 19SICTEMXA0202</v>
          </cell>
        </row>
        <row r="61">
          <cell r="A61" t="str">
            <v>!!!!!!!!!!!!!!!!!!!!!!!!  TELEFONIA !!!!!!!!!!!!!!!!!!!!!!!!</v>
          </cell>
        </row>
        <row r="62">
          <cell r="A62" t="str">
            <v>Patch Panel 24 Puertos, Cat 6, Con Organizador Posterior, Marca Siemon Ref: 19SIHD624</v>
          </cell>
        </row>
        <row r="63">
          <cell r="A63" t="str">
            <v>Patch Panel 48 Puertos, Cat 6, Con Organizador Posterior, Marca Siemon Ref: 19SIHD648</v>
          </cell>
        </row>
        <row r="64">
          <cell r="A64" t="str">
            <v xml:space="preserve">Patch Cord, Cat 6, 5 Ft, Con Bota, Marca Siemon Ref: 19SIMC68T0506B </v>
          </cell>
        </row>
        <row r="65">
          <cell r="A65" t="str">
            <v>Regleta Tipo S66, 100 Pares, Cat 5e, Sin Base, Marca Siemon Ref: 19SIM1-100</v>
          </cell>
        </row>
        <row r="66">
          <cell r="A66" t="str">
            <v>Regleta Tipo S66, 50 Pares, Cat 5e, Sin Base, Marca Siemon Ref: 19SIM150</v>
          </cell>
        </row>
        <row r="67">
          <cell r="A67" t="str">
            <v>Regleta Tipo S66, 25 Pares, Cat 5e, Sin Base, Marca Siemon Ref: 19SIM424</v>
          </cell>
        </row>
        <row r="68">
          <cell r="A68" t="str">
            <v>Base Para Regleta S66 De 25 Pares, Marca Siemon Ref: 19SIS89E</v>
          </cell>
        </row>
        <row r="69">
          <cell r="A69" t="str">
            <v>Base Para Regleta S66 De 50 Y 100 Pares, Marca Siemon Ref: 19SIS89D</v>
          </cell>
        </row>
        <row r="70">
          <cell r="A70" t="str">
            <v>Kit De Tierra De 6 Pares, Marca Siemon Ref: 19SIPG06</v>
          </cell>
        </row>
        <row r="71">
          <cell r="A71" t="str">
            <v>Kit De Tierra De 25 Pares, Marca Siemon Ref: 19SIPG25</v>
          </cell>
        </row>
        <row r="72">
          <cell r="A72" t="str">
            <v>Kit De Tierra De 50 Pares, Marca Siemon Ref: 19SIPG50</v>
          </cell>
        </row>
        <row r="73">
          <cell r="A73" t="str">
            <v>Pico Protector Pm-140, Marca Siemon Ref: 19SIPM140</v>
          </cell>
        </row>
        <row r="74">
          <cell r="A74" t="str">
            <v>Pico Protector Pm-180, Marca Siemon Ref: 19SIPM180</v>
          </cell>
        </row>
        <row r="75">
          <cell r="A75" t="str">
            <v>Pico Protector Pm-230, Para Linea Telefonica, Marca Siemon Ref: 19SIPM230</v>
          </cell>
        </row>
        <row r="76">
          <cell r="A76" t="str">
            <v>Fusible Para Picoprotector, .0.35a-600v, Marca Siemon Ref: 19SISF035</v>
          </cell>
        </row>
        <row r="77">
          <cell r="A77" t="str">
            <v>Tapa Para Regleta Tipo S66, 50 Y 100 Pares, Color Rojo, Marca Siemon Ref: 19SIMC4LH3</v>
          </cell>
        </row>
        <row r="78">
          <cell r="A78" t="str">
            <v>Tapa Para Regleta Tipo S66, 50 Y 100 Pares, Color Amarillo, Marca Siemon Ref: 19SIMC4LH5</v>
          </cell>
        </row>
        <row r="79">
          <cell r="A79" t="str">
            <v>Tapa Para Regleta Tipo S66, 50 Y 100 Pares, Color Azul, Marca Siemon Ref: 19SIMC4LH6</v>
          </cell>
        </row>
        <row r="80">
          <cell r="A80" t="str">
            <v>Clip De Puenteo Para Regleta Tipo S66, Color Rojo, Marca Siemon Ref: 19SISMBC23</v>
          </cell>
        </row>
        <row r="81">
          <cell r="A81" t="str">
            <v>Clip De Puenteo Para Regleta Tipo S66, Color Azul, Marca Siemon Ref: 19SISMBC26</v>
          </cell>
        </row>
        <row r="82">
          <cell r="A82" t="str">
            <v>Cable P Multipar 15 Pares - Exterior - 0.4 MM - Núcleo Relleno Marca Centelsa</v>
          </cell>
        </row>
        <row r="83">
          <cell r="A83" t="str">
            <v>Cable P Multipar 50 Pares - Exterior - 0.4 MM - Núcleo Seco Marca Centelsa</v>
          </cell>
        </row>
        <row r="84">
          <cell r="A84" t="str">
            <v>Cable P Multipar 50 Pares - Interior - 0.4 MM - Núcleo Seco Marca Centelsa</v>
          </cell>
        </row>
        <row r="85">
          <cell r="A85" t="str">
            <v>Caja Strip Telefónico 60x40x15</v>
          </cell>
        </row>
        <row r="86">
          <cell r="A86" t="str">
            <v>!!!!!!!!!!!!!!!!!!!!!!!!  FIBRA OPTICA !!!!!!!!!!!!!!!!!!!!!!!!</v>
          </cell>
        </row>
        <row r="87">
          <cell r="A87" t="str">
            <v>Bandeja de Fibra Deslizable, Con 3 Slots, Marca Siemon Ref: 19SIFCP3DWR</v>
          </cell>
        </row>
        <row r="88">
          <cell r="A88" t="str">
            <v>Bandeja de Fibra No Deslizable Con 3 Slots, Marca Siemon Ref: 19SIFCP3RACK</v>
          </cell>
        </row>
        <row r="89">
          <cell r="A89" t="str">
            <v>Modulo Con 6 Conectores SC Para Bandeja, Fo Monomodo, Marca Siemon  Ref: 19SIRICFSC601</v>
          </cell>
        </row>
        <row r="90">
          <cell r="A90" t="str">
            <v>Modulo Con 6 Conectores SC Para Bandeja, Fo Multimodo, Marca Siemon  Ref: 19SIRICFSC601</v>
          </cell>
        </row>
        <row r="91">
          <cell r="A91" t="str">
            <v>Modulo Con 8 Conectores SC Para Bandeja, Fo Monomodo, Marca Siemon  Ref: 19SIRICFSC801</v>
          </cell>
        </row>
        <row r="92">
          <cell r="A92" t="str">
            <v>Modulo Con 8 Conectores SC Para Bandeja, Fo Multimodo, Marca Siemon  Ref: 19SIRICFSC801</v>
          </cell>
        </row>
        <row r="93">
          <cell r="A93" t="str">
            <v>Modulo Con 12 Conectores SC Para Bandeja, Fo Monomodo, Marca Siemon  Ref: 19SIRICFSC1201</v>
          </cell>
        </row>
        <row r="94">
          <cell r="A94" t="str">
            <v>Modulo Con 12 Conectores SC Para Bandeja, Fo Multimodo, Marca Siemon  Ref: 19SIRICFSC1201</v>
          </cell>
        </row>
        <row r="95">
          <cell r="A95" t="str">
            <v>Modulo Con 12 Conectores LC Para Bandeja, Fo Monomodo, Marca Siemon  Ref:19SIRICFLC1201</v>
          </cell>
        </row>
        <row r="96">
          <cell r="A96" t="str">
            <v>Modulo Con 12 Conectores LC Para Bandeja, Fo Multimodo, Marca Siemon  Ref:19SIRICFLC1201</v>
          </cell>
        </row>
        <row r="97">
          <cell r="A97" t="str">
            <v>Modulo Con 16 Conectores LC Para Bandeja, Fo Monomodo, Marca Siemon  Ref: 19SIRICFLC1601</v>
          </cell>
        </row>
        <row r="98">
          <cell r="A98" t="str">
            <v>Modulo Con 16 Conectores LC Para Bandeja, Fo Multimodo, Marca Siemon  Ref: 19SIRICFLC1601</v>
          </cell>
        </row>
        <row r="99">
          <cell r="A99" t="str">
            <v>Tapa Espacio Para Bandeja de Fibra Marca Siemon Ref: 19SIRICFBLNK01</v>
          </cell>
        </row>
        <row r="100">
          <cell r="A100" t="str">
            <v>Conector Tipo SC Para Fibra Optica Multimodo, Simplex, Marca Siemon Ref: 19SIFC1SCMMB80</v>
          </cell>
        </row>
        <row r="101">
          <cell r="A101" t="str">
            <v>Conector Tipo SC Para Fibra Optica Multimodo, Duplex, Marca Siemon Ref: 19SIFC2SCMMB80B</v>
          </cell>
        </row>
        <row r="102">
          <cell r="A102" t="str">
            <v>Conector Tipo LC Para Fibra Optica Multimodo, Simplex, Marca Siemon Ref: 19SIFC1LCMMB80</v>
          </cell>
        </row>
        <row r="103">
          <cell r="A103" t="str">
            <v>Conector Tipo LC Para Fibra Optica Multimodo, Duplex, Marca Siemon Ref: 19SIFC2LCMMJ80B</v>
          </cell>
        </row>
        <row r="104">
          <cell r="A104" t="str">
            <v>Conector Tipo SC Para Fibra Optica Monomodo, Simplex, Marca Siemon Ref: 19SIFC2SCSMB02B</v>
          </cell>
        </row>
        <row r="105">
          <cell r="A105" t="str">
            <v>Conector Tipo LC Para Fibra Optica Monomodo, Simplex, Marca Siemon Ref: 19SIFC2LCSMJ02B</v>
          </cell>
        </row>
        <row r="106">
          <cell r="A106" t="str">
            <v>Patch Cord LC A LC 1 Mt Fibra Optica Multimodo Fibra = 50um / 125 Um Marca Siemon Ref: 19SIFJ2LCLC5MM01</v>
          </cell>
        </row>
        <row r="107">
          <cell r="A107" t="str">
            <v>Patch Cord LC A LC 2 Mt Fibra Optica Multimodo Fibra = 50um / 125 Um Marca Siemon Ref: 19SIFJ2LCLC5MM02</v>
          </cell>
        </row>
        <row r="108">
          <cell r="A108" t="str">
            <v>Patch Cord LC A LC 3 Mt Fibra Optica Multimodo Fibra = 50um / 125 Um Marca Siemon Ref: 19SIFJ2LCLC5MM03</v>
          </cell>
        </row>
        <row r="109">
          <cell r="A109" t="str">
            <v xml:space="preserve">Patch Cord SC A SC 1 Mt Fibra Optica Multimodo Fibra = 50um / 125 Um Marca Siemon Ref: 19SIFJ2SCSC5MM01 </v>
          </cell>
        </row>
        <row r="110">
          <cell r="A110" t="str">
            <v>Patch Cord SC A SC 2 Mt Fibra Optica Multimodo Fibra = 50um / 125 Um Marca Siemon Ref: 19SIFJ2SCSC5MM02</v>
          </cell>
        </row>
        <row r="111">
          <cell r="A111" t="str">
            <v>Patch Cord SC A SC 3 Mt Fibra Optica Multimodo Fibra = 50um / 125 Um Marca Siemon Ref: 19SIFJ2SCSC5MM03</v>
          </cell>
        </row>
        <row r="112">
          <cell r="A112" t="str">
            <v>Patch Cord SC A SC 1 Mt Fibra Optica Multimodo Fibra 10 Giga Xglo Marca Siemon Ref: 19SIFJ2SCSC5L01</v>
          </cell>
        </row>
        <row r="113">
          <cell r="A113" t="str">
            <v>Patch Cord SC A SC 2 Mt Fibra Optica Multimodo Fibra 10 Giga Xglo Marca Siemon Ref: 19SIFJ2SCSC5L02</v>
          </cell>
        </row>
        <row r="114">
          <cell r="A114" t="str">
            <v>Patch Cord SC A SC 3 Mt Fibra Optica Multimodo Fibra 10 Giga Xglo Marca Siemon Ref: 19SIFJ2SCSC5L03</v>
          </cell>
        </row>
        <row r="115">
          <cell r="A115" t="str">
            <v>Patch Cord LC A LC 1 Mt Fibra Optica Multimodo Fibra 10 Giga Xglo Marca Siemon Ref: 19SIFJ2LCLC5L01</v>
          </cell>
        </row>
        <row r="116">
          <cell r="A116" t="str">
            <v>Patch Cord LC A LC 2 Mt Fibra Optica Multimodo Fibra 10 Giga Xglo Marca Siemon Ref: 19SIFJ2LCLC5L02</v>
          </cell>
        </row>
        <row r="117">
          <cell r="A117" t="str">
            <v>Patch Cord LC A LC 3 Mt Fibra Optica Multimodo Fibra 10 Giga Xglo Marca Siemon Ref: 19SIFJ2LCLC5L03</v>
          </cell>
        </row>
        <row r="118">
          <cell r="A118" t="str">
            <v>Patch Cord LC A SC 1 Mt Fibra Optica Multimodo Fibra 10 Giga Xglo Marca Siemon Ref: 19SIFJ2LCSC5L01</v>
          </cell>
        </row>
        <row r="119">
          <cell r="A119" t="str">
            <v>Patch Cord LC A SC 2 Mt Fibra Optica Multimodo Fibra 10 Giga Xglo Marca Siemon Ref: 19SIFJ2LCSC5L02</v>
          </cell>
        </row>
        <row r="120">
          <cell r="A120" t="str">
            <v>Patch Cord LC A SC 3 Mt Fibra Optica Multimodo Fibra 10 Giga Xglo Marca Siemon Ref: 19SIFJ2LCSC5L03</v>
          </cell>
        </row>
        <row r="121">
          <cell r="A121" t="str">
            <v>Fibra Optica Tipo Exterior - MM - 50/125μm - Seis (6) Hilos. Con Armadura</v>
          </cell>
        </row>
        <row r="122">
          <cell r="A122" t="str">
            <v>Fan-Out Kit Leviton para Fibra de 6 Hilos</v>
          </cell>
        </row>
        <row r="123">
          <cell r="A123" t="str">
            <v>Fan-Out Kit Leviton para Fibra de 12 Hilos</v>
          </cell>
        </row>
        <row r="124">
          <cell r="A124" t="str">
            <v>Prensa de Compresión de Fibra, Diámetro de Fibra: 5.8mm a 13.9mm Marca Siemon Ref: 19SICF40</v>
          </cell>
        </row>
        <row r="125">
          <cell r="A125" t="str">
            <v>Prensa de Compresión de Fibra, Diámetro de Fibra: 11.4mm a 18.0mm Marca Siemon Ref: 19SICF51</v>
          </cell>
        </row>
        <row r="126">
          <cell r="A126" t="str">
            <v>Prensa de Compresión de Fibra, Diámetro de Fibra: 15.0mm a 25.4mm Marca Siemon Ref: 19SICF60</v>
          </cell>
        </row>
        <row r="127">
          <cell r="A127" t="str">
            <v>!!!!!!!!!!!!!!!!!!!!!!!!  MARCACIONES !!!!!!!!!!!!!!!!!!!!!!!!</v>
          </cell>
        </row>
        <row r="128">
          <cell r="A128" t="str">
            <v>Marquilla en Acrilico  de 44.6cm X 1.2cm Fondo Negro Letra Blanca</v>
          </cell>
        </row>
        <row r="129">
          <cell r="A129" t="str">
            <v>Marquilla en Acrilico  de 7cm X 2.5cm Fondo Negro Letra Blanca</v>
          </cell>
        </row>
        <row r="130">
          <cell r="A130" t="str">
            <v>Marquilla en Acrilico  de 3cm X 1.5cm Fondo Negro Letra Blanca</v>
          </cell>
        </row>
        <row r="131">
          <cell r="A131" t="str">
            <v>Marquilla en Acrilico  de 1cm X 2cm Fondo Negro Letra Blanca</v>
          </cell>
        </row>
        <row r="132">
          <cell r="A132" t="str">
            <v>Marquilla en Gravoply 1.5 X 4</v>
          </cell>
        </row>
        <row r="133">
          <cell r="A133" t="str">
            <v>!!!!!!!!!!!!!!!!!!!!!!!!  CERTIFICACIONES !!!!!!!!!!!!!!!!!!!!!!!!</v>
          </cell>
        </row>
        <row r="134">
          <cell r="A134" t="str">
            <v>Certificación de Punto Lógico Sencillo</v>
          </cell>
        </row>
        <row r="135">
          <cell r="A135" t="str">
            <v>Certificación de Enlace de Fibra Optica</v>
          </cell>
        </row>
        <row r="136">
          <cell r="A136" t="str">
            <v>Certificación de Multipar</v>
          </cell>
        </row>
        <row r="137">
          <cell r="A137" t="str">
            <v>!!!!!!!!!!!!!!!!!!!!  RACK'S Y GABINETES !!!!!!!!!!!!!!!!!!!!</v>
          </cell>
        </row>
        <row r="138">
          <cell r="A138" t="str">
            <v>Rack Aluminio 19*86 Eia Marca Panduit Ref: CMR19X84</v>
          </cell>
        </row>
        <row r="139">
          <cell r="A139" t="str">
            <v>Gabinete. Pared Abatible 19" x 20" 14 RMS en C.R. Andes Negro Marca Quest Ref: GW-2063</v>
          </cell>
        </row>
        <row r="140">
          <cell r="A140" t="str">
            <v>Organizador Vertical Dimension: 2042.2mm x 170.2mm x 350.2mm, Marca Panduit Ref:WMPVHC45E</v>
          </cell>
        </row>
        <row r="141">
          <cell r="A141" t="str">
            <v>Organizador Horizontal 2RU, Dimension: 89mm x 483mm x 94mm, Marca Panduit Ref: WMPF1E</v>
          </cell>
        </row>
        <row r="142">
          <cell r="A142" t="str">
            <v xml:space="preserve">Organizador Horizontal 2RU, Dimension: 89mm x 573mm x 94mm, Con  Radio de Curvatura, Marca Panduit Ref: WMPVHC45E </v>
          </cell>
        </row>
        <row r="143">
          <cell r="A143" t="str">
            <v>Organizador Horizontal 1RU, Dimension: 44mm x 483mm x 69mm, Marca Panduit Ref: WMPLFSE</v>
          </cell>
        </row>
        <row r="144">
          <cell r="A144" t="str">
            <v xml:space="preserve">Organizador Horizontal 2RU, Dimension: 88mm x 483mm x 248mm, Frontal/Trasero,  Marca Panduit Ref: NCMH2 </v>
          </cell>
        </row>
        <row r="145">
          <cell r="A145" t="str">
            <v>Multitoma Electrica Vertical 20 Amp, 125 V, Dimensiones: 978mm x 47mm x 33mm Marca Panduit Ref: CMRPSV20</v>
          </cell>
        </row>
        <row r="146">
          <cell r="A146" t="str">
            <v>Multitoma Electrica Vertical 20 Amp, 125 V, Dimensiones: 1683mm x 47mm x 33mm Marca Panduit Ref: CMRPSVD20</v>
          </cell>
        </row>
        <row r="147">
          <cell r="A147" t="str">
            <v>Multitoma Electrica Horizontal Para Rack Con 6 Tomas Dobles Con Polo a Tierra Aislado. G.H. Marca Quest</v>
          </cell>
        </row>
        <row r="148">
          <cell r="A148" t="str">
            <v>Toma 20A 125V 1F+N+T Seguridad Marca Levinton Ref:L520C-L</v>
          </cell>
        </row>
        <row r="149">
          <cell r="A149" t="str">
            <v>Clavija 20A 125V 1F+N+T Marca Levinton Ref:L520P-L</v>
          </cell>
        </row>
        <row r="150">
          <cell r="A150" t="str">
            <v>Power Injector ( Poe) Para Aironet 1100,1130Ag,1200,1230Ag Y 1240Ag (AIR-PWRINJ3) (MRCINNAW4PWRJ3NN)</v>
          </cell>
        </row>
        <row r="151">
          <cell r="A151" t="str">
            <v>!!!!!  PROTECCION RACK'S Y GABINETES !!!!!!</v>
          </cell>
        </row>
        <row r="152">
          <cell r="A152" t="str">
            <v>Marquilla para Identificar el Cable de Conexión del Sistema de Puesta a Tierra de Telecomunicaciones a la Tierra Eléctrica Juego 10U con Amarres Marca Panduit</v>
          </cell>
        </row>
        <row r="153">
          <cell r="A153" t="str">
            <v>Manilla Descarga Electrostática Marca 3M</v>
          </cell>
        </row>
        <row r="154">
          <cell r="A154" t="str">
            <v>Kit Conexión P/Manilla Descarga Electro Marca Panduit</v>
          </cell>
        </row>
        <row r="155">
          <cell r="A155" t="str">
            <v xml:space="preserve">Terminal 6AWG Ponchar Ojo 1/4 Marca Panduit </v>
          </cell>
        </row>
        <row r="156">
          <cell r="A156" t="str">
            <v>Jumper P/Rack a Tierra 61 CM 10AWG, Cable Conector Antioxidante. Marca Panduit Ref: RGEJ1024PFY</v>
          </cell>
        </row>
        <row r="157">
          <cell r="A157" t="str">
            <v>Barraje Puesta Tierra, 1/4X2X20" Con Aisladores Marca Panduit</v>
          </cell>
        </row>
        <row r="158">
          <cell r="A158" t="str">
            <v>Barraje Puesta Tierra, 78x67x0.5" Con Antioxidante y Tornillos Marca Panduit</v>
          </cell>
        </row>
        <row r="159">
          <cell r="A159" t="str">
            <v>Kit de Guasas para Sistema de Puesta a Tierra del Rack, Paq. x 32 Und</v>
          </cell>
        </row>
        <row r="160">
          <cell r="A160" t="str">
            <v>Tornillo #12-24X1/2, Pavonado P/Tierra Racks, Paquete x 100U Marca Panduit Ref: RGTBSG-C</v>
          </cell>
        </row>
        <row r="161">
          <cell r="A161" t="str">
            <v>Cable de Cobre #6 Suave Aislado PVC THW 600V AWG</v>
          </cell>
        </row>
        <row r="162">
          <cell r="A162" t="str">
            <v>!!!!!!!!!!!!!!!!!!!!!!!  DOCUMENTACION !!!!!!!!!!!!!!!!!!!!!!!!</v>
          </cell>
        </row>
        <row r="163">
          <cell r="A163" t="str">
            <v>Planos En Formato .dwg Autocad v.14 o Superior</v>
          </cell>
        </row>
        <row r="164">
          <cell r="A164" t="str">
            <v>Actualización De Documentación De Cableado</v>
          </cell>
        </row>
        <row r="165">
          <cell r="A165" t="str">
            <v>!!!!!  CONDUCTORES CENTELSA !!!!!!</v>
          </cell>
        </row>
        <row r="166">
          <cell r="A166" t="str">
            <v>Alambre de Cobre Aislado n' 10 Marca Centelsa</v>
          </cell>
        </row>
        <row r="167">
          <cell r="A167" t="str">
            <v>Alambre de Cobre Aislado n' 12 Marca Centelsa</v>
          </cell>
        </row>
        <row r="168">
          <cell r="A168" t="str">
            <v>Cable de Aluminio Aislado n' 4 THHN Marca Centelsa</v>
          </cell>
        </row>
        <row r="169">
          <cell r="A169" t="str">
            <v>Cable de Cobre Aislado n' 1/0 THHN Marca Centelsa</v>
          </cell>
        </row>
        <row r="170">
          <cell r="A170" t="str">
            <v>Cable de Cobre Aislado n' 2 THHN Marca Centelsa</v>
          </cell>
        </row>
        <row r="171">
          <cell r="A171" t="str">
            <v>Cable de Cobre Aislado n' 4 THHN Marca Centelsa</v>
          </cell>
        </row>
        <row r="172">
          <cell r="A172" t="str">
            <v>Cable de Cobre Aislado n' 6 THHN Marca Centelsa</v>
          </cell>
        </row>
        <row r="173">
          <cell r="A173" t="str">
            <v>Cable de Cobre Aislado n' 8 THHN Marca Centelsa</v>
          </cell>
        </row>
        <row r="174">
          <cell r="A174" t="str">
            <v>Cable de Cobre Aislado n' 10 THHN Marca Centelsa</v>
          </cell>
        </row>
        <row r="175">
          <cell r="A175" t="str">
            <v>Cable de Cobre Aislado n' 12 THHN Marca Centelsa</v>
          </cell>
        </row>
        <row r="176">
          <cell r="A176" t="str">
            <v>Cable de Cobre Aislado n' 14 THHN Marca Centelsa</v>
          </cell>
        </row>
        <row r="177">
          <cell r="A177" t="str">
            <v>Cable de Cobre Aislado Entorchado de Fabrica (3 Cables) n' 10 THHN Marca Centelsa</v>
          </cell>
        </row>
        <row r="178">
          <cell r="A178" t="str">
            <v>Cable de Cobre Aislado Entorchado de Fabrica (3 Cables) n' 12 THHN Marca Centelsa</v>
          </cell>
        </row>
        <row r="179">
          <cell r="A179" t="str">
            <v>Cable de Cobre Aislado Entorchado de Fabrica (3 Cables) n' 14 THHN Marca Centelsa</v>
          </cell>
        </row>
        <row r="180">
          <cell r="A180" t="str">
            <v>Cable Encauchetado 3x12 AWG Marca Centelsa</v>
          </cell>
        </row>
        <row r="181">
          <cell r="A181" t="str">
            <v>Cable Encauchetado 3x14 AWG Marca Centelsa</v>
          </cell>
        </row>
        <row r="182">
          <cell r="A182" t="str">
            <v>Cable Encauchetado 3x16 AWG Marca Centelsa</v>
          </cell>
        </row>
        <row r="183">
          <cell r="A183" t="str">
            <v>Cable Tipo Vehiculo n'16 Marca Centelsa</v>
          </cell>
        </row>
        <row r="184">
          <cell r="A184" t="str">
            <v>Cable de Cobre Para Bateria nº 2 Marca Centelsa</v>
          </cell>
        </row>
        <row r="185">
          <cell r="A185" t="str">
            <v>Cable de Cobre Para Bateria nº 4 Marca Centelsa</v>
          </cell>
        </row>
        <row r="186">
          <cell r="A186" t="str">
            <v>!!!!!  CONDUCTORES Phelps Dodge !!!!!!</v>
          </cell>
        </row>
        <row r="187">
          <cell r="A187" t="str">
            <v>Alambre de Cobre Aislado n' 10 Marca Phelps Dodge</v>
          </cell>
        </row>
        <row r="188">
          <cell r="A188" t="str">
            <v>Alambre de Cobre Aislado n' 12 Marca Phelps Dodge</v>
          </cell>
        </row>
        <row r="189">
          <cell r="A189" t="str">
            <v>Cable de Aluminio Aislado n' 4 THHN Marca Phelps Dodge</v>
          </cell>
        </row>
        <row r="190">
          <cell r="A190" t="str">
            <v>Cable de Cobre Aislado n' 1/0 THHN Marca Phelps Dodge</v>
          </cell>
        </row>
        <row r="191">
          <cell r="A191" t="str">
            <v>Cable de Cobre Aislado n' 2 THHN Marca Phelps Dodge</v>
          </cell>
        </row>
        <row r="192">
          <cell r="A192" t="str">
            <v>Cable de Cobre Aislado n' 4 THHN Marca Phelps Dodge</v>
          </cell>
        </row>
        <row r="193">
          <cell r="A193" t="str">
            <v>Cable de Cobre Aislado n' 6 THHN Marca Phelps Dodge</v>
          </cell>
        </row>
        <row r="194">
          <cell r="A194" t="str">
            <v>Cable de Cobre Aislado n' 8 THHN Marca Phelps Dodge</v>
          </cell>
        </row>
        <row r="195">
          <cell r="A195" t="str">
            <v>Cable de Cobre Aislado n' 10 THHN Marca Phelps Dodge</v>
          </cell>
        </row>
        <row r="196">
          <cell r="A196" t="str">
            <v>Cable de Cobre Aislado n' 12 THHN Marca Phelps Dodge</v>
          </cell>
        </row>
        <row r="197">
          <cell r="A197" t="str">
            <v>Cable de Cobre Aislado n' 14 THHN Marca Phelps Dodge</v>
          </cell>
        </row>
        <row r="198">
          <cell r="A198" t="str">
            <v>Cable de Cobre Aislado Entorchado de Fabrica (3 Cables) n' 10 THHN Marca Phelps Dodge</v>
          </cell>
        </row>
        <row r="199">
          <cell r="A199" t="str">
            <v>Cable de Cobre Aislado Entorchado de Fabrica (3 Cables) n' 12 THHN Marca Phelps Dodge</v>
          </cell>
        </row>
        <row r="200">
          <cell r="A200" t="str">
            <v>Cable de Cobre Aislado Entorchado de Fabrica (3 Cables) n' 14 THHN Marca Phelps Dodge</v>
          </cell>
        </row>
        <row r="201">
          <cell r="A201" t="str">
            <v>Cable Encauchetado 3x12 AWG Marca Phelps Dodge</v>
          </cell>
        </row>
        <row r="202">
          <cell r="A202" t="str">
            <v>Cable Encauchetado 3x14 AWG Marca Phelps Dodge</v>
          </cell>
        </row>
        <row r="203">
          <cell r="A203" t="str">
            <v>Cable Encauchetado 3x16 AWG Marca Phelps Dodge</v>
          </cell>
        </row>
        <row r="204">
          <cell r="A204" t="str">
            <v>Cable Tipo Vehiculo n'16 Marca Phelps Dodge</v>
          </cell>
        </row>
        <row r="205">
          <cell r="A205" t="str">
            <v>Cable de Cobre Para Bateria nº 2 Marca Phelps Dodge</v>
          </cell>
        </row>
        <row r="206">
          <cell r="A206" t="str">
            <v>Cable de Cobre Para Bateria nº 4 Marca Phelps Dodge</v>
          </cell>
        </row>
        <row r="207">
          <cell r="A207" t="str">
            <v>!!!!!!!!!!!!!!!!!!!!!!!  TUBERIA METALICA !!!!!!!!!!!!!!!!!!!!!!!!</v>
          </cell>
        </row>
        <row r="208">
          <cell r="A208" t="str">
            <v>Tubo EMT de 1/2"</v>
          </cell>
        </row>
        <row r="209">
          <cell r="A209" t="str">
            <v>Tubo EMT de 3/4"</v>
          </cell>
        </row>
        <row r="210">
          <cell r="A210" t="str">
            <v>Tubo EMT de 1"</v>
          </cell>
        </row>
        <row r="211">
          <cell r="A211" t="str">
            <v>Tubo EMT de 1.1/2"</v>
          </cell>
        </row>
        <row r="212">
          <cell r="A212" t="str">
            <v>Union EMT de 1/2"</v>
          </cell>
        </row>
        <row r="213">
          <cell r="A213" t="str">
            <v>Union EMT de 3/4"</v>
          </cell>
        </row>
        <row r="214">
          <cell r="A214" t="str">
            <v>Union EMT de 1"</v>
          </cell>
        </row>
        <row r="215">
          <cell r="A215" t="str">
            <v>Union EMT de 1.1/2"</v>
          </cell>
        </row>
        <row r="216">
          <cell r="A216" t="str">
            <v>Adaptador EMT de 1/2"</v>
          </cell>
        </row>
        <row r="217">
          <cell r="A217" t="str">
            <v>Adaptador EMT de 3/4"</v>
          </cell>
        </row>
        <row r="218">
          <cell r="A218" t="str">
            <v>Adaptador EMT de 1"</v>
          </cell>
        </row>
        <row r="219">
          <cell r="A219" t="str">
            <v>Adaptador EMT de 1.1/2"</v>
          </cell>
        </row>
        <row r="220">
          <cell r="A220" t="str">
            <v>Curva EMT de 1/2"</v>
          </cell>
        </row>
        <row r="221">
          <cell r="A221" t="str">
            <v>Curva EMT de 3/4"</v>
          </cell>
        </row>
        <row r="222">
          <cell r="A222" t="str">
            <v>Curva EMT de 1"</v>
          </cell>
        </row>
        <row r="223">
          <cell r="A223" t="str">
            <v>Curva EMT de 1.1/2"</v>
          </cell>
        </row>
        <row r="224">
          <cell r="A224" t="str">
            <v>Tubo Galvanizado de 1/2"</v>
          </cell>
        </row>
        <row r="225">
          <cell r="A225" t="str">
            <v>Tubo Galvanizado de 3/4"</v>
          </cell>
        </row>
        <row r="226">
          <cell r="A226" t="str">
            <v>Tubo Galvanizado de 1"</v>
          </cell>
        </row>
        <row r="227">
          <cell r="A227" t="str">
            <v>Tubo Galvanizado de 1"1/2</v>
          </cell>
        </row>
        <row r="228">
          <cell r="A228" t="str">
            <v>Tubo Galvanizado de 2"</v>
          </cell>
        </row>
        <row r="229">
          <cell r="A229" t="str">
            <v>Union Galvanizada de 3/4"</v>
          </cell>
        </row>
        <row r="230">
          <cell r="A230" t="str">
            <v>Curva Galvanizada de 2"</v>
          </cell>
        </row>
        <row r="231">
          <cell r="A231" t="str">
            <v>Capacete Metalico de 2"</v>
          </cell>
        </row>
        <row r="232">
          <cell r="A232" t="str">
            <v>Coraza Metalica de 1"</v>
          </cell>
        </row>
        <row r="233">
          <cell r="A233" t="str">
            <v>Conector Curvo de 1" para Coraza</v>
          </cell>
        </row>
        <row r="234">
          <cell r="A234" t="str">
            <v>Conector Recto de 1" para Coraza</v>
          </cell>
        </row>
        <row r="235">
          <cell r="A235" t="str">
            <v>!!!!!!!!!!!!!!!!!!!!!!!  TUBERIA PVC !!!!!!!!!!!!!!!!!!!!!!!!</v>
          </cell>
        </row>
        <row r="236">
          <cell r="A236" t="str">
            <v>Tubo PVC de 1/2" x 3 mts</v>
          </cell>
        </row>
        <row r="237">
          <cell r="A237" t="str">
            <v>Tubo PVC de 3/4" x 3 mts</v>
          </cell>
        </row>
        <row r="238">
          <cell r="A238" t="str">
            <v>Tubo PVC de 1" x 3 mts</v>
          </cell>
        </row>
        <row r="239">
          <cell r="A239" t="str">
            <v>Tubo PVC de 1.1/2" x 3 mts</v>
          </cell>
        </row>
        <row r="240">
          <cell r="A240" t="str">
            <v>Tubo PVC de 2" x 3 mts</v>
          </cell>
        </row>
        <row r="241">
          <cell r="A241" t="str">
            <v>Tubo PVC de 4" x 3 mts corrugado</v>
          </cell>
        </row>
        <row r="242">
          <cell r="A242" t="str">
            <v>Curva PVC de 1/2"</v>
          </cell>
        </row>
        <row r="243">
          <cell r="A243" t="str">
            <v>Curva PVC de 3/4"</v>
          </cell>
        </row>
        <row r="244">
          <cell r="A244" t="str">
            <v>Curva PVC de 1"</v>
          </cell>
        </row>
        <row r="245">
          <cell r="A245" t="str">
            <v>Curva PVC de 1.1/2"</v>
          </cell>
        </row>
        <row r="246">
          <cell r="A246" t="str">
            <v>Curva PVC de 2"</v>
          </cell>
        </row>
        <row r="247">
          <cell r="A247" t="str">
            <v>Curva PVC de 4"</v>
          </cell>
        </row>
        <row r="248">
          <cell r="A248" t="str">
            <v>Adaptador PVC de 1/2"</v>
          </cell>
        </row>
        <row r="249">
          <cell r="A249" t="str">
            <v>Adaptador PVC de 3/4"</v>
          </cell>
        </row>
        <row r="250">
          <cell r="A250" t="str">
            <v>Adaptador PVC de 1"</v>
          </cell>
        </row>
        <row r="251">
          <cell r="A251" t="str">
            <v>Adaptador PVC de 1. 1/2"</v>
          </cell>
        </row>
        <row r="252">
          <cell r="A252" t="str">
            <v>Adaptador PVC de 2"</v>
          </cell>
        </row>
        <row r="253">
          <cell r="A253" t="str">
            <v>Terminal Campana para Tubo 2"</v>
          </cell>
        </row>
        <row r="254">
          <cell r="A254" t="str">
            <v>Soldadura PVC x 1/4 gal.</v>
          </cell>
        </row>
        <row r="255">
          <cell r="A255" t="str">
            <v>Terminal Campana para Tubo 4"</v>
          </cell>
        </row>
        <row r="256">
          <cell r="A256" t="str">
            <v>!!!!  INTERRUPTORES AUTOMATICOS ABB !!!!</v>
          </cell>
        </row>
        <row r="257">
          <cell r="A257" t="str">
            <v>Breaker Enchufable de 1x15 AMP Marca ABB</v>
          </cell>
        </row>
        <row r="258">
          <cell r="A258" t="str">
            <v>Breaker Enchufable de 1x20 AMP Marca ABB</v>
          </cell>
        </row>
        <row r="259">
          <cell r="A259" t="str">
            <v>Breaker Enchufable de 2x20 AMP Marca ABB</v>
          </cell>
        </row>
        <row r="260">
          <cell r="A260" t="str">
            <v>Breaker Enchufable de 2x30 AMP Marca ABB</v>
          </cell>
        </row>
        <row r="261">
          <cell r="A261" t="str">
            <v>Breaker Enchufable de 2x50 AMP Marca ABB</v>
          </cell>
        </row>
        <row r="262">
          <cell r="A262" t="str">
            <v>Breaker Enchufable de 3x30 AMP Marca ABB</v>
          </cell>
        </row>
        <row r="263">
          <cell r="A263" t="str">
            <v>Breaker Enchufable de 3x50 AMP Marca ABB</v>
          </cell>
        </row>
        <row r="264">
          <cell r="A264" t="str">
            <v>Breaker Enchufable de 3x60 AMP Marca ABB</v>
          </cell>
        </row>
        <row r="265">
          <cell r="A265" t="str">
            <v>Breaker Enchufable de 3x70 AMP Marca ABB</v>
          </cell>
        </row>
        <row r="266">
          <cell r="A266" t="str">
            <v>Breaker Enchufable de 3x100 AMP Marca ABB</v>
          </cell>
        </row>
        <row r="267">
          <cell r="A267" t="str">
            <v>Breaker Atornillable de 3x30 AMP Marca ABB</v>
          </cell>
        </row>
        <row r="268">
          <cell r="A268" t="str">
            <v>Breaker Industrial Fijo de 3x32 AMP Marca ABB</v>
          </cell>
        </row>
        <row r="269">
          <cell r="A269" t="str">
            <v>Breaker Industrial Fijo de 3x70 AMP Marca ABB</v>
          </cell>
        </row>
        <row r="270">
          <cell r="A270" t="str">
            <v>Breaker Industrial Fijo de 3x150 AMP Marca ABB</v>
          </cell>
        </row>
        <row r="271">
          <cell r="A271" t="str">
            <v>Breaker Industrial Regulable 50 - 63A Marca ABB</v>
          </cell>
        </row>
        <row r="272">
          <cell r="A272" t="str">
            <v>Breaker de Sobreponer en Riel de 1x32 AMP Marca ABB</v>
          </cell>
        </row>
        <row r="273">
          <cell r="A273" t="str">
            <v>Transferencia Tetrapolar de 63A Marca ABB</v>
          </cell>
        </row>
        <row r="274">
          <cell r="A274" t="str">
            <v>!!!!  INTERRUPTORES AUTOMATICOS Luminex !!!!</v>
          </cell>
        </row>
        <row r="275">
          <cell r="A275" t="str">
            <v>Breaker Enchufable de 1x15 AMP Marca Luminex</v>
          </cell>
        </row>
        <row r="276">
          <cell r="A276" t="str">
            <v>Breaker Enchufable de 1x20 AMP Marca Luminex</v>
          </cell>
        </row>
        <row r="277">
          <cell r="A277" t="str">
            <v>Breaker Enchufable de 2x20 AMP Marca Luminex</v>
          </cell>
        </row>
        <row r="278">
          <cell r="A278" t="str">
            <v>Breaker Enchufable de 2x30 AMP Marca Luminex</v>
          </cell>
        </row>
        <row r="279">
          <cell r="A279" t="str">
            <v>Breaker Enchufable de 2x50 AMP Marca Luminex</v>
          </cell>
        </row>
        <row r="280">
          <cell r="A280" t="str">
            <v>Breaker Enchufable de 3x30 AMP Marca Luminex</v>
          </cell>
        </row>
        <row r="281">
          <cell r="A281" t="str">
            <v>Breaker Enchufable de 3x50 AMP Marca Luminex</v>
          </cell>
        </row>
        <row r="282">
          <cell r="A282" t="str">
            <v>Breaker Enchufable de 3x60 AMP Marca Luminex</v>
          </cell>
        </row>
        <row r="283">
          <cell r="A283" t="str">
            <v>Breaker Enchufable de 3x70 AMP Marca Luminex</v>
          </cell>
        </row>
        <row r="284">
          <cell r="A284" t="str">
            <v>Breaker Enchufable de 3x100 AMP Marca Luminex</v>
          </cell>
        </row>
        <row r="285">
          <cell r="A285" t="str">
            <v>Breaker Atornillable de 3x30 AMP Marca Luminex</v>
          </cell>
        </row>
        <row r="286">
          <cell r="A286" t="str">
            <v>Breaker Industrial Fijo de 3x32 AMP Marca Luminex</v>
          </cell>
        </row>
        <row r="287">
          <cell r="A287" t="str">
            <v>Breaker Industrial Fijo de 3x70 AMP Marca Luminex</v>
          </cell>
        </row>
        <row r="288">
          <cell r="A288" t="str">
            <v>Breaker Industrial Fijo de 3x150 AMP Marca Luminex</v>
          </cell>
        </row>
        <row r="289">
          <cell r="A289" t="str">
            <v>Breaker Industrial Regulable 50 - 63A Marca Luminex</v>
          </cell>
        </row>
        <row r="290">
          <cell r="A290" t="str">
            <v>Breaker de Sobreponer en Riel de 1x32 AMP Marca Luminex</v>
          </cell>
        </row>
        <row r="291">
          <cell r="A291" t="str">
            <v>Transferencia Tetrapolar de 63A Marca Luminex</v>
          </cell>
        </row>
        <row r="292">
          <cell r="A292" t="str">
            <v>!!!!  INTERRUPTORES AUTOMATICOS Merlin Gerin !!!!</v>
          </cell>
        </row>
        <row r="293">
          <cell r="A293" t="str">
            <v>Breaker Enchufable de 1x15 AMP Marca Merlin Gerin</v>
          </cell>
        </row>
        <row r="294">
          <cell r="A294" t="str">
            <v>Breaker Enchufable de 1x20 AMP Marca Merlin Gerin</v>
          </cell>
        </row>
        <row r="295">
          <cell r="A295" t="str">
            <v>Breaker Enchufable de 2x20 AMP Marca Merlin Gerin</v>
          </cell>
        </row>
        <row r="296">
          <cell r="A296" t="str">
            <v>Breaker Enchufable de 2x30 AMP Marca Merlin Gerin</v>
          </cell>
        </row>
        <row r="297">
          <cell r="A297" t="str">
            <v>Breaker Enchufable de 2x50 AMP Marca Merlin Gerin</v>
          </cell>
        </row>
        <row r="298">
          <cell r="A298" t="str">
            <v>Breaker Enchufable de 3x30 AMP Marca Merlin Gerin</v>
          </cell>
        </row>
        <row r="299">
          <cell r="A299" t="str">
            <v>Breaker Enchufable de 3x50 AMP Marca Merlin Gerin</v>
          </cell>
        </row>
        <row r="300">
          <cell r="A300" t="str">
            <v>Breaker Enchufable de 3x60 AMP Marca Merlin Gerin</v>
          </cell>
        </row>
        <row r="301">
          <cell r="A301" t="str">
            <v>Breaker Enchufable de 3x70 AMP Marca Merlin Gerin</v>
          </cell>
        </row>
        <row r="302">
          <cell r="A302" t="str">
            <v>Breaker Enchufable de 3x100 AMP Marca Merlin Gerin</v>
          </cell>
        </row>
        <row r="303">
          <cell r="A303" t="str">
            <v>Breaker Atornillable de 3x30 AMP Marca Merlin Gerin</v>
          </cell>
        </row>
        <row r="304">
          <cell r="A304" t="str">
            <v>Breaker Industrial Fijo de 3x32 AMP Marca Merlin Gerin</v>
          </cell>
        </row>
        <row r="305">
          <cell r="A305" t="str">
            <v>Breaker Industrial Fijo de 3x70 AMP Marca Merlin Gerin</v>
          </cell>
        </row>
        <row r="306">
          <cell r="A306" t="str">
            <v>Breaker Industrial Fijo de 3x150 AMP Marca Merlin Gerin</v>
          </cell>
        </row>
        <row r="307">
          <cell r="A307" t="str">
            <v>Breaker Industrial Regulable 50 - 63A Marca Merlin Gerin</v>
          </cell>
        </row>
        <row r="308">
          <cell r="A308" t="str">
            <v>Breaker de Sobreponer en Riel de 1x32 AMP Marca Merlin Gerin</v>
          </cell>
        </row>
        <row r="309">
          <cell r="A309" t="str">
            <v>Transferencia Tetrapolar de 63A Marca Merlin Gerin</v>
          </cell>
        </row>
        <row r="310">
          <cell r="A310" t="str">
            <v>!!!!  INTERRUPTORES AUTOMATICOS Siemens  !!!!</v>
          </cell>
        </row>
        <row r="311">
          <cell r="A311" t="str">
            <v xml:space="preserve">Breaker Enchufable de 1x15 AMP Marca Siemens </v>
          </cell>
        </row>
        <row r="312">
          <cell r="A312" t="str">
            <v xml:space="preserve">Breaker Enchufable de 1x20 AMP Marca Siemens </v>
          </cell>
        </row>
        <row r="313">
          <cell r="A313" t="str">
            <v xml:space="preserve">Breaker Enchufable de 2x20 AMP Marca Siemens </v>
          </cell>
        </row>
        <row r="314">
          <cell r="A314" t="str">
            <v xml:space="preserve">Breaker Enchufable de 2x30 AMP Marca Siemens </v>
          </cell>
        </row>
        <row r="315">
          <cell r="A315" t="str">
            <v xml:space="preserve">Breaker Enchufable de 2x50 AMP Marca Siemens </v>
          </cell>
        </row>
        <row r="316">
          <cell r="A316" t="str">
            <v xml:space="preserve">Breaker Enchufable de 3x30 AMP Marca Siemens </v>
          </cell>
        </row>
        <row r="317">
          <cell r="A317" t="str">
            <v xml:space="preserve">Breaker Enchufable de 3x50 AMP Marca Siemens </v>
          </cell>
        </row>
        <row r="318">
          <cell r="A318" t="str">
            <v xml:space="preserve">Breaker Enchufable de 3x60 AMP Marca Siemens </v>
          </cell>
        </row>
        <row r="319">
          <cell r="A319" t="str">
            <v xml:space="preserve">Breaker Enchufable de 3x70 AMP Marca Siemens </v>
          </cell>
        </row>
        <row r="320">
          <cell r="A320" t="str">
            <v xml:space="preserve">Breaker Enchufable de 3x100 AMP Marca Siemens </v>
          </cell>
        </row>
        <row r="321">
          <cell r="A321" t="str">
            <v xml:space="preserve">Breaker Atornillable de 3x30 AMP Marca Siemens </v>
          </cell>
        </row>
        <row r="322">
          <cell r="A322" t="str">
            <v xml:space="preserve">Breaker Industrial Fijo de 3x32 AMP Marca Siemens </v>
          </cell>
        </row>
        <row r="323">
          <cell r="A323" t="str">
            <v xml:space="preserve">Breaker Industrial Fijo de 3x70 AMP Marca Siemens </v>
          </cell>
        </row>
        <row r="324">
          <cell r="A324" t="str">
            <v xml:space="preserve">Breaker Industrial Fijo de 3x150 AMP Marca Siemens </v>
          </cell>
        </row>
        <row r="325">
          <cell r="A325" t="str">
            <v xml:space="preserve">Breaker Industrial Regulable 50 - 63A Marca Siemens </v>
          </cell>
        </row>
        <row r="326">
          <cell r="A326" t="str">
            <v xml:space="preserve">Breaker de Sobreponer en Riel de 1x32 AMP Marca Siemens </v>
          </cell>
        </row>
        <row r="327">
          <cell r="A327" t="str">
            <v xml:space="preserve">Transferencia Tetrapolar de 63A Marca Siemens </v>
          </cell>
        </row>
        <row r="328">
          <cell r="A328" t="str">
            <v>!!!!  INTERRUPTORES AUTOMATICOS Squard-D !!!!</v>
          </cell>
        </row>
        <row r="329">
          <cell r="A329" t="str">
            <v>Breaker Enchufable de 1x15 AMP Marca Squard-D</v>
          </cell>
        </row>
        <row r="330">
          <cell r="A330" t="str">
            <v>Breaker Enchufable de 1x20 AMP Marca Squard-D</v>
          </cell>
        </row>
        <row r="331">
          <cell r="A331" t="str">
            <v>Breaker Enchufable de 2x20 AMP Marca Squard-D</v>
          </cell>
        </row>
        <row r="332">
          <cell r="A332" t="str">
            <v>Breaker Enchufable de 2x30 AMP Marca Squard-D</v>
          </cell>
        </row>
        <row r="333">
          <cell r="A333" t="str">
            <v>Breaker Enchufable de 2x50 AMP Marca Squard-D</v>
          </cell>
        </row>
        <row r="334">
          <cell r="A334" t="str">
            <v>Breaker Enchufable de 3x30 AMP Marca Squard-D</v>
          </cell>
        </row>
        <row r="335">
          <cell r="A335" t="str">
            <v>Breaker Enchufable de 3x50 AMP Marca Squard-D</v>
          </cell>
        </row>
        <row r="336">
          <cell r="A336" t="str">
            <v>Breaker Enchufable de 3x60 AMP Marca Squard-D</v>
          </cell>
        </row>
        <row r="337">
          <cell r="A337" t="str">
            <v>Breaker Enchufable de 3x70 AMP Marca Squard-D</v>
          </cell>
        </row>
        <row r="338">
          <cell r="A338" t="str">
            <v>Breaker Enchufable de 3x100 AMP Marca Squard-D</v>
          </cell>
        </row>
        <row r="339">
          <cell r="A339" t="str">
            <v>Breaker Atornillable de 3x30 AMP Marca Squard-D</v>
          </cell>
        </row>
        <row r="340">
          <cell r="A340" t="str">
            <v>Breaker Industrial Fijo de 3x32 AMP Marca Squard-D</v>
          </cell>
        </row>
        <row r="341">
          <cell r="A341" t="str">
            <v>Breaker Industrial Fijo de 3x70 AMP Marca Squard-D</v>
          </cell>
        </row>
        <row r="342">
          <cell r="A342" t="str">
            <v>Breaker Industrial Fijo de 3x150 AMP Marca Squard-D</v>
          </cell>
        </row>
        <row r="343">
          <cell r="A343" t="str">
            <v>Breaker Industrial Regulable 50 - 63A Marca Squard-D</v>
          </cell>
        </row>
        <row r="344">
          <cell r="A344" t="str">
            <v>Breaker de Sobreponer en Riel de 1x32 AMP Marca Squard-D</v>
          </cell>
        </row>
        <row r="345">
          <cell r="A345" t="str">
            <v>Transferencia Tetrapolar de 63A Marca Squard-D</v>
          </cell>
        </row>
        <row r="346">
          <cell r="A346" t="str">
            <v>!!!!!!!!!!!!!!!!!!!!!!!  LUMINARIAS !!!!!!!!!!!!!!!!!!!!!!!!</v>
          </cell>
        </row>
        <row r="347">
          <cell r="A347" t="str">
            <v>Bala Fluorescente de 26 W</v>
          </cell>
        </row>
        <row r="348">
          <cell r="A348" t="str">
            <v>Bala Fluorescente de 2x26 W</v>
          </cell>
        </row>
        <row r="349">
          <cell r="A349" t="str">
            <v>Balasto Electronico de 4 x 32 W</v>
          </cell>
        </row>
        <row r="350">
          <cell r="A350" t="str">
            <v>Lampara Electronica de 2x32w Cerrada</v>
          </cell>
        </row>
        <row r="351">
          <cell r="A351" t="str">
            <v>Lampara Fluorescente  Descolgada  1x26w (escaleras)</v>
          </cell>
        </row>
        <row r="352">
          <cell r="A352" t="str">
            <v>Lampara Fluorescente de 2x32 W con Rejilla Especular 12 Celdas</v>
          </cell>
        </row>
        <row r="353">
          <cell r="A353" t="str">
            <v>Lampara Fluorescente de 4x17 W con Rejilla Especular 16 Celdas</v>
          </cell>
        </row>
        <row r="354">
          <cell r="A354" t="str">
            <v>Lampara Horizontal Calima 1. Metal Halide de 150W</v>
          </cell>
        </row>
        <row r="355">
          <cell r="A355" t="str">
            <v>Lampara Horizontal Calima 1. Metal Halide de 70W</v>
          </cell>
        </row>
        <row r="356">
          <cell r="A356" t="str">
            <v>Lampara Vertical  WA.  Metal Halide de 400W Acrilico</v>
          </cell>
        </row>
        <row r="357">
          <cell r="A357" t="str">
            <v>Lampara Vertical Metal Halide de 400 W Metalica</v>
          </cell>
        </row>
        <row r="358">
          <cell r="A358" t="str">
            <v xml:space="preserve">Luminaria Tipo Tortuga </v>
          </cell>
        </row>
        <row r="359">
          <cell r="A359" t="str">
            <v>Reflector RRA. Metal halide de 250 w</v>
          </cell>
        </row>
        <row r="360">
          <cell r="A360" t="str">
            <v>Reflector RRA. Metal halide de 400 w</v>
          </cell>
        </row>
        <row r="361">
          <cell r="A361" t="str">
            <v>Brazo Horizontal 3/4" x 1,20 m</v>
          </cell>
        </row>
        <row r="362">
          <cell r="A362" t="str">
            <v>Base Fotocelda Sencilla</v>
          </cell>
        </row>
        <row r="363">
          <cell r="A363" t="str">
            <v>Fotocelda 1000 w</v>
          </cell>
        </row>
        <row r="364">
          <cell r="A364" t="str">
            <v>Plafon de Losa</v>
          </cell>
        </row>
        <row r="365">
          <cell r="A365" t="str">
            <v>!!!!!!!!!!!!!!!!!!!!!!!  APARATOS !!!!!!!!!!!!!!!!!!!!!!!!</v>
          </cell>
        </row>
        <row r="366">
          <cell r="A366" t="str">
            <v>Toma Aereo con Polo</v>
          </cell>
        </row>
        <row r="367">
          <cell r="A367" t="str">
            <v>Toma Corriente GFCI</v>
          </cell>
        </row>
        <row r="368">
          <cell r="A368" t="str">
            <v>Toma Especial 3x50 AMP Codelca</v>
          </cell>
        </row>
        <row r="369">
          <cell r="A369" t="str">
            <v>Toma switche Sencillo</v>
          </cell>
        </row>
        <row r="370">
          <cell r="A370" t="str">
            <v>Prensa Estopa de 11 mm</v>
          </cell>
        </row>
        <row r="371">
          <cell r="A371" t="str">
            <v xml:space="preserve">Interruptor Conmutable Doble </v>
          </cell>
        </row>
        <row r="372">
          <cell r="A372" t="str">
            <v>Interruptor Doble</v>
          </cell>
        </row>
        <row r="373">
          <cell r="A373" t="str">
            <v>Interruptor Sencillo</v>
          </cell>
        </row>
        <row r="374">
          <cell r="A374" t="str">
            <v>Interruptor Sencillo Conmutable</v>
          </cell>
        </row>
        <row r="375">
          <cell r="A375" t="str">
            <v>Interruptor Triple</v>
          </cell>
        </row>
        <row r="376">
          <cell r="A376" t="str">
            <v>Tapa para toma doble Intemperie</v>
          </cell>
        </row>
        <row r="377">
          <cell r="A377" t="str">
            <v>Clavija con Polo 15 AMP</v>
          </cell>
        </row>
        <row r="378">
          <cell r="A378" t="str">
            <v>Supresor picos LEVITON 120/208V 3F 80KA- 42120-DY3- Leviton</v>
          </cell>
        </row>
        <row r="379">
          <cell r="A379" t="str">
            <v>Toma TVSS Clase B</v>
          </cell>
        </row>
        <row r="380">
          <cell r="A380" t="str">
            <v>!!!!!!!!!!!!!!!!!!!!!!!  BOMBILLAS !!!!!!!!!!!!!!!!!!!!!!!!</v>
          </cell>
        </row>
        <row r="381">
          <cell r="A381" t="str">
            <v>Bombillo Ahorrador de 11 w</v>
          </cell>
        </row>
        <row r="382">
          <cell r="A382" t="str">
            <v>Bombillo Ahorrador de 25 w</v>
          </cell>
        </row>
        <row r="383">
          <cell r="A383" t="str">
            <v>Bombillo Metal Halide de 250 w</v>
          </cell>
        </row>
        <row r="384">
          <cell r="A384" t="str">
            <v>Bombillo Sodio 150 w</v>
          </cell>
        </row>
        <row r="385">
          <cell r="A385" t="str">
            <v>Bombillo Sodio 70 w</v>
          </cell>
        </row>
        <row r="386">
          <cell r="A386" t="str">
            <v>!!!!!!!!!!!!!!!!!!!!!!!  CAJAS DE PASO !!!!!!!!!!!!!!!!!!!!!!!!</v>
          </cell>
        </row>
        <row r="387">
          <cell r="A387" t="str">
            <v>Caja PVC de 2x4"</v>
          </cell>
        </row>
        <row r="388">
          <cell r="A388" t="str">
            <v>Caja PVC de 4x4"</v>
          </cell>
        </row>
        <row r="389">
          <cell r="A389" t="str">
            <v>Caja PVC de Octagonal</v>
          </cell>
        </row>
        <row r="390">
          <cell r="A390" t="str">
            <v>Suplemento PVC de 4"x4"</v>
          </cell>
        </row>
        <row r="391">
          <cell r="A391" t="str">
            <v>Suplemento Galvanizado de 4"x4"</v>
          </cell>
        </row>
        <row r="392">
          <cell r="A392" t="str">
            <v>Caja de Paso de 15 x 15 Cm con tapa</v>
          </cell>
        </row>
        <row r="393">
          <cell r="A393" t="str">
            <v>Caja de Paso de 20 x 25 Cm con tapa</v>
          </cell>
        </row>
        <row r="394">
          <cell r="A394" t="str">
            <v>Caja Galv. Doble Fondo 4x4"</v>
          </cell>
        </row>
        <row r="395">
          <cell r="A395" t="str">
            <v>Caja Ratwel de 2 x 4"</v>
          </cell>
        </row>
        <row r="396">
          <cell r="A396" t="str">
            <v>Tapa Ciega de 2"x4" PVC</v>
          </cell>
        </row>
        <row r="397">
          <cell r="A397" t="str">
            <v>Tapa Ciega de 4"x4" PVC</v>
          </cell>
        </row>
        <row r="398">
          <cell r="A398" t="str">
            <v>Tapa Ciega Galvanizada de 4x4"</v>
          </cell>
        </row>
        <row r="399">
          <cell r="A399" t="str">
            <v>Tapa Ciega Galvanizada Redonda</v>
          </cell>
        </row>
        <row r="400">
          <cell r="A400" t="str">
            <v>Tapa Ciega para Caja Ratwel de 2 x 4"</v>
          </cell>
        </row>
        <row r="401">
          <cell r="A401" t="str">
            <v>Cofre para tablero electrico de 60x50x25cm</v>
          </cell>
        </row>
        <row r="402">
          <cell r="A402" t="str">
            <v>!!!!!!!!!!!!!!!!!!!!!!!  BORNAS TERMINALES !!!!!!!!!!!!!!!!!!!!!!!!</v>
          </cell>
        </row>
        <row r="403">
          <cell r="A403" t="str">
            <v>Terminal Estañado de Ponchar n' 2</v>
          </cell>
        </row>
        <row r="404">
          <cell r="A404" t="str">
            <v xml:space="preserve">Terminal Estañado de Ponchar n' 4 </v>
          </cell>
        </row>
        <row r="405">
          <cell r="A405" t="str">
            <v>Terminal Estañado de Ponchar n' 6</v>
          </cell>
        </row>
        <row r="406">
          <cell r="A406" t="str">
            <v>Terminal Estañado de Ponchar n' 8</v>
          </cell>
        </row>
        <row r="407">
          <cell r="A407" t="str">
            <v>!!!!!!!!!!!!!!!!!!!!!!!  TABLEROS DE DISTRIBUCION !!!!!!!!!!!!!!!!!!!!!!!!</v>
          </cell>
        </row>
        <row r="408">
          <cell r="A408" t="str">
            <v xml:space="preserve">Tablero de 4 Ctos Monofasico </v>
          </cell>
        </row>
        <row r="409">
          <cell r="A409" t="str">
            <v>Tablero Trifasico de 12 Ctos con Espacio</v>
          </cell>
        </row>
        <row r="410">
          <cell r="A410" t="str">
            <v>Tablero Trifasico de 12 Ctos sin Espacio</v>
          </cell>
        </row>
        <row r="411">
          <cell r="A411" t="str">
            <v>Tablero Trifasico de 24 Ctos con Espacio</v>
          </cell>
        </row>
        <row r="412">
          <cell r="A412" t="str">
            <v>Tablero Trifasico de 42 Ctos con Espacio</v>
          </cell>
        </row>
        <row r="413">
          <cell r="A413" t="str">
            <v>!!!!!!!!!!!!!!!!!!!!!!!  CINTAS !!!!!!!!!!!!!!!!!!!!!!!!</v>
          </cell>
        </row>
        <row r="414">
          <cell r="A414" t="str">
            <v>Cinta Aislante Color Amarillo</v>
          </cell>
        </row>
        <row r="415">
          <cell r="A415" t="str">
            <v>Cinta Aislante Color Azul</v>
          </cell>
        </row>
        <row r="416">
          <cell r="A416" t="str">
            <v>Cinta Aislante Color Blanco</v>
          </cell>
        </row>
        <row r="417">
          <cell r="A417" t="str">
            <v>Cinta Aislante Color Rojo</v>
          </cell>
        </row>
        <row r="418">
          <cell r="A418" t="str">
            <v>Cinta Aislante Color Verde</v>
          </cell>
        </row>
        <row r="419">
          <cell r="A419" t="str">
            <v>Cinta Aislante Negra n' 33</v>
          </cell>
        </row>
        <row r="420">
          <cell r="A420" t="str">
            <v>Cinta Autofundente n' 23</v>
          </cell>
        </row>
        <row r="421">
          <cell r="A421" t="str">
            <v>!!!!!!!!!!!!!!!!!!!!!!!  MALLA TIERRA !!!!!!!!!!!!!!!!!!!!!!!!</v>
          </cell>
        </row>
        <row r="422">
          <cell r="A422" t="str">
            <v>Conector para Varilla Cooper Weld</v>
          </cell>
        </row>
        <row r="423">
          <cell r="A423" t="str">
            <v>Hidrogel Suelo x 15 kg.</v>
          </cell>
        </row>
        <row r="424">
          <cell r="A424" t="str">
            <v>Varilla de Cobre de 2,4 Mts</v>
          </cell>
        </row>
        <row r="425">
          <cell r="A425" t="str">
            <v>!!!!!!!!!!!!!!!!!!!!!!!  SOPORTERIA !!!!!!!!!!!!!!!!!!!!!!!!</v>
          </cell>
        </row>
        <row r="426">
          <cell r="A426" t="str">
            <v>Grapa Galvanizada de 1"</v>
          </cell>
        </row>
        <row r="427">
          <cell r="A427" t="str">
            <v>Grapa Galvanizada de 1.1/2"</v>
          </cell>
        </row>
        <row r="428">
          <cell r="A428" t="str">
            <v>Grapa Galvanizada de 1/2"</v>
          </cell>
        </row>
        <row r="429">
          <cell r="A429" t="str">
            <v>Grapa Galvanizada de 2"</v>
          </cell>
        </row>
        <row r="430">
          <cell r="A430" t="str">
            <v>Grapa Galvanizada de 3/4"</v>
          </cell>
        </row>
        <row r="431">
          <cell r="A431" t="str">
            <v>!!!!!!!!!!!!!!!!!!!!!!!  RED MEDIA TENSION !!!!!!!!!!!!!!!!!!!!!!!!</v>
          </cell>
        </row>
        <row r="432">
          <cell r="A432" t="str">
            <v>Collarin Banda de 6" -  8"</v>
          </cell>
        </row>
        <row r="433">
          <cell r="A433" t="str">
            <v>Cuchilla de 2x30 AMP</v>
          </cell>
        </row>
        <row r="434">
          <cell r="A434" t="str">
            <v>Grillete para Soporte de Brazo de 1"</v>
          </cell>
        </row>
        <row r="435">
          <cell r="A435" t="str">
            <v>Pararrayos 4 Puntas</v>
          </cell>
        </row>
        <row r="436">
          <cell r="A436" t="str">
            <v>Perno Carruaje 5/8" x 1.1/2"</v>
          </cell>
        </row>
        <row r="437">
          <cell r="A437" t="str">
            <v>Perno Maquina 1/2" x 1.1/2"</v>
          </cell>
        </row>
        <row r="438">
          <cell r="A438" t="str">
            <v>Poste en Concreto de 14 mx 750 kgs</v>
          </cell>
        </row>
        <row r="439">
          <cell r="A439" t="str">
            <v>Riel omega de 35 mm</v>
          </cell>
        </row>
        <row r="440">
          <cell r="A440" t="str">
            <v>!!!!!!!!!!!!!!!!!!!!!!!  DUCTOS Y BANDEJAS !!!!!!!!!!!!!!!!!!!!!!!!</v>
          </cell>
        </row>
        <row r="441">
          <cell r="A441" t="str">
            <v>Amarras Plasticas de 20 Cm</v>
          </cell>
        </row>
        <row r="442">
          <cell r="A442" t="str">
            <v>Amarras Plasticas de 30 Cm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de Ctrol de Cambios"/>
      <sheetName val="Oferta"/>
      <sheetName val="Listado Materiales"/>
      <sheetName val="Listado Mano de Obra"/>
    </sheetNames>
    <sheetDataSet>
      <sheetData sheetId="0"/>
      <sheetData sheetId="1" refreshError="1"/>
      <sheetData sheetId="2">
        <row r="7">
          <cell r="A7" t="str">
            <v>!!!!!!!!!!!!!!!!!!!!!!!!  CATEGORIA 6 !!!!!!!!!!!!!!!!!!!!!!!!</v>
          </cell>
        </row>
        <row r="8">
          <cell r="A8" t="str">
            <v>Patch Panel 12 Puertos, Cat 6 Con Jacks Marca AMP Ref: 1375013-2</v>
          </cell>
        </row>
        <row r="9">
          <cell r="A9" t="str">
            <v>Patch Panel 12 Puertos, Modular Cat 6 Sin Jacks Marca AMP Ref: 1933412-1</v>
          </cell>
        </row>
        <row r="10">
          <cell r="A10" t="str">
            <v>Patch Panel 24 Puertos, Cat 6 Con Jacks Marca AMP Ref: 1375014-2</v>
          </cell>
        </row>
        <row r="11">
          <cell r="A11" t="str">
            <v>Patch Cord, Cat 6, 0.9 Mt, 3 Ft Rojo Marca AMP Ref: 219888-3</v>
          </cell>
        </row>
        <row r="12">
          <cell r="A12" t="str">
            <v>Patch Cord, Cat 6, 0.9 Mt, 3 Ft Azul Marca AMP Ref: 219886-3</v>
          </cell>
        </row>
        <row r="13">
          <cell r="A13" t="str">
            <v>Patch Cord, Cat 6, 2 Mt, 7 Ft Rojo Marca AMP Ref: 219888-7</v>
          </cell>
        </row>
        <row r="14">
          <cell r="A14" t="str">
            <v>Patch Cord, Cat 6, 2 Mt, 7 Ft Azul Marca AMP Ref: 219886-7</v>
          </cell>
        </row>
        <row r="15">
          <cell r="A15" t="str">
            <v>Patch Cord, Cat 6, 3 Mt, 10 Ft Rojo Marca AMP Ref: 2198881--0</v>
          </cell>
        </row>
        <row r="16">
          <cell r="A16" t="str">
            <v>Patch Cord, Cat 6, 3 Mt, 10 Ft Azul Marca AMP Ref: 2198861--0</v>
          </cell>
        </row>
        <row r="17">
          <cell r="A17" t="str">
            <v>Patch Cord, Cat 6, 5 Mt, 16 Ft Rojo Marca AMP Ref: 2198881--6</v>
          </cell>
        </row>
        <row r="18">
          <cell r="A18" t="str">
            <v>Patch Cord, Cat 6, 5 Mt, 16 Ft Azul Marca AMP Ref: 2198861--6</v>
          </cell>
        </row>
        <row r="19">
          <cell r="A19" t="str">
            <v>Patch Cord, Cat 6, 10 Mt, 30 Ft Rojo Marca AMP Ref: 2198883--0</v>
          </cell>
        </row>
        <row r="20">
          <cell r="A20" t="str">
            <v>Patch Cord, Cat 6, 10 Mt, 30 Ft Azul Marca AMP Ref: 2198863--0</v>
          </cell>
        </row>
        <row r="21">
          <cell r="A21" t="str">
            <v>Faceplate Para Dos Toma Tipo Standard, Color Blanco, Marca AMP Ref: 557505-3</v>
          </cell>
        </row>
        <row r="22">
          <cell r="A22" t="str">
            <v>Faceplate Para Dos Toma Tipo Angled, Color Blanco, Marca AMP Ref: 1375155-3</v>
          </cell>
        </row>
        <row r="23">
          <cell r="A23" t="str">
            <v>Hideout Outlet Marca AMP Ref: 503997-3</v>
          </cell>
        </row>
        <row r="24">
          <cell r="A24" t="str">
            <v>Jack, Cat.6, Con Protector, a 180° Marca AMP Ref:1375188-1</v>
          </cell>
        </row>
        <row r="25">
          <cell r="A25" t="str">
            <v>Jack, Cat.6, Con Protector, a 90° Marca AMP Ref:1479552-1</v>
          </cell>
        </row>
        <row r="26">
          <cell r="A26" t="str">
            <v>Cable UTP, Cat 6, 4 Pares, Solido, Caja Por 305 Metros, Marca AMP Ref: 219560-6</v>
          </cell>
        </row>
        <row r="27">
          <cell r="A27" t="str">
            <v>!!!!!!!!!!!!!!!!!!!!!!!!  CATEGORIA 6A !!!!!!!!!!!!!!!!!!!!!!!!</v>
          </cell>
        </row>
        <row r="28">
          <cell r="A28" t="str">
            <v>Patch Panel 24 Puertos, Cat 6a Con Jacks Marca AMP Ref: 1933319-2</v>
          </cell>
        </row>
        <row r="29">
          <cell r="A29" t="str">
            <v>Patch Cord, Cat 6a Blindado 0.9 Mt, 3 Ft Rojo Marca AMP Ref: 1499829-3</v>
          </cell>
        </row>
        <row r="30">
          <cell r="A30" t="str">
            <v>Patch Cord, Cat 6a Blindado 0.9 Mt, 3 Ft Azul Marca AMP Ref: 1499826-3</v>
          </cell>
        </row>
        <row r="31">
          <cell r="A31" t="str">
            <v>Patch Cord, Cat 6a Blindado 0.9 Mt, 3 Ft Gris Marca AMP Ref: 1499825-3</v>
          </cell>
        </row>
        <row r="32">
          <cell r="A32" t="str">
            <v>Patch Cord, Cat 6a Blindado 2 Mt, 7 Ft Rojo Marca AMP Ref: 1499829-7</v>
          </cell>
        </row>
        <row r="33">
          <cell r="A33" t="str">
            <v>Patch Cord, Cat 6a Blindado 2 Mt, 7 Ft Azul Marca AMP Ref: 1499826-7</v>
          </cell>
        </row>
        <row r="34">
          <cell r="A34" t="str">
            <v>Patch Cord, Cat 6a Blindado 2 Mt, 7 Ft Gris Marca AMP Ref: 1499825-7</v>
          </cell>
        </row>
        <row r="35">
          <cell r="A35" t="str">
            <v>Patch Cord, Cat 6a Blindado 3 Mt, 10 Ft Rojo Marca AMP Ref: 14998291--0</v>
          </cell>
        </row>
        <row r="36">
          <cell r="A36" t="str">
            <v>Patch Cord, Cat 6a Blindado 3 Mt, 10 Ft Azul Marca AMP Ref: 14998261--0</v>
          </cell>
        </row>
        <row r="37">
          <cell r="A37" t="str">
            <v>Patch Cord, Cat 6a Blindado 3 Mt, 10 Ft Gris Marca AMP Ref: 14998251--0</v>
          </cell>
        </row>
        <row r="38">
          <cell r="A38" t="str">
            <v>Patch Cord, Cat 6a Blindado 1 Mt Rojo Marca Siemon Ref: 19SIMC6AS01M03LB</v>
          </cell>
        </row>
        <row r="39">
          <cell r="A39" t="str">
            <v>Patch Cord, Cat 6a Blindado 1 Mt Azul Marca Siemon Ref: 19SIMC6AS01M03LB</v>
          </cell>
        </row>
        <row r="40">
          <cell r="A40" t="str">
            <v>Patch Cord, Cat 6a Blindado 1 Mt Gris Marca Siemon Ref: 19SIMC6AS01M03LB</v>
          </cell>
        </row>
        <row r="41">
          <cell r="A41" t="str">
            <v>Patch Cord, Cat 6a Blindado 2 Mt Rojo Marca Siemon Ref:19SIMC6AS02M03LB</v>
          </cell>
        </row>
        <row r="42">
          <cell r="A42" t="str">
            <v>Patch Cord, Cat 6a Blindado 2 Mt Azul Marca Siemon Ref:19SIMC6AS02M03LB</v>
          </cell>
        </row>
        <row r="43">
          <cell r="A43" t="str">
            <v>Patch Cord, Cat 6a Blindado 2 Mt Gris Marca Siemon Ref:19SIMC6AS02M03LB</v>
          </cell>
        </row>
        <row r="44">
          <cell r="A44" t="str">
            <v>Patch Cord, Cat 6a Blindado 3 Mt Rojo Marca Siemon Ref: 19SIMC6AS03M03LB</v>
          </cell>
        </row>
        <row r="45">
          <cell r="A45" t="str">
            <v>Patch Cord, Cat 6a Blindado 3 Mt Azul Marca Siemon Ref: 19SIMC6AS03M03LB</v>
          </cell>
        </row>
        <row r="46">
          <cell r="A46" t="str">
            <v>Patch Cord, Cat 6a Blindado 3 Mt Gris Marca Siemon Ref: 19SIMC6AS03M03LB</v>
          </cell>
        </row>
        <row r="47">
          <cell r="A47" t="str">
            <v>Cable F/UTP, Cat 6a, 4 Pares, Solido, CMR Caja Por 1000 Metros, Marca AMP Ref: 4-1499389-5</v>
          </cell>
        </row>
        <row r="48">
          <cell r="A48" t="str">
            <v>Cable F/Utp, Cat 6a, 4 Pares, Solido, Caja Por 305 Metros, Marca Siemon Ref: 19SC9A6R4A5</v>
          </cell>
        </row>
        <row r="49">
          <cell r="A49" t="str">
            <v>Jack, Cat.6a, Con Protector, a 180° Marca AMP Ref:1711160-1</v>
          </cell>
        </row>
        <row r="50">
          <cell r="A50" t="str">
            <v>Jack, Cat.6a, Con Protector, a 90° Marca AMP Ref:1711295-1</v>
          </cell>
        </row>
        <row r="51">
          <cell r="A51" t="str">
            <v>Toma Sencilla, Cat.6a, Tipo Max Plana, Color Blanco, Marca Siemon Ref:19SI10GMXFS</v>
          </cell>
        </row>
        <row r="52">
          <cell r="A52" t="str">
            <v>Toma Sencilla, Cat.6a, Tipo Max Angulada, Color Blanco, Marca Siemon Ref: 19SI10GMXS</v>
          </cell>
        </row>
        <row r="53">
          <cell r="A53" t="str">
            <v>Faceplate Para Dos Toma Tipo Angled, Color Blanco, Marca AMP Ref: 1375155-3</v>
          </cell>
        </row>
        <row r="54">
          <cell r="A54" t="str">
            <v>Faceplate Para Dos Toma Tipo Max, Marca Siemon Ref: 19SI10GMXFPS0202B</v>
          </cell>
        </row>
        <row r="55">
          <cell r="A55" t="str">
            <v>Faceplate Para Cuatro Toma Tipo Max, Marca Siemon Ref: 10GMX-FPS04-02B</v>
          </cell>
        </row>
        <row r="56">
          <cell r="A56" t="str">
            <v>Espacio Libre, Color Blanco, Marca AMP Ref: 1479494-3</v>
          </cell>
        </row>
        <row r="57">
          <cell r="A57" t="str">
            <v>Espacio Libre, Color Negro, Marca AMP Ref: 1479494-2</v>
          </cell>
        </row>
        <row r="58">
          <cell r="A58" t="str">
            <v>Espacio Libre Tipo Max, Color Negro, Bolsa Por 10 Und, Marca Siemon Ref: 19SIMXBL01</v>
          </cell>
        </row>
        <row r="59">
          <cell r="A59" t="str">
            <v>Espacio Libre Tipo Max, Color Blanco, Bolsa Por 10 Und, Marca Siemon Ref: 19SIMXBL02</v>
          </cell>
        </row>
        <row r="60">
          <cell r="A60" t="str">
            <v xml:space="preserve">!!!!!!!!!!!!!!!!!!!!!!!!  CATEGORIA 7A SIEMON !!!!!!!!!!!!!!!!!!!!!!!! </v>
          </cell>
        </row>
        <row r="61">
          <cell r="A61" t="str">
            <v>Soporte Posterior para Patch Panel Marca Siemon</v>
          </cell>
        </row>
        <row r="62">
          <cell r="A62" t="str">
            <v>Patch Cord 1 Par Tera A Rj11 1 Mt Negro Ref: 19SIT1U101MB01L</v>
          </cell>
        </row>
        <row r="63">
          <cell r="A63" t="str">
            <v>Patch Cord 1 Par Tera A Rj11 1 Mt Azul Ref: 19SIT1U101MB06L</v>
          </cell>
        </row>
        <row r="64">
          <cell r="A64" t="str">
            <v>Patch Cord 1 Par Tera A Rj11 2 Mt Negro Ref: 19SIT1U102MB01L</v>
          </cell>
        </row>
        <row r="65">
          <cell r="A65" t="str">
            <v>Patch Cord 1 Par Tera A Rj11 2 Mt Azul Ref: 19SIT1U102MB06L</v>
          </cell>
        </row>
        <row r="66">
          <cell r="A66" t="str">
            <v>Patch Cord 1 Par Tera A Rj11 3 Mt Negro Ref: 19SIT1U103MB01L</v>
          </cell>
        </row>
        <row r="67">
          <cell r="A67" t="str">
            <v>Patch Cord 1 Par Tera A Rj11 3 Mt Azul Ref: 19SIT1U103MB06L</v>
          </cell>
        </row>
        <row r="68">
          <cell r="A68" t="str">
            <v>Patch Cord 1 Par Tera A Rj11 5 Mt Negro Ref: 19SIT1U105MB01L</v>
          </cell>
        </row>
        <row r="69">
          <cell r="A69" t="str">
            <v>Patch Cord 1 Par Tera A Rj11 5 Mt Azul Ref: 19SIT1U105MB06L</v>
          </cell>
        </row>
        <row r="70">
          <cell r="A70" t="str">
            <v>Patch Cord 2 Pares Tera A Rj45 Cat 5e 1 Mt Blanco Ref: 19SIT2E201MB02L</v>
          </cell>
        </row>
        <row r="71">
          <cell r="A71" t="str">
            <v>Patch Cord 2 Pares Tera A Rj45 Cat 5e 1 Mt Rojo Ref: 19SIT2E201MB03L</v>
          </cell>
        </row>
        <row r="72">
          <cell r="A72" t="str">
            <v>Patch Cord 2 Pares Tera A Rj45 Cat 5e 1 Mt Azul Ref: 19SIT2E201MB06L</v>
          </cell>
        </row>
        <row r="73">
          <cell r="A73" t="str">
            <v>Patch Cord 2 Pares Tera A Rj45 Cat 5e 2 Mt Blanco Ref: 19SIT2E202MB02L</v>
          </cell>
        </row>
        <row r="74">
          <cell r="A74" t="str">
            <v>Patch Cord 2 Pares Tera A Rj45 Cat 5e 2 Mt Rojo Ref: 19SIT2E202MB03L</v>
          </cell>
        </row>
        <row r="75">
          <cell r="A75" t="str">
            <v>Patch Cord 2 Pares Tera A Rj45 Cat 5e 2 Mt Azul Ref: 19SIT2E202MB06L</v>
          </cell>
        </row>
        <row r="76">
          <cell r="A76" t="str">
            <v>Patch Cord 2 Pares Tera A Rj45 Cat 5e 3 Mt Blanco Ref: 19SIT2E203MB02L</v>
          </cell>
        </row>
        <row r="77">
          <cell r="A77" t="str">
            <v>Patch Cord 2 Pares Tera A Rj45 Cat 5e 3 Mt Rojo Ref: 19SIT2E203MB03L</v>
          </cell>
        </row>
        <row r="78">
          <cell r="A78" t="str">
            <v>Patch Cord 2 Pares Tera A Rj45 Cat 5e 3 Mt Azul Ref: 19SIT2E203MB06L</v>
          </cell>
        </row>
        <row r="79">
          <cell r="A79" t="str">
            <v>Patch Cord 2 Pares Tera A Rj45 Cat 5e 5 Mt Blanco Ref: 19SIT2E205MB02L</v>
          </cell>
        </row>
        <row r="80">
          <cell r="A80" t="str">
            <v>Patch Cord 2 Pares Tera A Rj45 Cat 5e 5 Mt Rojo Ref: 19SIT2E205MB03L</v>
          </cell>
        </row>
        <row r="81">
          <cell r="A81" t="str">
            <v>Patch Cord 2 Pares Tera A Rj45 Cat 5e 5 Mt Azul Ref: 19SIT2E205MB06L</v>
          </cell>
        </row>
        <row r="82">
          <cell r="A82" t="str">
            <v>Patch Cord 4 Pares Tera A Rj45 Cat 6/6a 1 Mt Ref: 19SIT4A01MB03L</v>
          </cell>
        </row>
        <row r="83">
          <cell r="A83" t="str">
            <v>Patch Cord 4 Pares Tera a Rj45 Cat 6/6a 2 Mt Ref: 19SIT4A02MB03L</v>
          </cell>
        </row>
        <row r="84">
          <cell r="A84" t="str">
            <v>Patch Cord 4 Pares Tera A Rj45 Cat 6/6a 3 Mt Ref: 19SIT4A03MB03L</v>
          </cell>
        </row>
        <row r="85">
          <cell r="A85" t="str">
            <v>Patch Cord Modular  Categoria 7A 2 Mt Cross Connect Color Rojo</v>
          </cell>
        </row>
        <row r="86">
          <cell r="A86" t="str">
            <v>Patch Cord Modular  Categoria 7A 2 Mt Cross Connect Color Azul</v>
          </cell>
        </row>
        <row r="87">
          <cell r="A87" t="str">
            <v>Patch Cord 1 Par Tera A Pal Conector Lsoh 1 Mt Ref: 19SIT1VC01MB01L</v>
          </cell>
        </row>
        <row r="88">
          <cell r="A88" t="str">
            <v>Cable S/Ftp, Cat 7, 4 Pares, Caja Por 305 Metros, Marca Siemon Color Violeta Ref: 19SC9T7L4-E8</v>
          </cell>
        </row>
        <row r="89">
          <cell r="A89" t="str">
            <v xml:space="preserve">Cable S/Ftp, Cat 7a, 4 Pares,CMR, 1000Mhz, Caja Por 305 Metros, Color Azul Marca Siemon Ref: 9T7R4-E10-06-R1   </v>
          </cell>
        </row>
        <row r="90">
          <cell r="A90" t="str">
            <v xml:space="preserve">Toma Tera, Cat 7,Tipo Max , Color Negro, Marca Siemon Ref: 19SIT7F011 </v>
          </cell>
        </row>
        <row r="91">
          <cell r="A91" t="str">
            <v>Faceplate Para Una Toma Tipo Ct, Marca Siemon Ref: 19SICT2FP02B</v>
          </cell>
        </row>
        <row r="92">
          <cell r="A92" t="str">
            <v xml:space="preserve">Faceplate Para Dos Toma Tipo Ct, Marca Siemon Ref: 19SICT4FP02B </v>
          </cell>
        </row>
        <row r="93">
          <cell r="A93" t="str">
            <v xml:space="preserve">Espacio Libre Tipo Ct,Marca Siemon Ref: 19SICTBLNK02 </v>
          </cell>
        </row>
        <row r="94">
          <cell r="A94" t="str">
            <v xml:space="preserve">Adaptador Ct Angulado 1 Port Ref: 19SICTEMXA0102 </v>
          </cell>
        </row>
        <row r="95">
          <cell r="A95" t="str">
            <v>Adaptador Ct Angulado 2 Port Ref: 19SICTEMXA0202</v>
          </cell>
        </row>
        <row r="96">
          <cell r="A96" t="str">
            <v>!!!!!!!!!!!!!!!!!!!!!!!!  CATEGORIA 7A AMP !!!!!!!!!!!!!!!!!!!!!!!!</v>
          </cell>
        </row>
        <row r="97">
          <cell r="A97" t="str">
            <v>Soporte Posterior para Patch Panel Marca AMP</v>
          </cell>
        </row>
        <row r="98">
          <cell r="A98" t="str">
            <v>Patch Panel 24 Puertos, SL, 1RU, Modular Marca AMP Ref: 1933307-1</v>
          </cell>
        </row>
        <row r="99">
          <cell r="A99" t="str">
            <v>Patch Panel 48 Puertos, SL, 2RU, Modular Marca AMP Ref: 1933308-1</v>
          </cell>
        </row>
        <row r="100">
          <cell r="A100" t="str">
            <v>Patch Panel 24 Puertos Angulado, SL, 1RU, Modular Marca AMP Ref: 1933309-1</v>
          </cell>
        </row>
        <row r="101">
          <cell r="A101" t="str">
            <v>Patch Panel 48 Puertos Angulado, SL, 2RU, Modular Marca AMP Ref: 1933310-1</v>
          </cell>
        </row>
        <row r="102">
          <cell r="A102" t="str">
            <v>Patch Cord 1 Pares  Cat 7A Rj11 1 Mt Marca AMP Ref: 1711623-1</v>
          </cell>
        </row>
        <row r="103">
          <cell r="A103" t="str">
            <v>Patch Cord 1 Pares  Cat 7A Rj11 2 Mt Marca AMP Ref: 1711623-2</v>
          </cell>
        </row>
        <row r="104">
          <cell r="A104" t="str">
            <v>Patch Cord 1 Pares  Cat 7A Rj11 3 Mt Marca AMP Ref: 1711623-3</v>
          </cell>
        </row>
        <row r="105">
          <cell r="A105" t="str">
            <v>Patch Cord 2 Pares  Cat 7A Rj45 1 Mt Marca AMP Ref: 1711613-1</v>
          </cell>
        </row>
        <row r="106">
          <cell r="A106" t="str">
            <v>Patch Cord 2 Pares  Cat 7A Rj45 2 Mt Marca AMP Ref: 1711613-2</v>
          </cell>
        </row>
        <row r="107">
          <cell r="A107" t="str">
            <v>Patch Cord 2 Pares  Cat 7A Rj45 3 Mt Marca AMP Ref: 1711613-3</v>
          </cell>
        </row>
        <row r="108">
          <cell r="A108" t="str">
            <v>Patch Cord 4 Pares  Cat 7A Rj45 1 Mt Marca AMP Ref: 336488-1</v>
          </cell>
        </row>
        <row r="109">
          <cell r="A109" t="str">
            <v>Patch Cord 4 Pares  Cat 7A Rj45 2 Mt Marca AMP Ref: 336488-2</v>
          </cell>
        </row>
        <row r="110">
          <cell r="A110" t="str">
            <v>Patch Cord 4 Pares  Cat 7A Rj45 3 Mt Marca AMP Ref: 336488-3</v>
          </cell>
        </row>
        <row r="111">
          <cell r="A111" t="str">
            <v>Cable S/FTP Cat 7A, 4 Pares 1500Mhz, Rollo Por 1000 Metros Marca AMP Ref: 1499101-1</v>
          </cell>
        </row>
        <row r="112">
          <cell r="A112" t="str">
            <v>Cable S/FTP Cat 7A, 4 Pares 1500Mhz, Rollo Por 305 Metros Marca AMP Ref: 1499102-1</v>
          </cell>
        </row>
        <row r="113">
          <cell r="A113" t="str">
            <v>Jack Modular Cat 7A, SL Series Marca AMP Ref: 1711437-1</v>
          </cell>
        </row>
        <row r="114">
          <cell r="A114" t="str">
            <v>Jack Modular Cat 7A, SL Series, Con Protector Marca AMP Ref: 1711441-1</v>
          </cell>
        </row>
        <row r="115">
          <cell r="A115" t="str">
            <v>!!!!!!!!!!!!!!!!!!!!!!!!  TELEFONIA !!!!!!!!!!!!!!!!!!!!!!!!</v>
          </cell>
        </row>
        <row r="116">
          <cell r="A116" t="str">
            <v>Patch Panel 24 Puertos, Cat 6, Con Organizador Posterior, Marca Siemon Ref: 19SIHD624</v>
          </cell>
        </row>
        <row r="117">
          <cell r="A117" t="str">
            <v>Patch Panel 48 Puertos, Cat 6, Con Organizador Posterior, Marca Siemon Ref: 19SIHD648</v>
          </cell>
        </row>
        <row r="118">
          <cell r="A118" t="str">
            <v xml:space="preserve">Patch Cord, Cat 6, 5 Ft, Con Bota, Marca Siemon Ref: 19SIMC68T0506B </v>
          </cell>
        </row>
        <row r="119">
          <cell r="A119" t="str">
            <v>Patch Cord RJ 11</v>
          </cell>
        </row>
        <row r="120">
          <cell r="A120" t="str">
            <v>Regleta Tipo 110Connect, 50 Pares, Cat 5e, Con Base, Marca AMP Ref: 558839-1</v>
          </cell>
        </row>
        <row r="121">
          <cell r="A121" t="str">
            <v>Regleta Tipo S66, 100 Pares, Cat 5e, Sin Base, Marca Siemon Ref: 19SIM1-100</v>
          </cell>
        </row>
        <row r="122">
          <cell r="A122" t="str">
            <v>Regleta Tipo S66, 50 Pares, Cat 5e, Sin Base, Marca Siemon Ref: 19SIM150</v>
          </cell>
        </row>
        <row r="123">
          <cell r="A123" t="str">
            <v>Regleta Tipo S66, 25 Pares, Cat 5e, Sin Base, Marca Siemon Ref: 19SIM424</v>
          </cell>
        </row>
        <row r="124">
          <cell r="A124" t="str">
            <v>Base Para Regleta S66 De 25 Pares, Marca Siemon Ref: 19SIS89E</v>
          </cell>
        </row>
        <row r="125">
          <cell r="A125" t="str">
            <v>Base Para Regleta S66 De 50 Y 100 Pares, Marca Siemon Ref: 19SIS89D</v>
          </cell>
        </row>
        <row r="126">
          <cell r="A126" t="str">
            <v>Kit De Tierra De 6 Pares, Marca Siemon Ref: 19SIPG06</v>
          </cell>
        </row>
        <row r="127">
          <cell r="A127" t="str">
            <v>Kit De Tierra De 25 Pares, Marca Siemon Ref: 19SIPG25</v>
          </cell>
        </row>
        <row r="128">
          <cell r="A128" t="str">
            <v>Kit De Tierra De 50 Pares, Marca Siemon Ref: 19SIPG50</v>
          </cell>
        </row>
        <row r="129">
          <cell r="A129" t="str">
            <v>Pico Protector Pm-140, Marca Siemon Ref: 19SIPM140</v>
          </cell>
        </row>
        <row r="130">
          <cell r="A130" t="str">
            <v>Pico Protector Pm-180, Marca Siemon Ref: 19SIPM180</v>
          </cell>
        </row>
        <row r="131">
          <cell r="A131" t="str">
            <v>Pico Protector Pm-230, Para Linea Telefonica, Marca Siemon Ref: 19SIPM230</v>
          </cell>
        </row>
        <row r="132">
          <cell r="A132" t="str">
            <v>Fusible Para Picoprotector, .0.35a-600v, Marca Siemon Ref: 19SISF035</v>
          </cell>
        </row>
        <row r="133">
          <cell r="A133" t="str">
            <v>Tapa Para Regleta Tipo S66, 50 Y 100 Pares, Color Rojo, Marca Siemon Ref: 19SIMC4LH3</v>
          </cell>
        </row>
        <row r="134">
          <cell r="A134" t="str">
            <v>Tapa Para Regleta Tipo S66, 50 Y 100 Pares, Color Amarillo, Marca Siemon Ref: 19SIMC4LH5</v>
          </cell>
        </row>
        <row r="135">
          <cell r="A135" t="str">
            <v>Tapa Para Regleta Tipo S66, 50 Y 100 Pares, Color Azul, Marca Siemon Ref: 19SIMC4LH6</v>
          </cell>
        </row>
        <row r="136">
          <cell r="A136" t="str">
            <v>Clip De Puenteo Para Regleta Tipo S66, Color Rojo, Marca Siemon Ref: 19SISMBC23</v>
          </cell>
        </row>
        <row r="137">
          <cell r="A137" t="str">
            <v>Clip De Puenteo Para Regleta Tipo S66, Color Azul, Marca Siemon Ref: 19SISMBC26</v>
          </cell>
        </row>
        <row r="138">
          <cell r="A138" t="str">
            <v>Cable P Multipar 20 Pares - Exterior - 0.4 MM - Núcleo Seco Marca Centelsa</v>
          </cell>
        </row>
        <row r="139">
          <cell r="A139" t="str">
            <v>Cable P Multipar 25 Pares - Interior - 0.4 MM - Núcleo Seco Marca Centelsa</v>
          </cell>
        </row>
        <row r="140">
          <cell r="A140" t="str">
            <v>Cable P Multipar 50 Pares - Exterior - 0.4 MM - Núcleo Seco Marca Centelsa</v>
          </cell>
        </row>
        <row r="141">
          <cell r="A141" t="str">
            <v>Cable P Multipar 50 Pares - Interior - 0.4 MM - Núcleo Seco Marca Centelsa</v>
          </cell>
        </row>
        <row r="142">
          <cell r="A142" t="str">
            <v>Caja Strip Telefónico 60x40x15</v>
          </cell>
        </row>
        <row r="143">
          <cell r="A143" t="str">
            <v>!!!!!!!!!!!!!!!!!!!!!!!!  FIBRA OPTICA !!!!!!!!!!!!!!!!!!!!!!!!</v>
          </cell>
        </row>
        <row r="144">
          <cell r="A144" t="str">
            <v>Bandeja de Fibra Cables Standard Con 3 Slots, Marca AMP Ref: 1348876-4</v>
          </cell>
        </row>
        <row r="145">
          <cell r="A145" t="str">
            <v>Bandeja de Fibra Cables Armados Con 3 Slots, Marca AMP Ref: 1435555-1</v>
          </cell>
        </row>
        <row r="146">
          <cell r="A146" t="str">
            <v>Bandeja de Fibra Cables Cristal Con 3 Slots, Marca AMP Ref: 1-1657014-9</v>
          </cell>
        </row>
        <row r="147">
          <cell r="A147" t="str">
            <v>Tapa Espacio para Bandeja de F.O. Marca AMP Ref: 559523-1</v>
          </cell>
        </row>
        <row r="148">
          <cell r="A148" t="str">
            <v>Bandeja de Fibra Multimodo para 12 Conectores SC Duplex, Marca AMP Ref: 4-1206138-4</v>
          </cell>
        </row>
        <row r="149">
          <cell r="A149" t="str">
            <v>Bandeja de Fibra Multimodo para 6 Conectores SC Duplex, Marca AMP Ref: 2-1206138-4</v>
          </cell>
        </row>
        <row r="150">
          <cell r="A150" t="str">
            <v>Bandeja de Conversores de F.O. Marca AMP Ref: 1591032-1</v>
          </cell>
        </row>
        <row r="151">
          <cell r="A151" t="str">
            <v>Conversor de F.O. 10/100 BASETX SC Duplex Multimodo Marca AMP Ref: 1591024-1</v>
          </cell>
        </row>
        <row r="152">
          <cell r="A152" t="str">
            <v>Conversor de F.O. 10/100 BASETX SC Duplex Monomodo Marca AMP Ref: 1591030-1</v>
          </cell>
        </row>
        <row r="153">
          <cell r="A153" t="str">
            <v>Conversor de F.O. 1000 BASE-SX SC Duplex Multimodo Marca AMP Ref: 1591020-1</v>
          </cell>
        </row>
        <row r="154">
          <cell r="A154" t="str">
            <v>Conversor de F.O. 1000 BASE-LX SC Duplex Monomodo Marca AMP Ref: 1591022-1</v>
          </cell>
        </row>
        <row r="155">
          <cell r="A155" t="str">
            <v>Modulo Con 6 Conectores SC Para Bandeja, F.O. Monomodo, Marca AMP  Ref: 559558-2</v>
          </cell>
        </row>
        <row r="156">
          <cell r="A156" t="str">
            <v>Modulo Con 6 Conectores SC Para Bandeja, F.O. Multimodo, Marca AMP  Ref: 559558-5</v>
          </cell>
        </row>
        <row r="157">
          <cell r="A157" t="str">
            <v>Modulo Con 12 Conectores SC Para Bandeja, F.O. Monomodo, Marca AMP  Ref: 559596-2</v>
          </cell>
        </row>
        <row r="158">
          <cell r="A158" t="str">
            <v>Modulo Con 12 Conectores SC Para Bandeja, F.O. Multimodo, Marca AMP  Ref: 559596-5</v>
          </cell>
        </row>
        <row r="159">
          <cell r="A159" t="str">
            <v>Conector Tipo SC Duplex Para Fibra Optica Multimodo, 50/125µm, 3.0mm Marca AMP Ref: 5504657-9</v>
          </cell>
        </row>
        <row r="160">
          <cell r="A160" t="str">
            <v>Conector Tipo SC Duplex Para Fibra Optica Multimodo, 50/125µm, 2.0mm Marca AMP Ref: 5504928-4</v>
          </cell>
        </row>
        <row r="161">
          <cell r="A161" t="str">
            <v>Conector Tipo SC Duplex Para Fibra Optica Monomodo, 3.0mm Marca AMP Ref: 5504646-1</v>
          </cell>
        </row>
        <row r="162">
          <cell r="A162" t="str">
            <v>Conector Tipo SC Duplex Para Fibra Optica Monomodo, 900µm &amp; 250µm, 3.0mm Marca AMP Ref: 5504646-7</v>
          </cell>
        </row>
        <row r="163">
          <cell r="A163" t="str">
            <v>Conector Tipo SC Duplex Para Fibra Optica Monomodo, 2.0mm Marca AMP Ref: 5504934-2</v>
          </cell>
        </row>
        <row r="164">
          <cell r="A164" t="str">
            <v>Conector Tipo SC Duplex Para Fibra Optica Monomodo, 900µm &amp; 250µm, 2.0mm Marca AMP Ref: 5492123-1</v>
          </cell>
        </row>
        <row r="165">
          <cell r="A165" t="str">
            <v>Patch Cord SC A SC 1 Mt Fibra Optica Multimodo Fibra 50/125µm Marca AMP Ref: 1907379-1</v>
          </cell>
        </row>
        <row r="166">
          <cell r="A166" t="str">
            <v>Patch Cord SC A SC 1 Mt Fibra Optica Monomodo Fibra Marca AMP Ref: 1907435-1</v>
          </cell>
        </row>
        <row r="167">
          <cell r="A167" t="str">
            <v>Patch Cord SC A SC 2 Mt Fibra Optica Multimodo Fibra 50/125µm Marca AMP Ref: 1907379-2</v>
          </cell>
        </row>
        <row r="168">
          <cell r="A168" t="str">
            <v>Patch Cord SC A SC 2 Mt Fibra Optica Monomodo Fibra Marca AMP Ref: 1907435-2</v>
          </cell>
        </row>
        <row r="169">
          <cell r="A169" t="str">
            <v>Patch Cord SC A ST 1 Mt Fibra Optica Multimodo Fibra 50/125µm Marca AMP Ref: 5492591-1</v>
          </cell>
        </row>
        <row r="170">
          <cell r="A170" t="str">
            <v>Patch Cord SC A ST 1 Mt Fibra Optica Monomodo Fibra Marca AMP Ref: 1907357-1</v>
          </cell>
        </row>
        <row r="171">
          <cell r="A171" t="str">
            <v>Patch Cord SC A ST 2 Mt Fibra Optica Multimodo Fibra 50/125µm Marca AMP Ref: 5492591-2</v>
          </cell>
        </row>
        <row r="172">
          <cell r="A172" t="str">
            <v>Patch Cord SC A ST 2 Mt Fibra Optica Monomodo Fibra Marca AMP Ref: 1907357-2</v>
          </cell>
        </row>
        <row r="173">
          <cell r="A173" t="str">
            <v>Patch Cord SC A ST 3 Mt Fibra Optica Multimodo Fibra 50/125µm Marca AMP Ref: 5492591-3</v>
          </cell>
        </row>
        <row r="174">
          <cell r="A174" t="str">
            <v>Patch Cord SC A ST 3 Mt Fibra Optica Monomodo Fibra Marca AMP Ref: 1907357-3</v>
          </cell>
        </row>
        <row r="175">
          <cell r="A175" t="str">
            <v>Fibra Optica Multimodo, Tipo Exterior 50/125μm, Seis (6) Hilos. Con Armadura, Marca AMP Ref: 2-599682-6</v>
          </cell>
        </row>
        <row r="176">
          <cell r="A176" t="str">
            <v>Fibra Optica Multimodo, Tipo Exterior 50/125μm, Seis (12) Hilos. Con Armadura, Marca AMP Ref: 2-599683-6</v>
          </cell>
        </row>
        <row r="177">
          <cell r="A177" t="str">
            <v>Fibra Optica Monomodo, Tipo Exterior, Seis (6) Hilos. Con Armadura, Marca AMP Ref: 2-599682-4</v>
          </cell>
        </row>
        <row r="178">
          <cell r="A178" t="str">
            <v>Fibra Optica Monomodo, Tipo Exterior, Seis (12) Hilos. Con Armadura, Marca AMP Ref: 2-599683-4</v>
          </cell>
        </row>
        <row r="179">
          <cell r="A179" t="str">
            <v>Fan-Out Kit Leviton para Fibra de 6 Hilos</v>
          </cell>
        </row>
        <row r="180">
          <cell r="A180" t="str">
            <v>Fan-Out Kit Leviton para Fibra de 12 Hilos</v>
          </cell>
        </row>
        <row r="181">
          <cell r="A181" t="str">
            <v>Adaptador de F.O. SC Duplex Marca AMP Ref: 5504640-3</v>
          </cell>
        </row>
        <row r="182">
          <cell r="A182" t="str">
            <v>!!!!!!!!!!!!!!!!!!!!!!!!  MARCACIONES !!!!!!!!!!!!!!!!!!!!!!!!</v>
          </cell>
        </row>
        <row r="183">
          <cell r="A183" t="str">
            <v>Marquilla en Acrilico  de 44.6cm X 1.2cm Fondo Negro Letra Blanca</v>
          </cell>
        </row>
        <row r="184">
          <cell r="A184" t="str">
            <v>Marquilla en Acrilico  de 10cm X 0.9cm Fondo Negro Letra Blanca</v>
          </cell>
        </row>
        <row r="185">
          <cell r="A185" t="str">
            <v>Marquilla en Acrilico  de 8cm X 5cm Fondo Negro Letra Blanca</v>
          </cell>
        </row>
        <row r="186">
          <cell r="A186" t="str">
            <v>Marquilla en Acrilico  de 7cm X 2.5cm Fondo Negro Letra Blanca</v>
          </cell>
        </row>
        <row r="187">
          <cell r="A187" t="str">
            <v>Marquilla en Acrilico  de 4cm X 1.5cm Fondo Negro Letra Blanca</v>
          </cell>
        </row>
        <row r="188">
          <cell r="A188" t="str">
            <v>Marquilla en Acrilico  de 3cm X 1.5cm Fondo Negro Letra Blanca</v>
          </cell>
        </row>
        <row r="189">
          <cell r="A189" t="str">
            <v>Marquilla en Acrilico  de 1cm X 2cm Fondo Negro Letra Blanca</v>
          </cell>
        </row>
        <row r="190">
          <cell r="A190" t="str">
            <v>Marcación de Cables</v>
          </cell>
        </row>
        <row r="191">
          <cell r="A191" t="str">
            <v>Marquilla Para Identificacion de Circuito en Faceplate  de 3cm X 1.5cm Fondo Negro Letra Blanca</v>
          </cell>
        </row>
        <row r="192">
          <cell r="A192" t="str">
            <v>Marquilla Para Face Plate  de 1cm X 2cm Fondo Negro Letra Blanca</v>
          </cell>
        </row>
        <row r="193">
          <cell r="A193" t="str">
            <v>Identificación y marcación de Puntos Eléctricos</v>
          </cell>
        </row>
        <row r="194">
          <cell r="A194" t="str">
            <v>!!!!!!!!!!!!!!!!!!!!!!!!  CERTIFICACIONES !!!!!!!!!!!!!!!!!!!!!!!!</v>
          </cell>
        </row>
        <row r="195">
          <cell r="A195" t="str">
            <v>Certificación de Punto Lógico Sencillo</v>
          </cell>
        </row>
        <row r="196">
          <cell r="A196" t="str">
            <v>Certificación de Enlace de Fibra Optica</v>
          </cell>
        </row>
        <row r="197">
          <cell r="A197" t="str">
            <v>Certificación de Multipar</v>
          </cell>
        </row>
        <row r="198">
          <cell r="A198" t="str">
            <v>!!!!!!!!!!!!!!!!!!!!  RACK'S Y GABINETES !!!!!!!!!!!!!!!!!!!!</v>
          </cell>
        </row>
        <row r="199">
          <cell r="A199" t="str">
            <v>Rack Aluminio 19*86 Eia Marca Panduit Ref: CMR19X84</v>
          </cell>
        </row>
        <row r="200">
          <cell r="A200" t="str">
            <v>Gabinete Modelo Dynamic 28 RMS, Dimenciones 1425*550*610(mm), Color Negro  Marca Quest Ref: GF-2199</v>
          </cell>
        </row>
        <row r="201">
          <cell r="A201" t="str">
            <v>Gabinete Modelo Dynamic 40 RMS, Dimenciones 1968*710*810(mm), Color Negro  Marca Quest Ref: GF-2383</v>
          </cell>
        </row>
        <row r="202">
          <cell r="A202" t="str">
            <v>Gabinete Modelo Dynamic 45 RMS, Dimenciones 2190*710*810(mm), Color Negro  Marca Quest Ref: GF-2387</v>
          </cell>
        </row>
        <row r="203">
          <cell r="A203" t="str">
            <v>Gabinete. Pared Abatible 19" x 20" 14 RMS en C.R. Andes Negro Marca Quest Ref: GW-2063</v>
          </cell>
        </row>
        <row r="204">
          <cell r="A204" t="str">
            <v>Gabinete. Pared Abatible 18" x 20.5" 9 RMS, Modelo Andes II Negro Marca Quest Ref: GT-2183</v>
          </cell>
        </row>
        <row r="205">
          <cell r="A205" t="str">
            <v>Bandeja de Alta Resistencia 15'' Marca Quest Ref: BA-1027</v>
          </cell>
        </row>
        <row r="206">
          <cell r="A206" t="str">
            <v>Bandeja de Media Resistencia 12'' Marca Quest Ref: BV-1016</v>
          </cell>
        </row>
        <row r="207">
          <cell r="A207" t="str">
            <v>Bandeja de Baja Resistencia 10.5'' Marca Quest Ref: BV-1013</v>
          </cell>
        </row>
        <row r="208">
          <cell r="A208" t="str">
            <v>Bandeja Ventilada Ajustable de 19" de 19" x 66 cm</v>
          </cell>
        </row>
        <row r="209">
          <cell r="A209" t="str">
            <v>Organizador Vertical Dimension: 2042.2mm x 170.2mm x 350.2mm, Marca Panduit Ref:WMPVHC45E</v>
          </cell>
        </row>
        <row r="210">
          <cell r="A210" t="str">
            <v>Organizador Vertical Dimension: 2120mm x 254mm x 404mm, Marca Panduit Ref:PEVF10</v>
          </cell>
        </row>
        <row r="211">
          <cell r="A211" t="str">
            <v>Organizador Horizontal 1RU, Dimension: 60mm x 40mm, Marca Quest Ref: OH-4503</v>
          </cell>
        </row>
        <row r="212">
          <cell r="A212" t="str">
            <v>Organizador Horizontal 2RU, Dimension: 85mm x 80mm, Marca Quest Ref: OH-4516</v>
          </cell>
        </row>
        <row r="213">
          <cell r="A213" t="str">
            <v>Organizador Vertical, Dimension: 1800mm, Marca Quest Ref: OV-4513</v>
          </cell>
        </row>
        <row r="214">
          <cell r="A214" t="str">
            <v>Organizador Horizontal 2RU, Dimension: 89mm x 483mm x 94mm, Marca Panduit Ref: WMPF1E</v>
          </cell>
        </row>
        <row r="215">
          <cell r="A215" t="str">
            <v xml:space="preserve">Organizador Horizontal 2RU, Dimension: 89mm x 573mm x 94mm, Con  Radio de Curvatura, Marca Panduit Ref: WMPVHC45E </v>
          </cell>
        </row>
        <row r="216">
          <cell r="A216" t="str">
            <v>Organizador Horizontal 1RU, Dimension: 44mm x 483mm x 69mm, Marca Panduit Ref: WMPLFSE</v>
          </cell>
        </row>
        <row r="217">
          <cell r="A217" t="str">
            <v xml:space="preserve">Organizador Horizontal 2RU, Dimension: 88mm x 483mm x 248mm, Frontal/Trasero,  Marca Panduit Ref: NCMH2 </v>
          </cell>
        </row>
        <row r="218">
          <cell r="A218" t="str">
            <v>Multitoma Electrica Vertical 20 Amp, 125 V, Dimensiones: 978mm x 47mm x 33mm Marca Panduit Ref: CMRPSV20</v>
          </cell>
        </row>
        <row r="219">
          <cell r="A219" t="str">
            <v>Multitoma Electrica Vertical 20 Amp, 125 V, Dimensiones: 1683mm x 47mm x 33mm Marca Panduit Ref: CMRPSVD20</v>
          </cell>
        </row>
        <row r="220">
          <cell r="A220" t="str">
            <v>Multitoma Electrica Vertical 20 Amp, 125 V, Dimensiones: 1683mm x 47mm x 33mm Marca Leviton</v>
          </cell>
        </row>
        <row r="221">
          <cell r="A221" t="str">
            <v>Multitoma Electrica Horizontal Para Rack Con 6 Tomas Dobles Con Polo a Tierra Aislado. G.H. Marca Quest</v>
          </cell>
        </row>
        <row r="222">
          <cell r="A222" t="str">
            <v>Unidad de Ventilacion Marca Quest Ref: UV-4710</v>
          </cell>
        </row>
        <row r="223">
          <cell r="A223" t="str">
            <v>Toma 20A 125V 1F+N+T Seguridad Marca Levinton Ref:L520C-L</v>
          </cell>
        </row>
        <row r="224">
          <cell r="A224" t="str">
            <v>Toma Trifilar de Media Vuelta con Clavija</v>
          </cell>
        </row>
        <row r="225">
          <cell r="A225" t="str">
            <v>Power Injector ( Poe) Para Aironet 1100,1130Ag,1200,1230Ag Y 1240Ag (AIR-PWRINJ3) (MRCINNAW4PWRJ3NN)</v>
          </cell>
        </row>
        <row r="226">
          <cell r="A226" t="str">
            <v>!!!!!  PROTECCION RACK'S Y GABINETES !!!!!!</v>
          </cell>
        </row>
        <row r="227">
          <cell r="A227" t="str">
            <v>Marquilla para Identificar el Cable de Conexión del Sistema de Puesta a Tierra de Telecomunicaciones a la Tierra Eléctrica Juego 10U con Amarres Marca Panduit</v>
          </cell>
        </row>
        <row r="228">
          <cell r="A228" t="str">
            <v>Manilla Descarga Electrostática Marca 3M</v>
          </cell>
        </row>
        <row r="229">
          <cell r="A229" t="str">
            <v>Manilla Descarga Electrostática Marca Panduit</v>
          </cell>
        </row>
        <row r="230">
          <cell r="A230" t="str">
            <v>Kit Conexión P/Manilla Descarga Electro Marca Panduit</v>
          </cell>
        </row>
        <row r="231">
          <cell r="A231" t="str">
            <v xml:space="preserve">Terminal 6AWG Ponchar Ojo 1/4 Marca Panduit </v>
          </cell>
        </row>
        <row r="232">
          <cell r="A232" t="str">
            <v>Jumper P/Rack a Tierra 61 CM 10AWG, Cable Conector Antioxidante. Marca Panduit Ref: RGEJ1024PFY</v>
          </cell>
        </row>
        <row r="233">
          <cell r="A233" t="str">
            <v>Barraje Puesta Tierra, 1/4X2X20" Con Aisladores Marca Panduit</v>
          </cell>
        </row>
        <row r="234">
          <cell r="A234" t="str">
            <v>Barraje Puesta Tierra, 78x67x0.5" Con Antioxidante y Tornillos Marca Panduit</v>
          </cell>
        </row>
        <row r="235">
          <cell r="A235" t="str">
            <v>Kit de Guasas para Sistema de Puesta a Tierra del Rack, Paq. x 32 Und</v>
          </cell>
        </row>
        <row r="236">
          <cell r="A236" t="str">
            <v>Tornillo #12-24X1/2, Pavonado P/Tierra Racks, Paquete x 100U Marca Panduit Ref: RGTBSG-C</v>
          </cell>
        </row>
        <row r="237">
          <cell r="A237" t="str">
            <v>!!!!!!!!!!!!!!!!!!!!!!!  DOCUMENTACION !!!!!!!!!!!!!!!!!!!!!!!!</v>
          </cell>
        </row>
        <row r="238">
          <cell r="A238" t="str">
            <v>Planos En Formato .dwg Autocad v.14 o Superior</v>
          </cell>
        </row>
        <row r="239">
          <cell r="A239" t="str">
            <v>Actualización De Documentación De Cableado</v>
          </cell>
        </row>
        <row r="240">
          <cell r="A240" t="str">
            <v>!!!!!!!!!!!!!  CANALIZACION Y ELECTRICO !!!!!!!!!!!!!!</v>
          </cell>
        </row>
        <row r="241">
          <cell r="A241" t="str">
            <v xml:space="preserve">Canaleta metálica de 10x4 cm. con división, sección x 2,44m </v>
          </cell>
        </row>
        <row r="242">
          <cell r="A242" t="str">
            <v xml:space="preserve">Troquel datos canaleta de 10x4 cm. </v>
          </cell>
        </row>
        <row r="243">
          <cell r="A243" t="str">
            <v xml:space="preserve">Troquel eléctrico canaleta de 10x4 cm. </v>
          </cell>
        </row>
        <row r="244">
          <cell r="A244" t="str">
            <v>Canaleta metálica de 12x5 cm. con división, sección x 2,44m</v>
          </cell>
        </row>
        <row r="245">
          <cell r="A245" t="str">
            <v>Canaleta metálica de 12x5 cm. con división, sección x 2,44m Banca Pintura electrostatica en polvo</v>
          </cell>
        </row>
        <row r="246">
          <cell r="A246" t="str">
            <v>Canaleta metálica de 12x5 cm. con división, sección x 2,44m Blanca Pintura en Polvo electostatico</v>
          </cell>
        </row>
        <row r="247">
          <cell r="A247" t="str">
            <v>Codos Canaleta metálica de 12x5 cm. con división</v>
          </cell>
        </row>
        <row r="248">
          <cell r="A248" t="str">
            <v>Codos Canaleta metálica de 12x5 cm. con división Blanca Pintura electrostatica en Polvo</v>
          </cell>
        </row>
        <row r="249">
          <cell r="A249" t="str">
            <v>Codos Canaleta metálica de 12x5 cm. con división Blanca Pintura en Polvo electostatico</v>
          </cell>
        </row>
        <row r="250">
          <cell r="A250" t="str">
            <v>Troquel Angulado Con 3 Salidas de 12x5 cm.</v>
          </cell>
        </row>
        <row r="251">
          <cell r="A251" t="str">
            <v>Troquel Angulado Con 3 Salidas de 12x5 cm Blanco Pintura electrostatica en Polvo.</v>
          </cell>
        </row>
        <row r="252">
          <cell r="A252" t="str">
            <v>Troquel Angulado Con 3 Salidas de 12x5 cm. Blanca Pintura en Polvo electostatico</v>
          </cell>
        </row>
        <row r="253">
          <cell r="A253" t="str">
            <v>Troquel Angulado Con 3 Salidas de 12x5 cm Blanco Pintura electrostatica en Polvo.</v>
          </cell>
        </row>
        <row r="254">
          <cell r="A254" t="str">
            <v>Troquel Angulado Con 4 Salidas de 12x5 cm Blanco Pintura electrostatica en Polvo.</v>
          </cell>
        </row>
        <row r="255">
          <cell r="A255" t="str">
            <v>Troquel Angulado Con 4 Salidas de 12x5 cm.</v>
          </cell>
        </row>
        <row r="256">
          <cell r="A256" t="str">
            <v xml:space="preserve">Troquel Datos Canaleta de 12x5 cm. </v>
          </cell>
        </row>
        <row r="257">
          <cell r="A257" t="str">
            <v xml:space="preserve">Troquel Eléctrico Canaleta de 12x5 cm. </v>
          </cell>
        </row>
        <row r="258">
          <cell r="A258" t="str">
            <v xml:space="preserve">Troquel Eléctrico Doble Para Canaleta de 12x5 cm. </v>
          </cell>
        </row>
        <row r="259">
          <cell r="A259" t="str">
            <v>Canastilla Portacables de 200x54 mm con Accesorios Para Instalacion</v>
          </cell>
        </row>
        <row r="260">
          <cell r="A260" t="str">
            <v>Canastilla Portacables de 300x54 mm con Accesorios Para Instalacion</v>
          </cell>
        </row>
        <row r="261">
          <cell r="A261" t="str">
            <v>Tubo conduit EMT de 1/2" x 3 Mts</v>
          </cell>
        </row>
        <row r="262">
          <cell r="A262" t="str">
            <v xml:space="preserve">Unión EMT de 1/2" </v>
          </cell>
        </row>
        <row r="263">
          <cell r="A263" t="str">
            <v xml:space="preserve">Terminal EMT de 1/2" </v>
          </cell>
        </row>
        <row r="264">
          <cell r="A264" t="str">
            <v xml:space="preserve">Curva EMT de 1/2" </v>
          </cell>
        </row>
        <row r="265">
          <cell r="A265" t="str">
            <v>Tubo conduit IMC de 1/2" x 3 Mts</v>
          </cell>
        </row>
        <row r="266">
          <cell r="A266" t="str">
            <v xml:space="preserve">Unión IMC de 1/2" </v>
          </cell>
        </row>
        <row r="267">
          <cell r="A267" t="str">
            <v xml:space="preserve">Terminal IMC de 1/2" </v>
          </cell>
        </row>
        <row r="268">
          <cell r="A268" t="str">
            <v xml:space="preserve">Curva IMC de 1/2" </v>
          </cell>
        </row>
        <row r="269">
          <cell r="A269" t="str">
            <v>Tubo conduit EMT de 3/4" x 3 Mts</v>
          </cell>
        </row>
        <row r="270">
          <cell r="A270" t="str">
            <v xml:space="preserve">Unión EMT de 3/4" </v>
          </cell>
        </row>
        <row r="271">
          <cell r="A271" t="str">
            <v xml:space="preserve">Terminal EMT de 3/4" </v>
          </cell>
        </row>
        <row r="272">
          <cell r="A272" t="str">
            <v xml:space="preserve">Curva EMT de 3/4" </v>
          </cell>
        </row>
        <row r="273">
          <cell r="A273" t="str">
            <v>Tubo conduit IMC de 3/4" x 3 Mts</v>
          </cell>
        </row>
        <row r="274">
          <cell r="A274" t="str">
            <v xml:space="preserve">Unión IMC de 3/4" </v>
          </cell>
        </row>
        <row r="275">
          <cell r="A275" t="str">
            <v xml:space="preserve">Terminal IMC de 3/4" </v>
          </cell>
        </row>
        <row r="276">
          <cell r="A276" t="str">
            <v xml:space="preserve">Curva IMC de 3/4" </v>
          </cell>
        </row>
        <row r="277">
          <cell r="A277" t="str">
            <v>Tubo conduit PVC de 3/4" x 3 Mts</v>
          </cell>
        </row>
        <row r="278">
          <cell r="A278" t="str">
            <v xml:space="preserve">Terminal PVC de 3/4" </v>
          </cell>
        </row>
        <row r="279">
          <cell r="A279" t="str">
            <v xml:space="preserve">Curva PVC de 3/4" </v>
          </cell>
        </row>
        <row r="280">
          <cell r="A280" t="str">
            <v>Tubo conduit EMT de 1" x 3 Mts</v>
          </cell>
        </row>
        <row r="281">
          <cell r="A281" t="str">
            <v xml:space="preserve">Unión EMT de 1" </v>
          </cell>
        </row>
        <row r="282">
          <cell r="A282" t="str">
            <v xml:space="preserve">Terminal EMT de 1" </v>
          </cell>
        </row>
        <row r="283">
          <cell r="A283" t="str">
            <v xml:space="preserve">Curva EMT de 1" </v>
          </cell>
        </row>
        <row r="284">
          <cell r="A284" t="str">
            <v>Tubo conduit IMC de 1" x 3 Mts</v>
          </cell>
        </row>
        <row r="285">
          <cell r="A285" t="str">
            <v xml:space="preserve">Unión IMC de 1" </v>
          </cell>
        </row>
        <row r="286">
          <cell r="A286" t="str">
            <v xml:space="preserve">Terminal IMC de 1" </v>
          </cell>
        </row>
        <row r="287">
          <cell r="A287" t="str">
            <v xml:space="preserve">Curva IMC de 1" </v>
          </cell>
        </row>
        <row r="288">
          <cell r="A288" t="str">
            <v>Tubo conduit EMT de 1 1/2" x 3 Mts</v>
          </cell>
        </row>
        <row r="289">
          <cell r="A289" t="str">
            <v xml:space="preserve">Unión EMT de 1 1/2" </v>
          </cell>
        </row>
        <row r="290">
          <cell r="A290" t="str">
            <v xml:space="preserve">Terminal EMT de 1 1/2" </v>
          </cell>
        </row>
        <row r="291">
          <cell r="A291" t="str">
            <v xml:space="preserve">Curva EMT de 1 1/2" </v>
          </cell>
        </row>
        <row r="292">
          <cell r="A292" t="str">
            <v>Tubo conduit IMC de 1 1/2" x 3 Mts</v>
          </cell>
        </row>
        <row r="293">
          <cell r="A293" t="str">
            <v xml:space="preserve">Unión IMC de 1 1/2" </v>
          </cell>
        </row>
        <row r="294">
          <cell r="A294" t="str">
            <v xml:space="preserve">Terminal IMC de 1 1/2" </v>
          </cell>
        </row>
        <row r="295">
          <cell r="A295" t="str">
            <v xml:space="preserve">Curva IMC de 1 1/2" </v>
          </cell>
        </row>
        <row r="296">
          <cell r="A296" t="str">
            <v>Tubo conduit EMT de 2" x 3 Mts</v>
          </cell>
        </row>
        <row r="297">
          <cell r="A297" t="str">
            <v xml:space="preserve">Unión EMT de 2" </v>
          </cell>
        </row>
        <row r="298">
          <cell r="A298" t="str">
            <v xml:space="preserve">Terminal EMT de 2" </v>
          </cell>
        </row>
        <row r="299">
          <cell r="A299" t="str">
            <v xml:space="preserve">Curva EMT de 2" </v>
          </cell>
        </row>
        <row r="300">
          <cell r="A300" t="str">
            <v>Tubo conduit IMC de 2" x 3 Mts</v>
          </cell>
        </row>
        <row r="301">
          <cell r="A301" t="str">
            <v xml:space="preserve">Unión IMC de 2" </v>
          </cell>
        </row>
        <row r="302">
          <cell r="A302" t="str">
            <v xml:space="preserve">Terminal IMC de 2" </v>
          </cell>
        </row>
        <row r="303">
          <cell r="A303" t="str">
            <v xml:space="preserve">Curva IMC de 2" </v>
          </cell>
        </row>
        <row r="304">
          <cell r="A304" t="str">
            <v>Tubo conduit PVC de 2" x 3 Mts</v>
          </cell>
        </row>
        <row r="305">
          <cell r="A305" t="str">
            <v xml:space="preserve">Terminal PVC de 2" </v>
          </cell>
        </row>
        <row r="306">
          <cell r="A306" t="str">
            <v xml:space="preserve">Curva PVC de 2" </v>
          </cell>
        </row>
        <row r="307">
          <cell r="A307" t="str">
            <v>Riel Chanel 7/8" Cal 14 x 3 mts Ranurado</v>
          </cell>
        </row>
        <row r="308">
          <cell r="A308" t="str">
            <v xml:space="preserve">Abrazadera de 1/2" (ajustable) para Riel Chanel </v>
          </cell>
        </row>
        <row r="309">
          <cell r="A309" t="str">
            <v xml:space="preserve">Abrazadera de 3/4" (ajustable) para Riel Chanel </v>
          </cell>
        </row>
        <row r="310">
          <cell r="A310" t="str">
            <v xml:space="preserve">Abrazadera de 1" (ajustable) para Riel Chanel </v>
          </cell>
        </row>
        <row r="311">
          <cell r="A311" t="str">
            <v xml:space="preserve">Abrazadera de 1 1/2" (ajustable) para Riel Chanel </v>
          </cell>
        </row>
        <row r="312">
          <cell r="A312" t="str">
            <v xml:space="preserve">Abrazadera de 2" (ajustable) para Riel Chanel </v>
          </cell>
        </row>
        <row r="313">
          <cell r="A313" t="str">
            <v xml:space="preserve">Conduleta 2 C NEMA 4 aluminio con empaque. </v>
          </cell>
        </row>
        <row r="314">
          <cell r="A314" t="str">
            <v xml:space="preserve">Conduleta 2 ll NEMA 4 aluminio con empaque </v>
          </cell>
        </row>
        <row r="315">
          <cell r="A315" t="str">
            <v>Chazo 3/8X2-1/8 Tipo Perno (Perno de 5/16)</v>
          </cell>
        </row>
        <row r="316">
          <cell r="A316" t="str">
            <v>Clavija 20A 125V 1F+N+T Ref:L520P-L</v>
          </cell>
        </row>
        <row r="317">
          <cell r="A317" t="str">
            <v>Alambre de Cobre desnudo #14</v>
          </cell>
        </row>
        <row r="318">
          <cell r="A318" t="str">
            <v>Acometida en 5 No. 6</v>
          </cell>
        </row>
        <row r="319">
          <cell r="A319" t="str">
            <v>Acometida en 4 No. 6 + 1 No. 8</v>
          </cell>
        </row>
        <row r="320">
          <cell r="A320" t="str">
            <v>Cable Soldador # 6 AWG , 600V, 105 Grados</v>
          </cell>
        </row>
        <row r="321">
          <cell r="A321" t="str">
            <v>Cable Triplex THHN Cu 12AWG 600V- 90°C (Rojo-Blanco-Verde)</v>
          </cell>
        </row>
        <row r="322">
          <cell r="A322" t="str">
            <v>Cable Triplex THHN Cu 12AWG 600V- 90°C (Azul-Blanco-Verde)</v>
          </cell>
        </row>
        <row r="323">
          <cell r="A323" t="str">
            <v xml:space="preserve">Cable de Cobre THWN/THHN #6 Suave Aislado 600V AWG </v>
          </cell>
        </row>
        <row r="324">
          <cell r="A324" t="str">
            <v xml:space="preserve">Cable de Cobre THWN/THHN #8 Suave Aislado 600V AWG </v>
          </cell>
        </row>
        <row r="325">
          <cell r="A325" t="str">
            <v xml:space="preserve">Cable de Cobre THWN/THHN #12 Suave Aislado 600V AWG </v>
          </cell>
        </row>
        <row r="326">
          <cell r="A326" t="str">
            <v xml:space="preserve">Cable de Cobre THWN/THHN #14 Suave Aislado 600V AWG </v>
          </cell>
        </row>
        <row r="327">
          <cell r="A327" t="str">
            <v>Cable Encauchetado 4 x 8</v>
          </cell>
        </row>
        <row r="328">
          <cell r="A328" t="str">
            <v>Cable Encauchetado 3 x 12</v>
          </cell>
        </row>
        <row r="329">
          <cell r="A329" t="str">
            <v>Cable Encauchetado 3 x 14</v>
          </cell>
        </row>
        <row r="330">
          <cell r="A330" t="str">
            <v>Terminales de Cobre Para Cable #8</v>
          </cell>
        </row>
        <row r="331">
          <cell r="A331" t="str">
            <v>Tablero Trifasico de 42 Circuitos Con Espacio Para Totalizador</v>
          </cell>
        </row>
        <row r="332">
          <cell r="A332" t="str">
            <v>Tablero DIN 8 ctos</v>
          </cell>
        </row>
        <row r="333">
          <cell r="A333" t="str">
            <v>Tablero DIN 12 ctos</v>
          </cell>
        </row>
        <row r="334">
          <cell r="A334" t="str">
            <v>Tablero 8 Circuitos</v>
          </cell>
        </row>
        <row r="335">
          <cell r="A335" t="str">
            <v xml:space="preserve">Tablero 4 Circuitos, Barraje </v>
          </cell>
        </row>
        <row r="336">
          <cell r="A336" t="str">
            <v>Totalizador Industrial Ajustable de 150 Amp</v>
          </cell>
        </row>
        <row r="337">
          <cell r="A337" t="str">
            <v xml:space="preserve">Breaker Siemens Enchufable 2x40A </v>
          </cell>
        </row>
        <row r="338">
          <cell r="A338" t="str">
            <v xml:space="preserve">Breaker Siemens Enchufable 1x20A </v>
          </cell>
        </row>
        <row r="339">
          <cell r="A339" t="str">
            <v xml:space="preserve">Breaker Siemens Enchufable 2x20A </v>
          </cell>
        </row>
        <row r="340">
          <cell r="A340" t="str">
            <v>Breaker Siemens Industrial 3x50A Fijo</v>
          </cell>
        </row>
        <row r="341">
          <cell r="A341" t="str">
            <v>Minibreker de  9 Amp.</v>
          </cell>
        </row>
        <row r="342">
          <cell r="A342" t="str">
            <v xml:space="preserve">Toma Doble 125V 15A Polo a Tierra Aislado Grado Hosp Naranja con Tapa </v>
          </cell>
        </row>
        <row r="343">
          <cell r="A343" t="str">
            <v>Toma Doble 125V 15A con Polo a Tierra Blanca con Tapa</v>
          </cell>
        </row>
        <row r="344">
          <cell r="A344" t="str">
            <v>Toma Doble 125V 15A con Polo a Tierra Almendra con Tapa</v>
          </cell>
        </row>
        <row r="345">
          <cell r="A345" t="str">
            <v>Toma Doble 110v Para Zona Humeda GFCI Con Tapa</v>
          </cell>
        </row>
        <row r="346">
          <cell r="A346" t="str">
            <v>Cofre Metalico con Chapa de 30*20*16 cm</v>
          </cell>
        </row>
        <row r="347">
          <cell r="A347" t="str">
            <v>Caja de Paso 20*20*15 cm</v>
          </cell>
        </row>
        <row r="348">
          <cell r="A348" t="str">
            <v>Caja de Paso 25*25*15 cm</v>
          </cell>
        </row>
        <row r="349">
          <cell r="A349" t="str">
            <v>Caja CS274 Incluye Marco y Tapa</v>
          </cell>
        </row>
        <row r="350">
          <cell r="A350" t="str">
            <v>Caja CS276 Incluye Marco y Tapa</v>
          </cell>
        </row>
        <row r="351">
          <cell r="A351" t="str">
            <v>Caja Rawelt de 2 x 4 " Salida de 3/4" (tres salidas)</v>
          </cell>
        </row>
        <row r="352">
          <cell r="A352" t="str">
            <v xml:space="preserve">Descargador de Sobre Tension  </v>
          </cell>
        </row>
        <row r="353">
          <cell r="A353" t="str">
            <v>Varilla de Cobre 5/8 2.4Mts</v>
          </cell>
        </row>
        <row r="354">
          <cell r="A354" t="str">
            <v>Soldadura Cadwell 115 Gramos</v>
          </cell>
        </row>
        <row r="355">
          <cell r="A355" t="str">
            <v>Tratamiento Para Sistema Puesta a Tierra Paquete por 15 Kg</v>
          </cell>
        </row>
        <row r="356">
          <cell r="A356" t="str">
            <v>Tapa de Inspeccion y Base</v>
          </cell>
        </row>
        <row r="357">
          <cell r="A357" t="str">
            <v xml:space="preserve">Terminal 6 AWG Ponchar Panduit Ojo 1/4 </v>
          </cell>
        </row>
        <row r="358">
          <cell r="A358" t="str">
            <v>Poste Metalico de 18 Mts Incluye Base en Concreto</v>
          </cell>
        </row>
        <row r="359">
          <cell r="A359" t="str">
            <v>Coraza metalica 1" con recubrimiento plastico</v>
          </cell>
        </row>
        <row r="360">
          <cell r="A360" t="str">
            <v>Conector recto para coraza 1"</v>
          </cell>
        </row>
        <row r="361">
          <cell r="A361" t="str">
            <v>Conectores de Derivación de Autodesforre</v>
          </cell>
        </row>
        <row r="362">
          <cell r="A362" t="str">
            <v>Conectores de Ojo para Cable N°12 AWG</v>
          </cell>
        </row>
        <row r="363">
          <cell r="A363" t="str">
            <v>Conector Tierra Grifequip</v>
          </cell>
        </row>
        <row r="364">
          <cell r="A364" t="str">
            <v>Canalizacion Para 2 Tubos de 2" en Zona Dura y Recuperacion</v>
          </cell>
        </row>
        <row r="365">
          <cell r="A365" t="str">
            <v>Canalizacion Para 2 Tubos de 2" en Zona Blanda y Recuperacion</v>
          </cell>
        </row>
        <row r="366">
          <cell r="A366" t="str">
            <v>!!!!!!!!!!!!!!!!!!!!!!!  EQUIPOS !!!!!!!!!!!!!!!!!!!!!!!!</v>
          </cell>
        </row>
        <row r="367">
          <cell r="A367" t="str">
            <v xml:space="preserve">WS-C2960-8TC-L - Catalyst 2960 8 10/100 + 1 T/SFP LAN Base Image Marca Cisco </v>
          </cell>
        </row>
        <row r="368">
          <cell r="A368" t="str">
            <v xml:space="preserve">GE SFP, LC Connector Sx Transceiver Marca Cisco </v>
          </cell>
        </row>
        <row r="369">
          <cell r="A369" t="str">
            <v>CON-OS-C29608C- Smarnet 5x8xNBD para Catalyst 2960 8 10/100 + 1 T/SFP</v>
          </cell>
        </row>
        <row r="370">
          <cell r="A370" t="str">
            <v>Transceiver Multimodo F.O SC-RJ45 Multimodo 2Km</v>
          </cell>
        </row>
        <row r="371">
          <cell r="A371" t="str">
            <v xml:space="preserve">Teléfono Euroset 5005 color Ártico (Gris), Antracita </v>
          </cell>
        </row>
        <row r="372">
          <cell r="A372" t="str">
            <v>Teléfono Euroset 5020 color Ártico (Gris), Antracita con Altavoz, Pantalla e Identificador de llamadas. Marca Siemens</v>
          </cell>
        </row>
        <row r="373">
          <cell r="A373" t="str">
            <v>Switch Marca Cisco Ref: WS-C2960-8TC-L</v>
          </cell>
        </row>
        <row r="374">
          <cell r="A374" t="str">
            <v>Switch Marca Cisco Ref: WS-C2960-24TT-L</v>
          </cell>
        </row>
        <row r="376">
          <cell r="A376" t="str">
            <v>!!!!!!!!!!!!!!!!!!!!!! VAR !!!!!!!!!!!!!!!!!!!!!!!!</v>
          </cell>
        </row>
        <row r="377">
          <cell r="A377" t="str">
            <v>Consumibles</v>
          </cell>
        </row>
        <row r="378">
          <cell r="A378" t="str">
            <v>Luminaria 4x17W incrustar sin marco. Rejilla 16 celdas especular envolvente.
Tubos 4100ºK. Balasto electrónico Cinco años de Garantía. Completa</v>
          </cell>
        </row>
        <row r="379">
          <cell r="A379" t="str">
            <v>Interruptor Sencillo Luminex Línea Arquea Color Blanco</v>
          </cell>
        </row>
        <row r="380">
          <cell r="A380" t="str">
            <v>Clavija 15A 125V 1F+N+T Polo a tierra</v>
          </cell>
        </row>
        <row r="381">
          <cell r="A381" t="str">
            <v>Cable de Fuerza #3x16 Encauchetado Aislado PVC AWG</v>
          </cell>
        </row>
        <row r="382">
          <cell r="A382" t="str">
            <v>Cable de Cobre Desnudo #12</v>
          </cell>
        </row>
        <row r="383">
          <cell r="A383" t="str">
            <v>Empalme conector de autodesforre 3M # 10-12 AWG.
Paquete x 15 Unidades</v>
          </cell>
        </row>
        <row r="384">
          <cell r="A384" t="str">
            <v>Caja 2400 Metálica Doble Fondo</v>
          </cell>
        </row>
        <row r="385">
          <cell r="A385" t="str">
            <v>Cinta Velcro Rollo por 4,5m</v>
          </cell>
        </row>
        <row r="386">
          <cell r="A386" t="str">
            <v>Varilla roscada 3/8 sección x 3 m</v>
          </cell>
        </row>
        <row r="387">
          <cell r="A387" t="str">
            <v>Riel Channel 2x4 ranurado, sección x2,40</v>
          </cell>
        </row>
        <row r="388">
          <cell r="A388" t="str">
            <v>Abrazadera doble ala para tubería 1 pulgada</v>
          </cell>
        </row>
        <row r="389">
          <cell r="A389" t="str">
            <v>Grapa de 1 pulgada</v>
          </cell>
        </row>
        <row r="390">
          <cell r="A390" t="str">
            <v>Tablero 12 Circuitos, Puerta y Barraje con Espacio para Totalizador</v>
          </cell>
        </row>
        <row r="391">
          <cell r="A391" t="str">
            <v>Empalme conector de autodesforre 3M # 10-12 AWG.</v>
          </cell>
        </row>
        <row r="392">
          <cell r="A392" t="str">
            <v>Teléfono Digital Optipoint 500 Estandar</v>
          </cell>
        </row>
        <row r="393">
          <cell r="A393" t="str">
            <v>Teléfono Análogo Euroset 5005</v>
          </cell>
        </row>
        <row r="394">
          <cell r="A394" t="str">
            <v>Cinta de Velcro</v>
          </cell>
        </row>
        <row r="396">
          <cell r="A396" t="str">
            <v>!!!!!!!!!!!!!!!!!!!!!! VARIABLE 2 !!!!!!!!!!!!!!!!!!!!!!!!</v>
          </cell>
        </row>
        <row r="397">
          <cell r="A397" t="str">
            <v xml:space="preserve">Informe y Planos AsBuild Incluye diagrama unifilar, memorias de calculo </v>
          </cell>
        </row>
        <row r="398">
          <cell r="A398" t="str">
            <v>Rack Aluminio 19*86 Eia Marca AMP</v>
          </cell>
        </row>
        <row r="399">
          <cell r="A399" t="str">
            <v>Patch Cord 4 Pares  Cat 7A Rj45 3 Mt Marca AMP Ref: 336488-3 Ref: 19SIT4A03MB03L</v>
          </cell>
        </row>
        <row r="400">
          <cell r="A400" t="str">
            <v>Patch Cord 10ml Categoria 6-6A Cruzado RJ45 (Original de fabrica) 2-1499150-5</v>
          </cell>
        </row>
        <row r="401">
          <cell r="A401" t="str">
            <v>Patch Cord 10ml Categoria 6-6A Cruzado RJ45 (Original de fabrica)</v>
          </cell>
        </row>
        <row r="402">
          <cell r="A402" t="str">
            <v>Patch Panel 24 Puertos Angulado , Cat 6a Herraje (No Incluye Jacks Marca AMP)</v>
          </cell>
        </row>
        <row r="403">
          <cell r="A403" t="str">
            <v>Patch Panel 24 Puertos, Cat 6a Herraje (No Incluye Jacks Marca Siemon)</v>
          </cell>
        </row>
        <row r="404">
          <cell r="A404" t="str">
            <v>Patch Cord de Fibra Optica Duplex SC-SC, 2 m. Multimodo, 50/125 um.</v>
          </cell>
        </row>
        <row r="405">
          <cell r="A405" t="str">
            <v>Modulo de Fibra con 3 acoples duplex SC</v>
          </cell>
        </row>
        <row r="406">
          <cell r="A406" t="str">
            <v>Placa de Fibra con 3 acoples duplex SC</v>
          </cell>
        </row>
        <row r="407">
          <cell r="A407" t="str">
            <v>Transiver para Fibra Multimodo</v>
          </cell>
        </row>
        <row r="408">
          <cell r="A408" t="str">
            <v>Tapa de Espacio Libre para bandeja de fibra</v>
          </cell>
        </row>
        <row r="409">
          <cell r="A409" t="str">
            <v>Bandeja de Fibra Optica de 18 puertos, para 3 módulos sextuples</v>
          </cell>
        </row>
        <row r="410">
          <cell r="A410" t="str">
            <v>Certificaciones de Fibra por hilo</v>
          </cell>
        </row>
        <row r="411">
          <cell r="A411" t="str">
            <v>Patch panel 24 puertos categoria 5E</v>
          </cell>
        </row>
        <row r="412">
          <cell r="A412" t="str">
            <v>Cable de 6 Fibras Opticas, Exterior, 50/125 um, (10G), multimodo, tipo Breakout</v>
          </cell>
        </row>
        <row r="413">
          <cell r="A413" t="str">
            <v>Cable de 6 Fibras Opticas, Exterior/Interior, 50/125 um, (10G a 150 m), multimodo, tipo Breakout Exterior</v>
          </cell>
        </row>
        <row r="414">
          <cell r="A414" t="str">
            <v>Cable de 6 Fibras Opticas, Exterior/Interior, 50/125 um, (10G a 150 m), multimodo, para uso Interior</v>
          </cell>
        </row>
        <row r="415">
          <cell r="A415" t="str">
            <v>Cable de 6 Fibras Opticas, Exterior/Interior, 50/125 um, (10G a 150 m), multimodo, para uso Exterior</v>
          </cell>
        </row>
        <row r="416">
          <cell r="A416" t="str">
            <v>Cable de 6 Fibras Opticas, 50/125 um, (10G), multimodo, para uso interior</v>
          </cell>
        </row>
        <row r="417">
          <cell r="A417" t="str">
            <v>Patch Cord 2 Pares Tera A Rj45 Cat 5e 3 Mt Rojo Ref: 19SIT2E203MB03L</v>
          </cell>
        </row>
        <row r="418">
          <cell r="A418" t="str">
            <v>Transceiver Multimodo F.O SC-RJ45 Multimodo 2Km</v>
          </cell>
        </row>
        <row r="419">
          <cell r="A419" t="str">
            <v>Adaptador Ct Angulado 1 Port</v>
          </cell>
        </row>
        <row r="420">
          <cell r="A420" t="str">
            <v xml:space="preserve">Adaptador Ct Angulado 1 Port </v>
          </cell>
        </row>
        <row r="421">
          <cell r="A421" t="str">
            <v xml:space="preserve">Toma Tera, Cat 7,Tipo Max, Marca AMP </v>
          </cell>
        </row>
        <row r="422">
          <cell r="A422" t="str">
            <v>Cable S/Ftp, Cat 7a, 4 Pares,CMR, 1000Mhz, Marca AMP Color Rojo  305ml</v>
          </cell>
        </row>
        <row r="423">
          <cell r="A423" t="str">
            <v>Cable S/Ftp, Cat 7a, 4 Pares,CMR, 1000Mhz, Marca Siemon Color Rojo Ref: 9T7R4-E10-06-R1   305M</v>
          </cell>
        </row>
        <row r="424">
          <cell r="A424" t="str">
            <v xml:space="preserve">Cable S/Ftp, Cat 7a, 4 Pares,CMR, 1000Mhz, Marca AMP Color Rojo </v>
          </cell>
        </row>
        <row r="425">
          <cell r="A425" t="str">
            <v>Organizador horizontal 2U</v>
          </cell>
        </row>
        <row r="426">
          <cell r="A426" t="str">
            <v>Conector SC Multimodo 50/125 um</v>
          </cell>
        </row>
        <row r="427">
          <cell r="A427" t="str">
            <v>Interruptor Triple Decorativo Luminex</v>
          </cell>
        </row>
        <row r="428">
          <cell r="A428" t="str">
            <v>Medidor Electronico Clase 0.5 Trifasico Tetrafilar 220V</v>
          </cell>
        </row>
        <row r="429">
          <cell r="A429" t="str">
            <v>Extractor Aire 8'' 21 Cm 120V incluye Rejilla Protección (ACUAVAL)</v>
          </cell>
        </row>
        <row r="430">
          <cell r="A430" t="str">
            <v xml:space="preserve">Transformador 75kVA 13200/ 220V, trifasico, aceite DY5. Incluye collarin </v>
          </cell>
        </row>
        <row r="431">
          <cell r="A431" t="str">
            <v>Bajante Galvanizado 3'' con Capacete x 6m</v>
          </cell>
        </row>
        <row r="432">
          <cell r="A432" t="str">
            <v>Medidor Trifasico 3x220V 20(80) A</v>
          </cell>
        </row>
        <row r="433">
          <cell r="A433" t="str">
            <v>Gabinete para medidor</v>
          </cell>
        </row>
        <row r="436">
          <cell r="A436" t="str">
            <v>Lampara 4X17W T8 con Rejilla 16 Celdas Aluminio Especular Envolvente.  Balasto Electronico 60x60cm Marca ILTEC</v>
          </cell>
        </row>
        <row r="437">
          <cell r="A437" t="str">
            <v>Lampara 4x17W T8 con Rejilla 16 Celdas Aluminio Especular Envolvente.  Balasto Electronico 6ox60cm Incrustar Marca ILTEC</v>
          </cell>
        </row>
        <row r="438">
          <cell r="A438" t="str">
            <v>Lampara 4x17W T8 con Rejilla 16 Celdas Aluminio Especular Envolvente.  Balasto Electronico 60x60cm Incrustar Marca ILTEC</v>
          </cell>
        </row>
        <row r="439">
          <cell r="A439" t="str">
            <v>Lampara 4x17W T8 con Rejilla 16 Celdas Aluminio Especular Envolvente.  Balasto Electronico 6ox60cm  Marca ILTEC</v>
          </cell>
        </row>
        <row r="440">
          <cell r="A440" t="str">
            <v>Lampara 4X17W T8 con Rejilla 16 Celdas Aluminio Especular Envolvente.  Balasto Electronico 60x60cm Marca ILTEC</v>
          </cell>
        </row>
        <row r="441">
          <cell r="A441" t="str">
            <v>Lampara 2x32W T8 con Rejilla 12 Celdas Aluminio Especular Envolvente.  Balasto Electronico 30x120cm Incrustar Marca ILTEC</v>
          </cell>
        </row>
        <row r="442">
          <cell r="A442" t="str">
            <v>Lampara 2x32W T8 con hermetica sobreponer.  Balasto Electronico  Marca ILTEC</v>
          </cell>
        </row>
        <row r="443">
          <cell r="A443" t="str">
            <v>Lampara 2x32W T8 con Rejilla 12 Celdas Aluminio Especular Envolvente.  Balasto Electronico 30x120cm Incrustar Marca ILTEC</v>
          </cell>
        </row>
        <row r="444">
          <cell r="A444" t="str">
            <v>Reflector Rectangular 250W Metal Hallide 220V</v>
          </cell>
        </row>
        <row r="445">
          <cell r="A445" t="str">
            <v>Traslado de Luminarias Existentes 4x17W T8 1ml no incluye adecuacion Cielo Falso</v>
          </cell>
        </row>
        <row r="446">
          <cell r="A446" t="str">
            <v>Trasladar Lampara Existentes 1.5 ml No incluye adecuaciones civiles</v>
          </cell>
        </row>
        <row r="447">
          <cell r="A447" t="str">
            <v xml:space="preserve">Poste Concreto 12m 1050 </v>
          </cell>
        </row>
        <row r="450">
          <cell r="A450" t="str">
            <v>Tablero 8 Circuitos Con interuptores enchufables de 20A Monofasico con Puerta y Chapa</v>
          </cell>
        </row>
        <row r="451">
          <cell r="A451" t="str">
            <v>Tablero Electrico 12 circuitos con espacio para totalizador 3x40A (2un), Interruptores enchufables 1x20A, 1x15A.  Puerta y Chapa</v>
          </cell>
        </row>
        <row r="452">
          <cell r="A452" t="str">
            <v>Tablero Electrico Trifasico 12 Circuitos con espacio para totalizador, totalizador de 3x40A (2uni), interruptores enchufables, 15A y 20A.  Puerta y Chapa</v>
          </cell>
        </row>
        <row r="453">
          <cell r="A453" t="str">
            <v>Tablero Electrico 12 circuitos con espacio para totalizador 3x30A (2un), Interruptores enchufables 1x20A, 1x15A.  Puerta y Chapa</v>
          </cell>
        </row>
        <row r="454">
          <cell r="A454" t="str">
            <v>Tablero Electrico 12 circuitos con espacio para totalizador, Totalizador 3x80A 220V, interruptor enchufables 2x30A, 1x20A, 1x30A, 1x15A.  Puerta y chapa</v>
          </cell>
        </row>
        <row r="455">
          <cell r="A455" t="str">
            <v>Tablero Electrico 12 circuitos sin espacio para totalizador, incluye dos totalizadores 3x30A, interruptor enchufables 1x20A, 1x15A.  Puerta y chapa</v>
          </cell>
        </row>
        <row r="456">
          <cell r="A456" t="str">
            <v>Tablero Electrico 12 circuitos trifasico con espacio para totalizador.  Incluye Totalizador de 3x70A, Interruptores 20A enchufables Puerta y Chapa</v>
          </cell>
        </row>
        <row r="457">
          <cell r="A457" t="str">
            <v>Tablero Electrico 12 Circuitos con Interruptores enchufables 20A</v>
          </cell>
        </row>
        <row r="458">
          <cell r="A458" t="str">
            <v>Tablero Electrico 12 Circuitos sin espacio para totalizador, sin interruptores.  Puerta y Chapa</v>
          </cell>
        </row>
        <row r="459">
          <cell r="A459" t="str">
            <v>Tablero Electrico 12 Circuitos con Interruptores enchufables 20A, Puerta y Chapa trifasico sin espacio para totalizador</v>
          </cell>
        </row>
        <row r="460">
          <cell r="A460" t="str">
            <v>Tablero Electrico Trifasico 12 Circuitos sin espacio para totalizador, interruptores enchufables 1x15A y 20A.  Puerta y Chapa</v>
          </cell>
        </row>
        <row r="461">
          <cell r="A461" t="str">
            <v>Tablero Electrico 12 Circuitos con Interruptores enchufables 20A, Puerta y Chapa Bifasico</v>
          </cell>
        </row>
        <row r="462">
          <cell r="A462" t="str">
            <v>Tablero Electrico 18 Circuitos con espacio para totalizador, incluye dos Totalizadores de 3x100A 220V, Interruptores 15 y 20A enchufables</v>
          </cell>
        </row>
        <row r="463">
          <cell r="A463" t="str">
            <v>Tablero Electrico 18 Circuitos con espacio para totalizador, incluye totalizador de 3x125A e interruptores enchufables 3x100 (1), 3x30 (1), 2x20, 2x60, 1x30, 1x15 (6).  Puerta y Chapa</v>
          </cell>
        </row>
        <row r="464">
          <cell r="A464" t="str">
            <v>Tablero Electrico 24 circuitos con espacio para totalizador, Totalizador 3x80A 220V, interruptor enchufables 2x30A, 1x20A, 1x30A, 1x15A.  Puerta y chapa</v>
          </cell>
        </row>
        <row r="465">
          <cell r="A465" t="str">
            <v>Tablero Electrico Trifasico 36 Circuitos con espacio para totalizador, totalizador de 3x100A (2uni), interruptores enchufables 2x50A, 2x30A, 2x30A, 15A y 20A.  Puerta y Chapa</v>
          </cell>
        </row>
        <row r="466">
          <cell r="A466" t="str">
            <v>Tablero Electrico Trifasico 42 Circuitos con espacio para totalizador, interruptores enchufables 3x50, 2x50A, 2x30A, 2x30A, 15A y 20A.  Puerta y Chapa</v>
          </cell>
        </row>
        <row r="467">
          <cell r="A467" t="str">
            <v>Tablero 400A trifasico, incluye Interruptor Totalizador 3x400A 220V, un interruptor de 3x150A, tres interruptores de 3x100A, dos interruptores 3x70A, dos interruptores de 3x50A.  Barraje de Neutro, Tierra, puerta</v>
          </cell>
        </row>
        <row r="468">
          <cell r="A468" t="str">
            <v>Tablero 400A trifasico, incluye Interruptor Totalizador 3x400A 220V, un interruptor de 3x150A, tres interruptores de 3x100A, dos interruptores 3x70A, dos interruptores de 3x50A.  Barraje de Neutro, Tierra, puerta</v>
          </cell>
        </row>
        <row r="469">
          <cell r="A469" t="str">
            <v>Tablero By Pass 40x50cm Incluye llave Tetrapolar 70A tres posiciones, Interruptores 3x50A (2un).  Puerta y chapa</v>
          </cell>
        </row>
        <row r="470">
          <cell r="A470" t="str">
            <v>Tablero Electrico 50x60cm Incluye llave tripolar 70A tres posiciones, Interruptores tipo minibreaker 2x50A (2un), 1x20A (5un), barraje de Neutro (2un), barraje de tierra (1un).  Puerta y chapa</v>
          </cell>
        </row>
        <row r="471">
          <cell r="A471" t="str">
            <v>Tablero Electrico 50x60cm Incluye llave tripolar 40A tres posiciones, Interruptores tipo minibreaker 1x30A (2un), 1x20A (5un), barraje de Neutro (2un), barraje de tierra (1un).  Puerta y chapa</v>
          </cell>
        </row>
        <row r="472">
          <cell r="A472" t="str">
            <v>Tablero Electrico 50x60cm Incluye llave tripolar 40A tres posiciones, Interruptores tipo minibreaker 1x30A (2un), 1x20A (5un), barraje de Neutro (2un), barraje de tierra (1un).  Puerta y chapa</v>
          </cell>
        </row>
        <row r="473">
          <cell r="A473" t="str">
            <v>Tablero Electrico 50x60cm Incluye llave tripolar 40A tres posiciones, Interruptores tipo minibreaker 1x30A (2un), 1x20A (5un), barraje de Neutro (2un), barraje de tierra (1un). Puerta y chapa</v>
          </cell>
        </row>
        <row r="474">
          <cell r="A474" t="str">
            <v>Tablero Electrico 50x60cm Incluye llave tripolar 70A tres posiciones, Interruptor trifasico 3x40A (2un), minibreaker 1x20A (3un), barraje de Neutro (2un), barraje de tierra (1un).  Puerta y chapa</v>
          </cell>
        </row>
        <row r="475">
          <cell r="A475" t="str">
            <v>Tablero para ByPass UPS 30x40cm Incluye llave Tripolar 80A tres posiciones, 2 Interruptores 2x50A (2un), Barraje Neutro (2), tierra (2)</v>
          </cell>
        </row>
        <row r="476">
          <cell r="A476" t="str">
            <v>Tablero ByPass 30x40Cm con llave tripolar 30A tres posiciones UPS y RED Dos interruptores tipo minibreaker 2x30A.  Puerta y Chapa</v>
          </cell>
        </row>
        <row r="477">
          <cell r="A477" t="str">
            <v>Gabinete para Grupo de medida tipo AE319 Incluye 3 CT's 200/5A, bandeja medidor, bandeja CT's, Interruptor 3x200A 220V 25kA, bornera medidor</v>
          </cell>
        </row>
        <row r="478">
          <cell r="A478" t="str">
            <v xml:space="preserve">Tablero general de Distribución Incluye Barraje Trifasico 250A, Totalizador 200A, Interruptor 3x100, interruptor 3x50A, interruptor 3x80, interruptor de 3x50A, dos reservas, barraje de Neutro, barraje de tierra.  Equipo PM200. Puerta y chapa </v>
          </cell>
        </row>
        <row r="479">
          <cell r="A479" t="str">
            <v xml:space="preserve">Tablero general de Distribución Incluye Barraje Trifasico 250A, Totalizador 200A, Interruptor 3x100, interruptor 3x50A, interruptor 3x80, interruptor de 3x50A, dos reservas, barraje de Neutro, barraje de tierra.  Equipo PM200. Puerta y chapa </v>
          </cell>
        </row>
        <row r="480">
          <cell r="A480" t="str">
            <v>Tablero Electrico 30x50cm Incluye llave tetrapolar 70A tres posiciones, Interruptor 3x50A (2un).</v>
          </cell>
        </row>
        <row r="481">
          <cell r="A481" t="str">
            <v>Minisplit 18000BTU 220V incluye condensadora, ducto, filtro de aire, accesorios. Control remoto Bajo nivel de ruido marca LG</v>
          </cell>
        </row>
        <row r="482">
          <cell r="A482" t="str">
            <v>Minisplit 18000BTU 220V incluye condensadora, ducto, filtro de aire, accesorios. Control remoto Bajo nivel de ruido</v>
          </cell>
        </row>
        <row r="483">
          <cell r="A483" t="str">
            <v>Minisplit 24000BTU 220V incluye condensadora, ducto, filtro de aire, accesorios. Control remoto Bajo nivel de ruido  marca LG</v>
          </cell>
        </row>
        <row r="484">
          <cell r="A484" t="str">
            <v>Minisplit 24000BTU 220V incluye condensadora, ducto, filtro de aire, accesorios. Control remoto Bajo nivel de ruido</v>
          </cell>
        </row>
        <row r="485">
          <cell r="A485" t="str">
            <v>Minisplit 24000BTU</v>
          </cell>
        </row>
        <row r="486">
          <cell r="A486" t="str">
            <v>Minisplit 18000BTU</v>
          </cell>
        </row>
        <row r="487">
          <cell r="A487" t="str">
            <v>Minisplit 9000BTU 220V incluye condensadora, ducto, filtro de aire, accesorios. Control remoto Bajo nivel de ruido  marca LG</v>
          </cell>
        </row>
        <row r="488">
          <cell r="A488" t="str">
            <v>Minisplit 9000BTU 220V incluye condensadora, ducto, filtro de aire, accesorios. Control remoto Bajo nivel de ruido</v>
          </cell>
        </row>
        <row r="489">
          <cell r="A489" t="str">
            <v>Minisplit 12000BTU Instalación de Unidad Condensadora y Ducto y desague (20ml)</v>
          </cell>
        </row>
        <row r="490">
          <cell r="A490" t="str">
            <v>Minisplit 12000BTU 220V incluye condensadora, ducto, filtro de aire, accesorios. Control remoto Bajo nivel de ruido</v>
          </cell>
        </row>
        <row r="491">
          <cell r="A491" t="str">
            <v>Mantenimiento e Instalación Unidad Aire Acondicionado Cuarto electrico 9000BTU 220V</v>
          </cell>
        </row>
        <row r="492">
          <cell r="A492" t="str">
            <v>Mantenimiento Preventivo Minisplit 18000 BTU 220V</v>
          </cell>
        </row>
        <row r="493">
          <cell r="A493" t="str">
            <v>Mantenimiento Preventivo de Tablero Regulado 50Amperios Marcacion de Conductores, figurado de cables, limpieza, retorqueo</v>
          </cell>
        </row>
        <row r="494">
          <cell r="A494" t="str">
            <v>Traslado de Minisplit 18000BTU Existente 3ml incluye prolongacion de ducto y desague</v>
          </cell>
        </row>
        <row r="495">
          <cell r="A495" t="str">
            <v>Estructura Retensión tipo cuerda de guitarra</v>
          </cell>
        </row>
        <row r="496">
          <cell r="A496" t="str">
            <v xml:space="preserve">Breaker Siemens Enchufable 1x30A </v>
          </cell>
        </row>
        <row r="497">
          <cell r="A497" t="str">
            <v xml:space="preserve">Breaker Siemens Enchufable 2x30A </v>
          </cell>
        </row>
        <row r="498">
          <cell r="A498" t="str">
            <v>Interruptor Sencillo</v>
          </cell>
        </row>
        <row r="499">
          <cell r="A499" t="str">
            <v xml:space="preserve">Interruptor Sencillo </v>
          </cell>
        </row>
        <row r="500">
          <cell r="A500" t="str">
            <v>Interruptor 3x70A enchufable</v>
          </cell>
        </row>
        <row r="503">
          <cell r="A503" t="str">
            <v>Conectores de Derivación de Autodesforre</v>
          </cell>
        </row>
        <row r="504">
          <cell r="A504" t="str">
            <v xml:space="preserve">Salida electrica Aire Acondicionado Tuberia EMT 3/4'' Cableado 10AWG </v>
          </cell>
        </row>
        <row r="505">
          <cell r="A505" t="str">
            <v>Salida electrica Aire Acondicionado Tuberia EMT 3/4'' Cableado 12AWG</v>
          </cell>
        </row>
        <row r="506">
          <cell r="A506" t="str">
            <v>Salida electrica Aire Acondicionado Tuberia EMT 3/4'' Cableado 10AWG</v>
          </cell>
        </row>
        <row r="507">
          <cell r="A507" t="str">
            <v>Salida Electrica 3x12AWG, Tuberia EMT 1/2'' incluye accesorios x 3ml</v>
          </cell>
        </row>
        <row r="508">
          <cell r="A508" t="str">
            <v>Retiro de Cableado, luminarias y tuberia existente</v>
          </cell>
        </row>
        <row r="511">
          <cell r="A511" t="str">
            <v>Acometida en 4 No. 8</v>
          </cell>
        </row>
        <row r="512">
          <cell r="A512" t="str">
            <v>Acometida en 5 No. 4 Incluye Borna estañada</v>
          </cell>
        </row>
        <row r="513">
          <cell r="A513" t="str">
            <v>Acometida en 5 No. 4 AWG THHN Cu Incluye Borna Terminal</v>
          </cell>
        </row>
        <row r="514">
          <cell r="A514" t="str">
            <v>Acometida en 5x 4AWG THHN Cu</v>
          </cell>
        </row>
        <row r="515">
          <cell r="A515" t="str">
            <v>Acometida en 5x4 AWG THHN Cu Incluye Borna Terminal</v>
          </cell>
        </row>
        <row r="516">
          <cell r="A516" t="str">
            <v>Acometida en 5x4AWG THHN Cu incluye Borna terminal</v>
          </cell>
        </row>
        <row r="517">
          <cell r="A517" t="str">
            <v>Acometida 3x1/0 + 1x2 AWG THHN Cu</v>
          </cell>
        </row>
        <row r="518">
          <cell r="A518" t="str">
            <v>Acometida 3x1/0 + 1x2 AWG THHN Cu incluye Borna Terminal</v>
          </cell>
        </row>
        <row r="519">
          <cell r="A519" t="str">
            <v>Acometida 3x1/0+1x2+1x4T AWG THHN Cu Incluye Conectores Borna Estañada</v>
          </cell>
        </row>
        <row r="520">
          <cell r="A520" t="str">
            <v>Acometida 3x1/0 + 1x2 + 1x2T AWG THHN Cu</v>
          </cell>
        </row>
        <row r="521">
          <cell r="A521" t="str">
            <v>Acometida 3x3/0 + 1x2/0 + 1x2/0T AWG THHN Cu</v>
          </cell>
        </row>
        <row r="522">
          <cell r="A522" t="str">
            <v>Acometida 3x8 AWG THHN Cu</v>
          </cell>
        </row>
        <row r="523">
          <cell r="A523" t="str">
            <v>Acometida en 3x8 AWG THHN Encauchetado</v>
          </cell>
        </row>
        <row r="524">
          <cell r="A524" t="str">
            <v>Acometida en 4x8 AWG THHN Cu incluye coraza Americana</v>
          </cell>
        </row>
        <row r="525">
          <cell r="A525" t="str">
            <v>Acometida en 4x8 + 1x10T AWG THHN Cu Incluye Borna terminal</v>
          </cell>
        </row>
        <row r="526">
          <cell r="A526" t="str">
            <v xml:space="preserve">Acometida 3x2 + 1x2+ 1x4 AWG THHN Cu incluye Borna Terminal </v>
          </cell>
        </row>
        <row r="527">
          <cell r="A527" t="str">
            <v>Acometida 3x2 + 1x2+ 1x4 AWG THHN Cu incluye Borna Terminal</v>
          </cell>
        </row>
        <row r="528">
          <cell r="A528" t="str">
            <v>Acometida 3x2+ 1x4+1x6T Incluye Borna estañada</v>
          </cell>
        </row>
        <row r="529">
          <cell r="A529" t="str">
            <v>Retiro de Rack existente (Gabinete) y traslado de equipos activos swich 24 puertos y bandeja de fibra optica A Nuevo Rack</v>
          </cell>
        </row>
        <row r="532">
          <cell r="A532" t="str">
            <v>Transporte Planta Electrica 60kVA con cabina y tanque de Combustible, transferencia Automática  Bogota-Medellin</v>
          </cell>
        </row>
        <row r="533">
          <cell r="A533" t="str">
            <v>Extractor Aire 8'' 21 Cm 120V incluye Rejilla Protección</v>
          </cell>
        </row>
        <row r="534">
          <cell r="A534" t="str">
            <v>Retiro de Tableros electricos de pared 12 Circuitos</v>
          </cell>
        </row>
        <row r="535">
          <cell r="A535" t="str">
            <v>Retiro de Cableado y Acometidas existentes, tableros electricos 18 ctos (1), 8 circuitos (3)</v>
          </cell>
        </row>
        <row r="536">
          <cell r="A536" t="str">
            <v>Retiros Acometidas, luminarias y Tuberia Existente</v>
          </cell>
        </row>
        <row r="537">
          <cell r="A537" t="str">
            <v>Retiro de Acometidas y elementos existentes</v>
          </cell>
        </row>
        <row r="538">
          <cell r="A538" t="str">
            <v>Retiro de Cableado y Acometidas existentes</v>
          </cell>
        </row>
        <row r="539">
          <cell r="A539" t="str">
            <v>Coraza Americana 1'' incluye terminales</v>
          </cell>
        </row>
        <row r="540">
          <cell r="A540" t="str">
            <v>Coraza Americana 1 1/2'' incluye accesorios</v>
          </cell>
        </row>
        <row r="543">
          <cell r="A543" t="str">
            <v>Tuberia 1/2'' EMT Incluye Accesorios 3ml</v>
          </cell>
        </row>
        <row r="544">
          <cell r="A544" t="str">
            <v>Tuberia 1'' EMT Incluye Accesorios 3ml</v>
          </cell>
        </row>
        <row r="545">
          <cell r="A545" t="str">
            <v>Tubería EMT de 1 1/2" con accesorios. Incluye Accesorios de montaje.</v>
          </cell>
        </row>
        <row r="546">
          <cell r="A546" t="str">
            <v>Tuberia 2'' EMT Incluye Accesorios 3ml</v>
          </cell>
        </row>
        <row r="547">
          <cell r="A547" t="str">
            <v>Tuberia PVC 2''</v>
          </cell>
        </row>
        <row r="548">
          <cell r="A548" t="str">
            <v xml:space="preserve">Tuberia PVC 4'' </v>
          </cell>
        </row>
        <row r="549">
          <cell r="A549" t="str">
            <v>Campana Terminal 4'' PVC</v>
          </cell>
        </row>
        <row r="552">
          <cell r="A552" t="str">
            <v>Bandeja Portacables 40 x 8 x 240Cm  con división Central</v>
          </cell>
        </row>
        <row r="553">
          <cell r="A553" t="str">
            <v>Bandeja Portacables 30 x 8 x 240Cm  con división Central</v>
          </cell>
        </row>
        <row r="554">
          <cell r="A554" t="str">
            <v>Bandeja Portacables 30 x 8 x 240Cm</v>
          </cell>
        </row>
        <row r="555">
          <cell r="A555" t="str">
            <v>Curva para Badeja portacables 20 x 8cm  con división Central</v>
          </cell>
        </row>
        <row r="556">
          <cell r="A556" t="str">
            <v>Bandeja Portacables 20 x 8 x 240Cm  con división Central</v>
          </cell>
        </row>
        <row r="557">
          <cell r="A557" t="str">
            <v>Bandeja Portacables 20 x 8 x 240Cm</v>
          </cell>
        </row>
        <row r="558">
          <cell r="A558" t="str">
            <v>Bandeja Portacables 20 x 8 x 240Cm Sin División</v>
          </cell>
        </row>
        <row r="559">
          <cell r="A559" t="str">
            <v>Bandeja Portacables 15 x 8 x 240Cm  con división Central</v>
          </cell>
        </row>
        <row r="560">
          <cell r="A560" t="str">
            <v>Curva 40 x 8cm  con división Central</v>
          </cell>
        </row>
        <row r="561">
          <cell r="A561" t="str">
            <v>Curva 30 x 8cm  con división Central</v>
          </cell>
        </row>
        <row r="562">
          <cell r="A562" t="str">
            <v>Curva bandeja portacables 30 x 8cm  con división Central</v>
          </cell>
        </row>
        <row r="563">
          <cell r="A563" t="str">
            <v>Curva Bandeja portacables 30 x 8cm</v>
          </cell>
        </row>
        <row r="564">
          <cell r="A564" t="str">
            <v>Curva 20 x 8cm  con división Central</v>
          </cell>
        </row>
        <row r="565">
          <cell r="A565" t="str">
            <v>Curva Bandeja Portacables 20 x 8cm  con división Central</v>
          </cell>
        </row>
        <row r="566">
          <cell r="A566" t="str">
            <v>Curva para Badeja Portacables 20 x 8cm sin Division</v>
          </cell>
        </row>
        <row r="567">
          <cell r="A567" t="str">
            <v>Curva 20 x 8cm  Bandeja Portacables con división Central</v>
          </cell>
        </row>
        <row r="568">
          <cell r="A568" t="str">
            <v>Curva Bandeja Portacables 15 x 8cm  con división Central</v>
          </cell>
        </row>
        <row r="569">
          <cell r="A569" t="str">
            <v>Mensula de 50cm</v>
          </cell>
        </row>
        <row r="570">
          <cell r="A570" t="str">
            <v>Mensula de 40cm</v>
          </cell>
        </row>
        <row r="571">
          <cell r="A571" t="str">
            <v>Mensula de 30cm</v>
          </cell>
        </row>
        <row r="572">
          <cell r="A572" t="str">
            <v>Cable 4AWG THHN Cu Incluye Borna Terminal</v>
          </cell>
        </row>
        <row r="575">
          <cell r="A575" t="str">
            <v>Certificado de conformidad ante RETIE por empresa avalada ante Superintendencia de Industria y Comercio vigente, con alcance de Acometidas, Transformación  y utilización  de energía.</v>
          </cell>
        </row>
        <row r="576">
          <cell r="A576" t="str">
            <v>Maniobra Linea Viva, grua, retiro poste existente, incada, aplome nuevo poste poste, desconexion y conexión de acometidas aereas existentes en baja tensión, lineas telefonicas. Incluye tramites con operador de red</v>
          </cell>
        </row>
        <row r="577">
          <cell r="A577" t="str">
            <v>Adecuación Estructura  Media Tensión bandera, Cruceta Metalica, Instalación de descargadores de Sobretensión 10kA, Cortacircuitos 17.5kV Juego de fusibles</v>
          </cell>
        </row>
        <row r="578">
          <cell r="A578" t="str">
            <v>Malla de Puesta a Tierra zona Verde, incluye 4 electrodos de 5/8''x2.4m Cu Cable 2/0AWG 20m, soldaduras exotermicas, Caja Inspección 1, equipotencialización en Caja Medida Cable No 4  10m.  Incluye medida de Resistencia de Puesta a Tierra. Fabigel</v>
          </cell>
        </row>
        <row r="579">
          <cell r="A579" t="str">
            <v>Diseño electrico y Tramite Ante Operador de red Aumento de Carga 75kW 220V Trifasica</v>
          </cell>
        </row>
        <row r="580">
          <cell r="A580" t="str">
            <v>Diseño electrico y Tramite Ante Operador de red Aumento de Carga 25kW 220V bifasica BT</v>
          </cell>
        </row>
        <row r="581">
          <cell r="A581" t="str">
            <v xml:space="preserve">Instalación Planta electrica y Transferencia Automática Incluye: Mantenimiento Integral Planta electrica 60kVA, 6ml Exosto, 5m tuberia Combustible, Limpieza general del motor, generador, tanque de almacenamiento. Calibración de válvulas, cambio de aceite </v>
          </cell>
        </row>
      </sheetData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arios"/>
      <sheetName val="Precios"/>
      <sheetName val="Unitarios"/>
      <sheetName val="Presupuesto"/>
      <sheetName val="Cronograma"/>
      <sheetName val="APU - Agualongo"/>
    </sheetNames>
    <sheetDataSet>
      <sheetData sheetId="0">
        <row r="2">
          <cell r="B2">
            <v>689454</v>
          </cell>
        </row>
      </sheetData>
      <sheetData sheetId="1"/>
      <sheetData sheetId="2">
        <row r="1">
          <cell r="A1" t="str">
            <v>Replanteo en sitio</v>
          </cell>
        </row>
      </sheetData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zoomScale="115" zoomScaleNormal="115" workbookViewId="0">
      <selection activeCell="L25" sqref="L25"/>
    </sheetView>
  </sheetViews>
  <sheetFormatPr baseColWidth="10" defaultRowHeight="15" x14ac:dyDescent="0.25"/>
  <cols>
    <col min="2" max="2" width="1.140625" style="51" customWidth="1"/>
    <col min="3" max="3" width="1.5703125" style="51" customWidth="1"/>
    <col min="4" max="4" width="26.28515625" style="54" customWidth="1"/>
    <col min="5" max="5" width="7.5703125" style="54" bestFit="1" customWidth="1"/>
    <col min="6" max="6" width="3" style="54" customWidth="1"/>
    <col min="7" max="7" width="20" style="51" bestFit="1" customWidth="1"/>
    <col min="8" max="9" width="1.42578125" style="51" customWidth="1"/>
    <col min="10" max="10" width="11.42578125" style="51"/>
    <col min="11" max="11" width="1.42578125" style="51" customWidth="1"/>
    <col min="12" max="12" width="16" style="51" customWidth="1"/>
    <col min="13" max="13" width="26" style="51" customWidth="1"/>
    <col min="14" max="14" width="6.140625" style="51" customWidth="1"/>
    <col min="15" max="15" width="8.5703125" style="51" customWidth="1"/>
    <col min="16" max="16" width="1.42578125" style="51" customWidth="1"/>
    <col min="17" max="17" width="9" style="51" customWidth="1"/>
    <col min="18" max="18" width="7.140625" customWidth="1"/>
    <col min="19" max="19" width="15.42578125" bestFit="1" customWidth="1"/>
    <col min="20" max="20" width="20.5703125" hidden="1" customWidth="1"/>
    <col min="21" max="22" width="7.140625" customWidth="1"/>
  </cols>
  <sheetData>
    <row r="1" spans="1:20" ht="24" customHeight="1" x14ac:dyDescent="0.25">
      <c r="A1" s="139"/>
      <c r="B1" s="53"/>
      <c r="C1" s="53"/>
      <c r="D1" s="55"/>
      <c r="E1" s="55"/>
      <c r="F1" s="55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</row>
    <row r="2" spans="1:20" ht="15" customHeight="1" x14ac:dyDescent="0.25">
      <c r="A2" s="139"/>
      <c r="B2" s="177" t="s">
        <v>213</v>
      </c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53"/>
      <c r="R2" s="53"/>
    </row>
    <row r="3" spans="1:20" ht="15" customHeight="1" x14ac:dyDescent="0.25">
      <c r="A3" s="139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53"/>
      <c r="R3" s="53"/>
    </row>
    <row r="4" spans="1:20" x14ac:dyDescent="0.25">
      <c r="A4" s="139"/>
      <c r="B4" s="52"/>
      <c r="C4" s="52"/>
      <c r="D4" s="56"/>
      <c r="E4" s="56"/>
      <c r="F4" s="56"/>
      <c r="G4" s="52"/>
      <c r="H4" s="52"/>
      <c r="I4" s="52"/>
      <c r="J4" s="52"/>
      <c r="K4" s="52"/>
      <c r="L4" s="52"/>
      <c r="M4" s="52"/>
      <c r="N4" s="52"/>
      <c r="O4" s="52"/>
      <c r="P4" s="52"/>
      <c r="Q4" s="53"/>
      <c r="R4" s="53"/>
    </row>
    <row r="5" spans="1:20" x14ac:dyDescent="0.25">
      <c r="A5" s="139"/>
      <c r="B5" s="52"/>
      <c r="C5" s="52"/>
      <c r="D5" s="56" t="s">
        <v>184</v>
      </c>
      <c r="E5" s="56"/>
      <c r="F5" s="56"/>
      <c r="G5" s="52"/>
      <c r="H5" s="52"/>
      <c r="I5" s="52"/>
      <c r="J5" s="52"/>
      <c r="K5" s="52"/>
      <c r="L5" s="52"/>
      <c r="M5" s="52"/>
      <c r="N5" s="52"/>
      <c r="O5" s="52"/>
      <c r="P5" s="52"/>
      <c r="Q5" s="53"/>
      <c r="R5" s="53"/>
    </row>
    <row r="6" spans="1:20" ht="14.45" customHeight="1" x14ac:dyDescent="0.25">
      <c r="A6" s="139"/>
      <c r="B6" s="52"/>
      <c r="C6" s="52"/>
      <c r="D6" s="170" t="s">
        <v>206</v>
      </c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2"/>
      <c r="P6" s="52"/>
      <c r="Q6" s="53"/>
      <c r="R6" s="53"/>
    </row>
    <row r="7" spans="1:20" ht="31.5" customHeight="1" x14ac:dyDescent="0.25">
      <c r="A7" s="139"/>
      <c r="B7" s="52"/>
      <c r="C7" s="52"/>
      <c r="D7" s="173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5"/>
      <c r="P7" s="52"/>
      <c r="Q7" s="53"/>
      <c r="R7" s="53"/>
    </row>
    <row r="8" spans="1:20" x14ac:dyDescent="0.25">
      <c r="A8" s="139"/>
      <c r="B8" s="52"/>
      <c r="C8" s="52"/>
      <c r="D8" s="56"/>
      <c r="E8" s="56"/>
      <c r="F8" s="56"/>
      <c r="G8" s="52"/>
      <c r="H8" s="52"/>
      <c r="I8" s="52"/>
      <c r="J8" s="52"/>
      <c r="K8" s="52"/>
      <c r="L8" s="52"/>
      <c r="M8" s="52"/>
      <c r="N8" s="52"/>
      <c r="O8" s="52"/>
      <c r="P8" s="52"/>
      <c r="Q8" s="53"/>
      <c r="R8" s="53"/>
    </row>
    <row r="9" spans="1:20" ht="15.75" x14ac:dyDescent="0.25">
      <c r="A9" s="139"/>
      <c r="B9" s="52"/>
      <c r="C9" s="52"/>
      <c r="D9" s="176" t="s">
        <v>185</v>
      </c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52"/>
      <c r="P9" s="52"/>
      <c r="Q9" s="53"/>
      <c r="R9" s="53"/>
    </row>
    <row r="10" spans="1:20" x14ac:dyDescent="0.25">
      <c r="A10" s="139"/>
      <c r="B10" s="52"/>
      <c r="C10" s="52"/>
      <c r="D10" s="56"/>
      <c r="E10" s="56"/>
      <c r="F10" s="56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3"/>
      <c r="R10" s="53"/>
    </row>
    <row r="11" spans="1:20" ht="18.75" x14ac:dyDescent="0.3">
      <c r="A11" s="139"/>
      <c r="B11" s="52"/>
      <c r="C11" s="52"/>
      <c r="D11" s="56" t="s">
        <v>186</v>
      </c>
      <c r="E11" s="56"/>
      <c r="F11" s="56"/>
      <c r="G11" s="142">
        <v>250</v>
      </c>
      <c r="H11" s="52"/>
      <c r="I11" s="52"/>
      <c r="J11" s="52"/>
      <c r="K11" s="52"/>
      <c r="L11" s="52"/>
      <c r="M11" s="52"/>
      <c r="N11" s="52"/>
      <c r="O11" s="57"/>
      <c r="P11" s="52"/>
      <c r="Q11" s="53"/>
      <c r="R11" s="53"/>
      <c r="T11" s="145" t="s">
        <v>199</v>
      </c>
    </row>
    <row r="12" spans="1:20" ht="2.25" customHeight="1" x14ac:dyDescent="0.3">
      <c r="A12" s="139"/>
      <c r="B12" s="52"/>
      <c r="C12" s="52"/>
      <c r="D12" s="56"/>
      <c r="E12" s="56"/>
      <c r="F12" s="56"/>
      <c r="G12" s="143"/>
      <c r="H12" s="52"/>
      <c r="I12" s="52"/>
      <c r="J12" s="52"/>
      <c r="K12" s="52"/>
      <c r="L12" s="52"/>
      <c r="M12" s="52"/>
      <c r="N12" s="52"/>
      <c r="O12" s="52"/>
      <c r="P12" s="52"/>
      <c r="Q12" s="53"/>
      <c r="R12" s="53"/>
      <c r="T12" s="146"/>
    </row>
    <row r="13" spans="1:20" s="51" customFormat="1" ht="2.25" customHeight="1" x14ac:dyDescent="0.3">
      <c r="A13" s="139"/>
      <c r="B13" s="52"/>
      <c r="C13" s="52"/>
      <c r="D13" s="56"/>
      <c r="E13" s="56"/>
      <c r="F13" s="56"/>
      <c r="G13" s="143"/>
      <c r="H13" s="52"/>
      <c r="I13" s="52"/>
      <c r="J13" s="52"/>
      <c r="K13" s="52"/>
      <c r="L13" s="52"/>
      <c r="M13" s="52"/>
      <c r="N13" s="52"/>
      <c r="O13" s="52"/>
      <c r="P13" s="52"/>
      <c r="Q13" s="53"/>
      <c r="R13" s="53"/>
      <c r="T13" s="146"/>
    </row>
    <row r="14" spans="1:20" s="51" customFormat="1" ht="18.75" x14ac:dyDescent="0.25">
      <c r="A14" s="139"/>
      <c r="B14" s="52"/>
      <c r="C14" s="52"/>
      <c r="D14" s="56" t="s">
        <v>187</v>
      </c>
      <c r="E14" s="56"/>
      <c r="F14" s="56"/>
      <c r="G14" s="144">
        <v>770</v>
      </c>
      <c r="H14" s="52"/>
      <c r="I14" s="52"/>
      <c r="J14" s="52"/>
      <c r="K14" s="52"/>
      <c r="L14" s="52"/>
      <c r="M14" s="52"/>
      <c r="N14" s="52"/>
      <c r="O14" s="52"/>
      <c r="P14" s="52"/>
      <c r="Q14" s="53"/>
      <c r="R14" s="53"/>
      <c r="T14" s="147" t="s">
        <v>205</v>
      </c>
    </row>
    <row r="15" spans="1:20" s="51" customFormat="1" x14ac:dyDescent="0.25">
      <c r="A15" s="139"/>
      <c r="B15" s="52"/>
      <c r="C15" s="52"/>
      <c r="D15" s="56"/>
      <c r="E15" s="56"/>
      <c r="F15" s="56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3"/>
      <c r="R15" s="53"/>
    </row>
    <row r="16" spans="1:20" s="51" customFormat="1" x14ac:dyDescent="0.25">
      <c r="A16" s="139"/>
      <c r="B16" s="52"/>
      <c r="C16" s="52"/>
      <c r="D16" s="56"/>
      <c r="E16" s="56"/>
      <c r="F16" s="56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3"/>
      <c r="R16" s="53"/>
    </row>
    <row r="17" spans="1:18" s="51" customFormat="1" ht="15.75" x14ac:dyDescent="0.25">
      <c r="A17" s="139"/>
      <c r="B17" s="52"/>
      <c r="C17" s="52"/>
      <c r="D17" s="176" t="s">
        <v>190</v>
      </c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52"/>
      <c r="P17" s="52"/>
      <c r="Q17" s="53"/>
      <c r="R17" s="53"/>
    </row>
    <row r="18" spans="1:18" s="51" customFormat="1" ht="12.75" customHeight="1" x14ac:dyDescent="0.25">
      <c r="A18" s="139"/>
      <c r="B18" s="104"/>
      <c r="C18" s="104"/>
      <c r="D18" s="102"/>
      <c r="E18" s="103"/>
      <c r="F18" s="104"/>
      <c r="G18" s="52"/>
      <c r="H18" s="104"/>
      <c r="I18" s="52"/>
      <c r="J18" s="52"/>
      <c r="K18" s="52"/>
      <c r="L18" s="52"/>
      <c r="M18" s="56"/>
      <c r="N18" s="52"/>
      <c r="O18" s="52"/>
      <c r="P18" s="52"/>
      <c r="Q18" s="53"/>
      <c r="R18" s="53"/>
    </row>
    <row r="19" spans="1:18" s="51" customFormat="1" ht="12.75" customHeight="1" x14ac:dyDescent="0.25">
      <c r="A19" s="139"/>
      <c r="B19" s="104"/>
      <c r="C19" s="104"/>
      <c r="D19" s="102"/>
      <c r="E19" s="103"/>
      <c r="F19" s="104"/>
      <c r="G19" s="52"/>
      <c r="H19" s="104"/>
      <c r="I19" s="52"/>
      <c r="J19" s="52"/>
      <c r="K19" s="52"/>
      <c r="L19" s="52"/>
      <c r="M19" s="52"/>
      <c r="N19" s="52"/>
      <c r="O19" s="52"/>
      <c r="P19" s="52"/>
      <c r="Q19" s="53"/>
      <c r="R19" s="53"/>
    </row>
    <row r="20" spans="1:18" s="51" customFormat="1" ht="2.25" customHeight="1" x14ac:dyDescent="0.25">
      <c r="A20" s="139"/>
      <c r="B20" s="104"/>
      <c r="C20" s="104"/>
      <c r="D20" s="102"/>
      <c r="E20" s="103"/>
      <c r="F20" s="104"/>
      <c r="G20" s="52"/>
      <c r="H20" s="104"/>
      <c r="I20" s="52"/>
      <c r="J20" s="52"/>
      <c r="K20" s="52"/>
      <c r="L20" s="52"/>
      <c r="M20" s="52"/>
      <c r="N20" s="52"/>
      <c r="O20" s="52"/>
      <c r="P20" s="52"/>
      <c r="Q20" s="53"/>
      <c r="R20" s="53"/>
    </row>
    <row r="21" spans="1:18" s="51" customFormat="1" x14ac:dyDescent="0.25">
      <c r="A21" s="139"/>
      <c r="B21" s="104"/>
      <c r="C21" s="104"/>
      <c r="D21" s="102" t="s">
        <v>192</v>
      </c>
      <c r="E21" s="105"/>
      <c r="F21" s="104"/>
      <c r="G21" s="138">
        <f>'PPTO. GENERAL'!Q17</f>
        <v>0</v>
      </c>
      <c r="H21" s="104"/>
      <c r="I21" s="52"/>
      <c r="J21" s="52"/>
      <c r="K21" s="52"/>
      <c r="L21" s="52"/>
      <c r="M21" s="52"/>
      <c r="N21" s="56"/>
      <c r="O21" s="52"/>
      <c r="P21" s="52"/>
      <c r="Q21" s="53"/>
      <c r="R21" s="53"/>
    </row>
    <row r="22" spans="1:18" s="51" customFormat="1" ht="2.25" customHeight="1" x14ac:dyDescent="0.25">
      <c r="A22" s="139"/>
      <c r="B22" s="104"/>
      <c r="C22" s="104"/>
      <c r="D22" s="102"/>
      <c r="E22" s="103"/>
      <c r="F22" s="104"/>
      <c r="G22" s="52"/>
      <c r="H22" s="104"/>
      <c r="I22" s="52"/>
      <c r="J22" s="52"/>
      <c r="K22" s="52"/>
      <c r="L22" s="52"/>
      <c r="M22" s="52"/>
      <c r="N22" s="52"/>
      <c r="O22" s="52"/>
      <c r="P22" s="52"/>
      <c r="Q22" s="53"/>
      <c r="R22" s="53"/>
    </row>
    <row r="23" spans="1:18" s="51" customFormat="1" x14ac:dyDescent="0.25">
      <c r="A23" s="139"/>
      <c r="B23" s="104"/>
      <c r="C23" s="104"/>
      <c r="D23" s="102" t="s">
        <v>188</v>
      </c>
      <c r="E23" s="105"/>
      <c r="F23" s="104"/>
      <c r="G23" s="138">
        <f>'PPTO. GENERAL'!Q18</f>
        <v>0</v>
      </c>
      <c r="H23" s="104"/>
      <c r="I23" s="52"/>
      <c r="J23" s="52"/>
      <c r="K23" s="52"/>
      <c r="L23" s="52"/>
      <c r="M23" s="52"/>
      <c r="N23" s="52"/>
      <c r="O23" s="52"/>
      <c r="P23" s="52"/>
      <c r="Q23" s="53"/>
      <c r="R23" s="53"/>
    </row>
    <row r="24" spans="1:18" s="51" customFormat="1" ht="2.25" customHeight="1" x14ac:dyDescent="0.25">
      <c r="A24" s="139"/>
      <c r="B24" s="52"/>
      <c r="C24" s="104"/>
      <c r="D24" s="102"/>
      <c r="E24" s="104"/>
      <c r="F24" s="104"/>
      <c r="G24" s="52"/>
      <c r="H24" s="104"/>
      <c r="I24" s="52"/>
      <c r="J24" s="52"/>
      <c r="K24" s="52"/>
      <c r="L24" s="52"/>
      <c r="M24" s="56"/>
      <c r="N24" s="52"/>
      <c r="O24" s="52"/>
      <c r="P24" s="52"/>
      <c r="Q24" s="53"/>
      <c r="R24" s="53"/>
    </row>
    <row r="25" spans="1:18" s="51" customFormat="1" x14ac:dyDescent="0.25">
      <c r="A25" s="139"/>
      <c r="B25" s="52"/>
      <c r="C25" s="104"/>
      <c r="D25" s="102" t="s">
        <v>189</v>
      </c>
      <c r="E25" s="105"/>
      <c r="F25" s="104"/>
      <c r="G25" s="138">
        <f>'PPTO. GENERAL'!Q19</f>
        <v>0</v>
      </c>
      <c r="H25" s="104"/>
      <c r="I25" s="52"/>
      <c r="J25" s="52"/>
      <c r="K25" s="52"/>
      <c r="L25" s="52"/>
      <c r="M25" s="52"/>
      <c r="N25" s="52"/>
      <c r="O25" s="52"/>
      <c r="P25" s="52"/>
      <c r="Q25" s="53"/>
      <c r="R25" s="53"/>
    </row>
    <row r="26" spans="1:18" s="51" customFormat="1" ht="3" customHeight="1" x14ac:dyDescent="0.25">
      <c r="A26" s="139"/>
      <c r="B26" s="52"/>
      <c r="C26" s="104"/>
      <c r="D26" s="102"/>
      <c r="E26" s="169"/>
      <c r="F26" s="104"/>
      <c r="G26" s="169"/>
      <c r="H26" s="104"/>
      <c r="I26" s="52"/>
      <c r="J26" s="52"/>
      <c r="K26" s="52"/>
      <c r="L26" s="52"/>
      <c r="M26" s="52"/>
      <c r="N26" s="52"/>
      <c r="O26" s="52"/>
      <c r="P26" s="52"/>
      <c r="Q26" s="53"/>
      <c r="R26" s="53"/>
    </row>
    <row r="27" spans="1:18" s="51" customFormat="1" ht="15.75" customHeight="1" x14ac:dyDescent="0.25">
      <c r="A27" s="139"/>
      <c r="B27" s="52"/>
      <c r="C27" s="104"/>
      <c r="D27" s="102" t="s">
        <v>214</v>
      </c>
      <c r="E27" s="168"/>
      <c r="F27" s="102"/>
      <c r="G27" s="138">
        <f>'PPTO. GENERAL'!Q21</f>
        <v>0</v>
      </c>
      <c r="H27" s="104"/>
      <c r="I27" s="52"/>
      <c r="J27" s="52"/>
      <c r="K27" s="52"/>
      <c r="L27" s="52"/>
      <c r="M27" s="56"/>
      <c r="N27" s="52"/>
      <c r="O27" s="52"/>
      <c r="P27" s="52"/>
      <c r="Q27" s="53"/>
      <c r="R27" s="53"/>
    </row>
    <row r="28" spans="1:18" s="51" customFormat="1" x14ac:dyDescent="0.25">
      <c r="A28" s="139"/>
      <c r="B28" s="52"/>
      <c r="C28" s="52"/>
      <c r="D28" s="141" t="s">
        <v>191</v>
      </c>
      <c r="E28" s="140">
        <f>E21+E23+E25</f>
        <v>0</v>
      </c>
      <c r="F28" s="56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3"/>
      <c r="R28" s="53"/>
    </row>
    <row r="29" spans="1:18" s="51" customFormat="1" ht="2.25" customHeight="1" x14ac:dyDescent="0.25">
      <c r="A29" s="139"/>
      <c r="B29" s="52"/>
      <c r="C29" s="104"/>
      <c r="D29" s="102"/>
      <c r="E29" s="102"/>
      <c r="F29" s="102"/>
      <c r="G29" s="104"/>
      <c r="H29" s="104"/>
      <c r="I29" s="52"/>
      <c r="J29" s="52"/>
      <c r="K29" s="52"/>
      <c r="L29" s="52"/>
      <c r="M29" s="56"/>
      <c r="N29" s="52"/>
      <c r="O29" s="52"/>
      <c r="P29" s="52"/>
      <c r="Q29" s="53"/>
      <c r="R29" s="53"/>
    </row>
    <row r="30" spans="1:18" s="51" customFormat="1" x14ac:dyDescent="0.25">
      <c r="A30" s="139"/>
      <c r="B30" s="52"/>
      <c r="C30" s="52"/>
      <c r="D30" s="56"/>
      <c r="E30" s="56"/>
      <c r="F30" s="56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3"/>
      <c r="R30" s="53"/>
    </row>
    <row r="31" spans="1:18" s="51" customFormat="1" ht="2.25" customHeight="1" x14ac:dyDescent="0.25">
      <c r="A31" s="139"/>
      <c r="B31" s="52"/>
      <c r="C31" s="52"/>
      <c r="D31" s="56"/>
      <c r="E31" s="56"/>
      <c r="F31" s="56"/>
      <c r="G31" s="52"/>
      <c r="H31" s="52"/>
      <c r="I31" s="52"/>
      <c r="J31" s="52"/>
      <c r="K31" s="52"/>
      <c r="L31" s="52"/>
      <c r="M31" s="56"/>
      <c r="N31" s="52"/>
      <c r="O31" s="52"/>
      <c r="P31" s="52"/>
      <c r="Q31" s="53"/>
      <c r="R31" s="53"/>
    </row>
    <row r="32" spans="1:18" s="51" customFormat="1" ht="2.25" customHeight="1" x14ac:dyDescent="0.25">
      <c r="A32" s="139"/>
      <c r="B32" s="52"/>
      <c r="C32" s="104"/>
      <c r="D32" s="102"/>
      <c r="E32" s="102"/>
      <c r="F32" s="102"/>
      <c r="G32" s="104"/>
      <c r="H32" s="104"/>
      <c r="I32" s="52"/>
      <c r="J32" s="52"/>
      <c r="K32" s="52"/>
      <c r="L32" s="52"/>
      <c r="M32" s="56"/>
      <c r="N32" s="52"/>
      <c r="O32" s="52"/>
      <c r="P32" s="52"/>
      <c r="Q32" s="53"/>
      <c r="R32" s="53"/>
    </row>
    <row r="33" spans="1:20" s="51" customFormat="1" x14ac:dyDescent="0.25">
      <c r="A33" s="139"/>
      <c r="B33" s="52"/>
      <c r="C33" s="52"/>
      <c r="D33" s="56"/>
      <c r="E33" s="56"/>
      <c r="F33" s="56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3"/>
      <c r="R33" s="53"/>
      <c r="T33" s="159"/>
    </row>
    <row r="34" spans="1:20" s="51" customFormat="1" ht="2.25" customHeight="1" x14ac:dyDescent="0.25">
      <c r="A34" s="139"/>
      <c r="B34" s="52"/>
      <c r="C34" s="52"/>
      <c r="D34" s="56"/>
      <c r="E34" s="56"/>
      <c r="F34" s="56"/>
      <c r="G34" s="56"/>
      <c r="H34" s="56"/>
      <c r="I34" s="56"/>
      <c r="J34" s="52"/>
      <c r="K34" s="52"/>
      <c r="L34" s="52"/>
      <c r="M34" s="56"/>
      <c r="N34" s="52"/>
      <c r="O34" s="52"/>
      <c r="P34" s="52"/>
      <c r="Q34" s="53"/>
      <c r="R34" s="53"/>
    </row>
    <row r="35" spans="1:20" s="51" customFormat="1" ht="2.25" customHeight="1" x14ac:dyDescent="0.25">
      <c r="A35" s="139"/>
      <c r="B35" s="52"/>
      <c r="C35" s="52"/>
      <c r="D35" s="56"/>
      <c r="E35" s="56"/>
      <c r="F35" s="56"/>
      <c r="G35" s="56"/>
      <c r="H35" s="56"/>
      <c r="I35" s="56"/>
      <c r="J35" s="52"/>
      <c r="K35" s="52"/>
      <c r="L35" s="52"/>
      <c r="M35" s="56"/>
      <c r="N35" s="52"/>
      <c r="O35" s="52"/>
      <c r="P35" s="52"/>
      <c r="Q35" s="53"/>
      <c r="R35" s="53"/>
    </row>
    <row r="36" spans="1:20" s="51" customFormat="1" x14ac:dyDescent="0.25">
      <c r="A36" s="139"/>
      <c r="B36" s="52"/>
      <c r="C36" s="52"/>
      <c r="D36" s="56"/>
      <c r="E36" s="56"/>
      <c r="F36" s="56"/>
      <c r="G36" s="56"/>
      <c r="H36" s="56"/>
      <c r="I36" s="56"/>
      <c r="J36" s="52"/>
      <c r="K36" s="52"/>
      <c r="L36" s="52"/>
      <c r="M36" s="52"/>
      <c r="N36" s="52"/>
      <c r="O36" s="52"/>
      <c r="P36" s="52"/>
      <c r="Q36" s="53"/>
      <c r="R36" s="53"/>
    </row>
    <row r="37" spans="1:20" s="51" customFormat="1" ht="2.25" customHeight="1" x14ac:dyDescent="0.25">
      <c r="A37" s="139"/>
      <c r="B37" s="52"/>
      <c r="C37" s="52"/>
      <c r="D37" s="56"/>
      <c r="E37" s="56"/>
      <c r="F37" s="56"/>
      <c r="G37" s="52"/>
      <c r="H37" s="52"/>
      <c r="I37" s="52"/>
      <c r="J37" s="52"/>
      <c r="K37" s="52"/>
      <c r="L37" s="52"/>
      <c r="M37" s="56"/>
      <c r="N37" s="52"/>
      <c r="O37" s="52"/>
      <c r="P37" s="52"/>
      <c r="Q37" s="53"/>
      <c r="R37" s="53"/>
    </row>
    <row r="38" spans="1:20" s="51" customFormat="1" x14ac:dyDescent="0.25">
      <c r="A38" s="139"/>
      <c r="B38" s="52"/>
      <c r="C38" s="52"/>
      <c r="D38" s="56"/>
      <c r="E38" s="56"/>
      <c r="F38" s="56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3"/>
      <c r="R38" s="53"/>
    </row>
    <row r="39" spans="1:20" x14ac:dyDescent="0.25">
      <c r="A39" s="139"/>
      <c r="B39" s="53"/>
      <c r="C39" s="53"/>
      <c r="D39" s="55"/>
      <c r="E39" s="55"/>
      <c r="F39" s="55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</row>
    <row r="40" spans="1:20" x14ac:dyDescent="0.25">
      <c r="A40" s="139"/>
      <c r="B40" s="53"/>
      <c r="C40" s="53"/>
      <c r="D40" s="55"/>
      <c r="E40" s="55"/>
      <c r="F40" s="55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</row>
    <row r="41" spans="1:20" x14ac:dyDescent="0.25">
      <c r="A41" s="139"/>
      <c r="B41" s="53"/>
      <c r="C41" s="53"/>
      <c r="D41" s="55"/>
      <c r="E41" s="55"/>
      <c r="F41" s="55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</row>
    <row r="42" spans="1:20" x14ac:dyDescent="0.25">
      <c r="B42" s="53"/>
      <c r="C42" s="53"/>
      <c r="D42" s="55"/>
      <c r="E42" s="55"/>
      <c r="F42" s="55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</row>
    <row r="43" spans="1:20" x14ac:dyDescent="0.25">
      <c r="B43" s="53"/>
      <c r="C43" s="53"/>
      <c r="D43" s="55"/>
      <c r="E43" s="55"/>
      <c r="F43" s="55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</row>
    <row r="44" spans="1:20" x14ac:dyDescent="0.25">
      <c r="B44" s="53"/>
      <c r="C44" s="53"/>
      <c r="D44" s="55"/>
      <c r="E44" s="55"/>
      <c r="F44" s="55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1:20" x14ac:dyDescent="0.25">
      <c r="B45" s="53"/>
      <c r="C45" s="53"/>
      <c r="D45" s="55"/>
      <c r="E45" s="55"/>
      <c r="F45" s="55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</row>
    <row r="46" spans="1:20" x14ac:dyDescent="0.25">
      <c r="B46" s="53"/>
      <c r="C46" s="53"/>
      <c r="D46" s="55"/>
      <c r="E46" s="55"/>
      <c r="F46" s="55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</row>
    <row r="47" spans="1:20" x14ac:dyDescent="0.25">
      <c r="B47" s="53"/>
      <c r="C47" s="53"/>
      <c r="D47" s="55"/>
      <c r="E47" s="55"/>
      <c r="F47" s="55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</row>
    <row r="48" spans="1:20" x14ac:dyDescent="0.25">
      <c r="B48" s="53"/>
      <c r="C48" s="53"/>
      <c r="D48" s="55"/>
      <c r="E48" s="55"/>
      <c r="F48" s="55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</row>
    <row r="49" spans="2:17" x14ac:dyDescent="0.25">
      <c r="B49" s="53"/>
      <c r="C49" s="53"/>
      <c r="D49" s="55"/>
      <c r="E49" s="55"/>
      <c r="F49" s="55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</row>
    <row r="50" spans="2:17" x14ac:dyDescent="0.25">
      <c r="B50" s="53"/>
      <c r="C50" s="53"/>
      <c r="D50" s="55"/>
      <c r="E50" s="55"/>
      <c r="F50" s="55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2:17" x14ac:dyDescent="0.25">
      <c r="B51" s="53"/>
      <c r="C51" s="53"/>
      <c r="D51" s="55"/>
      <c r="E51" s="55"/>
      <c r="F51" s="55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</row>
    <row r="52" spans="2:17" x14ac:dyDescent="0.25">
      <c r="B52" s="53"/>
      <c r="C52" s="53"/>
      <c r="D52" s="55"/>
      <c r="E52" s="55"/>
      <c r="F52" s="55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</row>
    <row r="53" spans="2:17" x14ac:dyDescent="0.25">
      <c r="B53" s="53"/>
      <c r="C53" s="53"/>
      <c r="D53" s="55"/>
      <c r="E53" s="55"/>
      <c r="F53" s="55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</row>
  </sheetData>
  <mergeCells count="4">
    <mergeCell ref="D6:O7"/>
    <mergeCell ref="D9:N9"/>
    <mergeCell ref="D17:N17"/>
    <mergeCell ref="B2:P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2"/>
  <sheetViews>
    <sheetView showGridLines="0" tabSelected="1" zoomScale="70" zoomScaleNormal="70" zoomScaleSheetLayoutView="80" zoomScalePageLayoutView="85" workbookViewId="0">
      <selection activeCell="B1" sqref="B1:Q2"/>
    </sheetView>
  </sheetViews>
  <sheetFormatPr baseColWidth="10" defaultColWidth="11.42578125" defaultRowHeight="14.25" x14ac:dyDescent="0.25"/>
  <cols>
    <col min="1" max="1" width="1.42578125" style="58" customWidth="1"/>
    <col min="2" max="2" width="5.85546875" style="58" bestFit="1" customWidth="1"/>
    <col min="3" max="3" width="78.5703125" style="58" customWidth="1"/>
    <col min="4" max="4" width="13.28515625" style="58" customWidth="1"/>
    <col min="5" max="5" width="9" style="58" customWidth="1"/>
    <col min="6" max="6" width="14.5703125" style="58" customWidth="1"/>
    <col min="7" max="7" width="18.7109375" style="58" customWidth="1"/>
    <col min="8" max="8" width="15.42578125" style="58" customWidth="1"/>
    <col min="9" max="9" width="17" style="58" customWidth="1"/>
    <col min="10" max="10" width="16.5703125" style="58" customWidth="1"/>
    <col min="11" max="11" width="15.42578125" style="58" customWidth="1"/>
    <col min="12" max="12" width="20.42578125" style="58" bestFit="1" customWidth="1"/>
    <col min="13" max="13" width="18.7109375" style="58" bestFit="1" customWidth="1"/>
    <col min="14" max="14" width="18.42578125" style="58" bestFit="1" customWidth="1"/>
    <col min="15" max="15" width="16.85546875" style="58" customWidth="1"/>
    <col min="16" max="16" width="18.42578125" style="58" bestFit="1" customWidth="1"/>
    <col min="17" max="17" width="25.5703125" style="58" customWidth="1"/>
    <col min="18" max="18" width="3.7109375" style="58" customWidth="1"/>
    <col min="19" max="19" width="16.28515625" style="58" bestFit="1" customWidth="1"/>
    <col min="20" max="20" width="21.140625" style="58" bestFit="1" customWidth="1"/>
    <col min="21" max="21" width="19.28515625" style="58" bestFit="1" customWidth="1"/>
    <col min="22" max="16384" width="11.42578125" style="58"/>
  </cols>
  <sheetData>
    <row r="1" spans="1:21" ht="6.75" customHeight="1" x14ac:dyDescent="0.25">
      <c r="B1" s="188" t="s">
        <v>148</v>
      </c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</row>
    <row r="2" spans="1:21" ht="20.65" customHeight="1" x14ac:dyDescent="0.25"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</row>
    <row r="3" spans="1:21" ht="45.6" customHeight="1" x14ac:dyDescent="0.25">
      <c r="B3" s="187" t="str">
        <f>INICIO!D6</f>
        <v>INSTALACIÓN DE SOLUCIONES ENERGÉTICAS PARA BENEFICIAR A 250 VIVIENDAS EN ZONAS NO INTERCONECTADAS DEL MUNICIPIO DE 
CUMARIBO-VICHADA</v>
      </c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</row>
    <row r="4" spans="1:21" ht="18.75" thickBot="1" x14ac:dyDescent="0.3">
      <c r="B4" s="189" t="s">
        <v>0</v>
      </c>
      <c r="C4" s="189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</row>
    <row r="5" spans="1:21" ht="18.75" thickBot="1" x14ac:dyDescent="0.3">
      <c r="B5" s="59"/>
      <c r="C5" s="60"/>
      <c r="D5" s="181" t="s">
        <v>142</v>
      </c>
      <c r="E5" s="182"/>
      <c r="F5" s="182"/>
      <c r="G5" s="182"/>
      <c r="H5" s="182"/>
      <c r="I5" s="182"/>
      <c r="J5" s="182"/>
      <c r="K5" s="183"/>
      <c r="L5" s="184" t="s">
        <v>143</v>
      </c>
      <c r="M5" s="185"/>
      <c r="N5" s="185"/>
      <c r="O5" s="185"/>
      <c r="P5" s="185"/>
      <c r="Q5" s="186"/>
    </row>
    <row r="6" spans="1:21" s="61" customFormat="1" ht="74.25" customHeight="1" thickBot="1" x14ac:dyDescent="0.3">
      <c r="B6" s="154" t="s">
        <v>1</v>
      </c>
      <c r="C6" s="153" t="s">
        <v>2</v>
      </c>
      <c r="D6" s="95" t="s">
        <v>135</v>
      </c>
      <c r="E6" s="96" t="s">
        <v>20</v>
      </c>
      <c r="F6" s="97" t="s">
        <v>136</v>
      </c>
      <c r="G6" s="97" t="s">
        <v>161</v>
      </c>
      <c r="H6" s="97" t="s">
        <v>137</v>
      </c>
      <c r="I6" s="97" t="s">
        <v>138</v>
      </c>
      <c r="J6" s="98" t="s">
        <v>139</v>
      </c>
      <c r="K6" s="95" t="s">
        <v>140</v>
      </c>
      <c r="L6" s="94" t="s">
        <v>131</v>
      </c>
      <c r="M6" s="99" t="s">
        <v>161</v>
      </c>
      <c r="N6" s="100" t="s">
        <v>132</v>
      </c>
      <c r="O6" s="100" t="s">
        <v>133</v>
      </c>
      <c r="P6" s="100" t="s">
        <v>134</v>
      </c>
      <c r="Q6" s="101" t="s">
        <v>141</v>
      </c>
    </row>
    <row r="7" spans="1:21" s="62" customFormat="1" ht="30" x14ac:dyDescent="0.25">
      <c r="B7" s="155">
        <v>1</v>
      </c>
      <c r="C7" s="117" t="s">
        <v>201</v>
      </c>
      <c r="D7" s="64">
        <f>INICIO!G11</f>
        <v>250</v>
      </c>
      <c r="E7" s="63" t="s">
        <v>9</v>
      </c>
      <c r="F7" s="66">
        <f>'APU '!I26</f>
        <v>0</v>
      </c>
      <c r="G7" s="66">
        <f>'PPTO. UNITARIO'!F10</f>
        <v>0</v>
      </c>
      <c r="H7" s="66">
        <f>'APU '!I37</f>
        <v>0</v>
      </c>
      <c r="I7" s="66">
        <f>'APU '!I31</f>
        <v>0</v>
      </c>
      <c r="J7" s="67">
        <f>'APU '!I44</f>
        <v>0</v>
      </c>
      <c r="K7" s="67">
        <f t="shared" ref="K7:K9" si="0">+J7+I7+H7+F7</f>
        <v>0</v>
      </c>
      <c r="L7" s="69">
        <f>+F7*D7</f>
        <v>0</v>
      </c>
      <c r="M7" s="70">
        <f>+G7*D7</f>
        <v>0</v>
      </c>
      <c r="N7" s="70">
        <f>+H7*D7</f>
        <v>0</v>
      </c>
      <c r="O7" s="70">
        <f>+I7*D7</f>
        <v>0</v>
      </c>
      <c r="P7" s="66">
        <f>+J7*D7</f>
        <v>0</v>
      </c>
      <c r="Q7" s="71">
        <f>+P7+O7+N7+L7</f>
        <v>0</v>
      </c>
    </row>
    <row r="8" spans="1:21" s="62" customFormat="1" ht="45" x14ac:dyDescent="0.25">
      <c r="B8" s="156">
        <v>2</v>
      </c>
      <c r="C8" s="117" t="s">
        <v>200</v>
      </c>
      <c r="D8" s="72">
        <f>D7</f>
        <v>250</v>
      </c>
      <c r="E8" s="65" t="s">
        <v>9</v>
      </c>
      <c r="F8" s="73">
        <f>'APU '!I60</f>
        <v>0</v>
      </c>
      <c r="G8" s="74">
        <f>'PPTO. UNITARIO'!F11</f>
        <v>0</v>
      </c>
      <c r="H8" s="73">
        <f>'APU '!I72</f>
        <v>0</v>
      </c>
      <c r="I8" s="73">
        <f>'APU '!I65</f>
        <v>0</v>
      </c>
      <c r="J8" s="75">
        <f>'APU '!I79</f>
        <v>0</v>
      </c>
      <c r="K8" s="68">
        <f t="shared" si="0"/>
        <v>0</v>
      </c>
      <c r="L8" s="76">
        <f t="shared" ref="L8:L15" si="1">+F8*D8</f>
        <v>0</v>
      </c>
      <c r="M8" s="77">
        <f t="shared" ref="M8:M10" si="2">+G8*D8</f>
        <v>0</v>
      </c>
      <c r="N8" s="77">
        <f t="shared" ref="N8:N14" si="3">+H8*D8</f>
        <v>0</v>
      </c>
      <c r="O8" s="77">
        <f t="shared" ref="O8:O14" si="4">+I8*D8</f>
        <v>0</v>
      </c>
      <c r="P8" s="73">
        <f t="shared" ref="P8:P14" si="5">+J8*D8</f>
        <v>0</v>
      </c>
      <c r="Q8" s="78">
        <f>+P8+O8+N8+L8</f>
        <v>0</v>
      </c>
    </row>
    <row r="9" spans="1:21" ht="36.75" customHeight="1" x14ac:dyDescent="0.25">
      <c r="B9" s="156">
        <v>3</v>
      </c>
      <c r="C9" s="117" t="s">
        <v>198</v>
      </c>
      <c r="D9" s="72">
        <f t="shared" ref="D9:D15" si="6">D8</f>
        <v>250</v>
      </c>
      <c r="E9" s="65" t="s">
        <v>9</v>
      </c>
      <c r="F9" s="73">
        <f>'APU '!I94</f>
        <v>0</v>
      </c>
      <c r="G9" s="74">
        <f>'PPTO. UNITARIO'!F12</f>
        <v>0</v>
      </c>
      <c r="H9" s="73">
        <f>'APU '!I106</f>
        <v>0</v>
      </c>
      <c r="I9" s="73">
        <f>'APU '!I99</f>
        <v>0</v>
      </c>
      <c r="J9" s="75">
        <f>'APU '!I113</f>
        <v>0</v>
      </c>
      <c r="K9" s="68">
        <f t="shared" si="0"/>
        <v>0</v>
      </c>
      <c r="L9" s="76">
        <f t="shared" si="1"/>
        <v>0</v>
      </c>
      <c r="M9" s="77">
        <f t="shared" si="2"/>
        <v>0</v>
      </c>
      <c r="N9" s="77">
        <f t="shared" si="3"/>
        <v>0</v>
      </c>
      <c r="O9" s="77">
        <f t="shared" si="4"/>
        <v>0</v>
      </c>
      <c r="P9" s="73">
        <f t="shared" si="5"/>
        <v>0</v>
      </c>
      <c r="Q9" s="78">
        <f>+P9+O9+N9+L9</f>
        <v>0</v>
      </c>
    </row>
    <row r="10" spans="1:21" ht="30" x14ac:dyDescent="0.25">
      <c r="B10" s="156">
        <v>4</v>
      </c>
      <c r="C10" s="117" t="s">
        <v>177</v>
      </c>
      <c r="D10" s="72">
        <f t="shared" si="6"/>
        <v>250</v>
      </c>
      <c r="E10" s="65" t="s">
        <v>9</v>
      </c>
      <c r="F10" s="73">
        <f>'APU '!I128</f>
        <v>0</v>
      </c>
      <c r="G10" s="74">
        <f>'PPTO. UNITARIO'!F13</f>
        <v>0</v>
      </c>
      <c r="H10" s="73">
        <f>'APU '!I140</f>
        <v>0</v>
      </c>
      <c r="I10" s="73">
        <f>'APU '!I133</f>
        <v>0</v>
      </c>
      <c r="J10" s="75">
        <f>'APU '!I147</f>
        <v>0</v>
      </c>
      <c r="K10" s="68">
        <f>+J10+I10+H10+F10</f>
        <v>0</v>
      </c>
      <c r="L10" s="76">
        <f t="shared" si="1"/>
        <v>0</v>
      </c>
      <c r="M10" s="77">
        <f t="shared" si="2"/>
        <v>0</v>
      </c>
      <c r="N10" s="77">
        <f t="shared" si="3"/>
        <v>0</v>
      </c>
      <c r="O10" s="77">
        <f t="shared" si="4"/>
        <v>0</v>
      </c>
      <c r="P10" s="73">
        <f t="shared" si="5"/>
        <v>0</v>
      </c>
      <c r="Q10" s="78">
        <f t="shared" ref="Q10" si="7">+P10+O10+N10+L10</f>
        <v>0</v>
      </c>
    </row>
    <row r="11" spans="1:21" ht="30" x14ac:dyDescent="0.25">
      <c r="B11" s="156">
        <v>5</v>
      </c>
      <c r="C11" s="117" t="s">
        <v>179</v>
      </c>
      <c r="D11" s="72">
        <f t="shared" si="6"/>
        <v>250</v>
      </c>
      <c r="E11" s="65" t="s">
        <v>9</v>
      </c>
      <c r="F11" s="73">
        <f>'APU '!I165</f>
        <v>0</v>
      </c>
      <c r="G11" s="73" t="s">
        <v>162</v>
      </c>
      <c r="H11" s="73">
        <f>'APU '!I177</f>
        <v>0</v>
      </c>
      <c r="I11" s="73">
        <f>'APU '!I170</f>
        <v>0</v>
      </c>
      <c r="J11" s="75">
        <f>'APU '!I185</f>
        <v>0</v>
      </c>
      <c r="K11" s="68">
        <f t="shared" ref="K11:K15" si="8">+J11+I11+H11+F11</f>
        <v>0</v>
      </c>
      <c r="L11" s="76">
        <f t="shared" si="1"/>
        <v>0</v>
      </c>
      <c r="M11" s="77" t="s">
        <v>162</v>
      </c>
      <c r="N11" s="77">
        <f t="shared" si="3"/>
        <v>0</v>
      </c>
      <c r="O11" s="77">
        <f t="shared" si="4"/>
        <v>0</v>
      </c>
      <c r="P11" s="73">
        <f t="shared" si="5"/>
        <v>0</v>
      </c>
      <c r="Q11" s="78">
        <f t="shared" ref="Q11:Q14" si="9">+P11+O11+N11+L11</f>
        <v>0</v>
      </c>
    </row>
    <row r="12" spans="1:21" ht="18.75" customHeight="1" x14ac:dyDescent="0.25">
      <c r="B12" s="156">
        <v>6</v>
      </c>
      <c r="C12" s="117" t="s">
        <v>10</v>
      </c>
      <c r="D12" s="72">
        <f t="shared" si="6"/>
        <v>250</v>
      </c>
      <c r="E12" s="65" t="s">
        <v>9</v>
      </c>
      <c r="F12" s="73">
        <f>'APU '!I200</f>
        <v>0</v>
      </c>
      <c r="G12" s="73" t="s">
        <v>162</v>
      </c>
      <c r="H12" s="73">
        <f>'APU '!I212</f>
        <v>0</v>
      </c>
      <c r="I12" s="73">
        <f>'APU '!I205</f>
        <v>0</v>
      </c>
      <c r="J12" s="75">
        <f>'APU '!I219</f>
        <v>0</v>
      </c>
      <c r="K12" s="68">
        <f t="shared" si="8"/>
        <v>0</v>
      </c>
      <c r="L12" s="76">
        <f t="shared" si="1"/>
        <v>0</v>
      </c>
      <c r="M12" s="77" t="s">
        <v>162</v>
      </c>
      <c r="N12" s="77">
        <f t="shared" si="3"/>
        <v>0</v>
      </c>
      <c r="O12" s="77">
        <f t="shared" si="4"/>
        <v>0</v>
      </c>
      <c r="P12" s="73">
        <f t="shared" si="5"/>
        <v>0</v>
      </c>
      <c r="Q12" s="78">
        <f t="shared" si="9"/>
        <v>0</v>
      </c>
    </row>
    <row r="13" spans="1:21" ht="30" x14ac:dyDescent="0.25">
      <c r="B13" s="156">
        <v>7</v>
      </c>
      <c r="C13" s="117" t="s">
        <v>11</v>
      </c>
      <c r="D13" s="72">
        <f t="shared" si="6"/>
        <v>250</v>
      </c>
      <c r="E13" s="65" t="s">
        <v>9</v>
      </c>
      <c r="F13" s="73">
        <f>'APU '!I246</f>
        <v>0</v>
      </c>
      <c r="G13" s="73" t="s">
        <v>162</v>
      </c>
      <c r="H13" s="73">
        <f>'APU '!I258</f>
        <v>0</v>
      </c>
      <c r="I13" s="73">
        <f>'APU '!I251</f>
        <v>0</v>
      </c>
      <c r="J13" s="75">
        <f>'APU '!I265</f>
        <v>0</v>
      </c>
      <c r="K13" s="68">
        <f t="shared" si="8"/>
        <v>0</v>
      </c>
      <c r="L13" s="76">
        <f t="shared" si="1"/>
        <v>0</v>
      </c>
      <c r="M13" s="77" t="s">
        <v>162</v>
      </c>
      <c r="N13" s="77">
        <f t="shared" si="3"/>
        <v>0</v>
      </c>
      <c r="O13" s="77">
        <f t="shared" si="4"/>
        <v>0</v>
      </c>
      <c r="P13" s="73">
        <f t="shared" si="5"/>
        <v>0</v>
      </c>
      <c r="Q13" s="78">
        <f t="shared" si="9"/>
        <v>0</v>
      </c>
    </row>
    <row r="14" spans="1:21" ht="48" customHeight="1" x14ac:dyDescent="0.2">
      <c r="A14" s="79"/>
      <c r="B14" s="156">
        <v>8</v>
      </c>
      <c r="C14" s="117" t="s">
        <v>211</v>
      </c>
      <c r="D14" s="72">
        <f t="shared" si="6"/>
        <v>250</v>
      </c>
      <c r="E14" s="80" t="s">
        <v>9</v>
      </c>
      <c r="F14" s="81">
        <f>'APU '!I304</f>
        <v>0</v>
      </c>
      <c r="G14" s="81" t="s">
        <v>162</v>
      </c>
      <c r="H14" s="81">
        <f>'APU '!I315</f>
        <v>0</v>
      </c>
      <c r="I14" s="81">
        <f>'APU '!I308</f>
        <v>0</v>
      </c>
      <c r="J14" s="82">
        <f>'APU '!I322</f>
        <v>0</v>
      </c>
      <c r="K14" s="75">
        <f t="shared" si="8"/>
        <v>0</v>
      </c>
      <c r="L14" s="76">
        <f t="shared" si="1"/>
        <v>0</v>
      </c>
      <c r="M14" s="77" t="s">
        <v>162</v>
      </c>
      <c r="N14" s="77">
        <f t="shared" si="3"/>
        <v>0</v>
      </c>
      <c r="O14" s="77">
        <f t="shared" si="4"/>
        <v>0</v>
      </c>
      <c r="P14" s="73">
        <f t="shared" si="5"/>
        <v>0</v>
      </c>
      <c r="Q14" s="78">
        <f t="shared" si="9"/>
        <v>0</v>
      </c>
    </row>
    <row r="15" spans="1:21" ht="20.25" customHeight="1" thickBot="1" x14ac:dyDescent="0.25">
      <c r="A15" s="79"/>
      <c r="B15" s="157">
        <v>9</v>
      </c>
      <c r="C15" s="117" t="s">
        <v>169</v>
      </c>
      <c r="D15" s="148">
        <f t="shared" si="6"/>
        <v>250</v>
      </c>
      <c r="E15" s="83" t="s">
        <v>9</v>
      </c>
      <c r="F15" s="84">
        <f>'PPTO. UNITARIO'!E18</f>
        <v>0</v>
      </c>
      <c r="G15" s="84" t="str">
        <f>'PPTO. UNITARIO'!F18</f>
        <v>NA</v>
      </c>
      <c r="H15" s="84">
        <f>'PPTO. UNITARIO'!G18</f>
        <v>0</v>
      </c>
      <c r="I15" s="84">
        <f>'PPTO. UNITARIO'!H18</f>
        <v>0</v>
      </c>
      <c r="J15" s="84">
        <f>'PPTO. UNITARIO'!I18</f>
        <v>0</v>
      </c>
      <c r="K15" s="85">
        <f t="shared" si="8"/>
        <v>0</v>
      </c>
      <c r="L15" s="86">
        <f t="shared" si="1"/>
        <v>0</v>
      </c>
      <c r="M15" s="87" t="s">
        <v>162</v>
      </c>
      <c r="N15" s="87">
        <f t="shared" ref="N15" si="10">+H15*D15</f>
        <v>0</v>
      </c>
      <c r="O15" s="87">
        <f t="shared" ref="O15" si="11">+I15*D15</f>
        <v>0</v>
      </c>
      <c r="P15" s="84">
        <f t="shared" ref="P15" si="12">+J15*D15</f>
        <v>0</v>
      </c>
      <c r="Q15" s="88">
        <f t="shared" ref="Q15" si="13">+P15+O15+N15+L15</f>
        <v>0</v>
      </c>
    </row>
    <row r="16" spans="1:21" ht="15.75" x14ac:dyDescent="0.25">
      <c r="B16" s="79"/>
      <c r="J16" s="89"/>
      <c r="K16" s="178" t="s">
        <v>12</v>
      </c>
      <c r="L16" s="179"/>
      <c r="M16" s="179"/>
      <c r="N16" s="179"/>
      <c r="O16" s="179"/>
      <c r="P16" s="180"/>
      <c r="Q16" s="161">
        <f>+SUM(Q7:Q15)</f>
        <v>0</v>
      </c>
      <c r="S16" s="150"/>
      <c r="T16"/>
      <c r="U16"/>
    </row>
    <row r="17" spans="4:21" ht="15.75" x14ac:dyDescent="0.25">
      <c r="J17" s="62"/>
      <c r="K17" s="199" t="s">
        <v>13</v>
      </c>
      <c r="L17" s="200"/>
      <c r="M17" s="200"/>
      <c r="N17" s="200"/>
      <c r="O17" s="200"/>
      <c r="P17" s="107">
        <f>'PPTO. UNITARIO'!D20</f>
        <v>0</v>
      </c>
      <c r="Q17" s="162">
        <f>+$Q$16*P17</f>
        <v>0</v>
      </c>
      <c r="S17" s="150"/>
      <c r="T17"/>
      <c r="U17"/>
    </row>
    <row r="18" spans="4:21" ht="15.75" x14ac:dyDescent="0.25">
      <c r="J18" s="62"/>
      <c r="K18" s="199" t="s">
        <v>216</v>
      </c>
      <c r="L18" s="200"/>
      <c r="M18" s="200"/>
      <c r="N18" s="200"/>
      <c r="O18" s="200"/>
      <c r="P18" s="107">
        <v>0.04</v>
      </c>
      <c r="Q18" s="162">
        <f>+$Q$16*P18</f>
        <v>0</v>
      </c>
      <c r="S18" s="150"/>
      <c r="T18"/>
      <c r="U18"/>
    </row>
    <row r="19" spans="4:21" ht="15.75" x14ac:dyDescent="0.25">
      <c r="J19" s="62"/>
      <c r="K19" s="199" t="s">
        <v>15</v>
      </c>
      <c r="L19" s="200"/>
      <c r="M19" s="200"/>
      <c r="N19" s="200"/>
      <c r="O19" s="200"/>
      <c r="P19" s="107">
        <f>'PPTO. UNITARIO'!D22</f>
        <v>0</v>
      </c>
      <c r="Q19" s="162">
        <f>+$Q$16*P19</f>
        <v>0</v>
      </c>
      <c r="S19" s="150"/>
      <c r="T19"/>
      <c r="U19"/>
    </row>
    <row r="20" spans="4:21" ht="15.75" x14ac:dyDescent="0.25">
      <c r="J20" s="89"/>
      <c r="K20" s="201" t="s">
        <v>16</v>
      </c>
      <c r="L20" s="195"/>
      <c r="M20" s="195"/>
      <c r="N20" s="195"/>
      <c r="O20" s="195"/>
      <c r="P20" s="106"/>
      <c r="Q20" s="163">
        <f>+SUM(Q17:Q19)</f>
        <v>0</v>
      </c>
      <c r="S20" s="150"/>
      <c r="T20"/>
      <c r="U20"/>
    </row>
    <row r="21" spans="4:21" ht="16.5" thickBot="1" x14ac:dyDescent="0.3">
      <c r="J21" s="89"/>
      <c r="K21" s="191" t="s">
        <v>214</v>
      </c>
      <c r="L21" s="192"/>
      <c r="M21" s="192"/>
      <c r="N21" s="192"/>
      <c r="O21" s="193"/>
      <c r="P21" s="164">
        <v>0.19</v>
      </c>
      <c r="Q21" s="165">
        <f>Q19*P21</f>
        <v>0</v>
      </c>
      <c r="S21" s="158"/>
      <c r="T21"/>
      <c r="U21"/>
    </row>
    <row r="22" spans="4:21" ht="8.25" customHeight="1" thickBot="1" x14ac:dyDescent="0.3">
      <c r="D22" s="109"/>
      <c r="E22" s="109"/>
      <c r="F22" s="109"/>
      <c r="G22" s="109"/>
      <c r="H22" s="109"/>
      <c r="I22" s="109"/>
      <c r="J22" s="109"/>
      <c r="K22" s="194"/>
      <c r="L22" s="194"/>
      <c r="M22" s="194"/>
      <c r="N22" s="194"/>
      <c r="O22" s="194"/>
      <c r="P22" s="110"/>
      <c r="Q22" s="111"/>
      <c r="R22" s="109"/>
      <c r="S22" s="150"/>
      <c r="T22"/>
      <c r="U22"/>
    </row>
    <row r="23" spans="4:21" ht="16.5" thickBot="1" x14ac:dyDescent="0.3">
      <c r="K23" s="196" t="s">
        <v>215</v>
      </c>
      <c r="L23" s="197"/>
      <c r="M23" s="197"/>
      <c r="N23" s="197"/>
      <c r="O23" s="197"/>
      <c r="P23" s="198"/>
      <c r="Q23" s="112">
        <f>+Q21+Q20+Q16</f>
        <v>0</v>
      </c>
      <c r="S23" s="150"/>
      <c r="T23"/>
      <c r="U23"/>
    </row>
    <row r="24" spans="4:21" s="79" customFormat="1" ht="15" x14ac:dyDescent="0.25">
      <c r="Q24" s="92"/>
      <c r="S24" s="92"/>
      <c r="T24"/>
      <c r="U24"/>
    </row>
    <row r="25" spans="4:21" ht="15.75" hidden="1" x14ac:dyDescent="0.25">
      <c r="E25" s="79"/>
      <c r="F25" s="79"/>
      <c r="G25" s="79"/>
      <c r="H25" s="79"/>
      <c r="I25" s="79"/>
      <c r="K25" s="195" t="s">
        <v>182</v>
      </c>
      <c r="L25" s="195"/>
      <c r="M25" s="195"/>
      <c r="N25" s="195"/>
      <c r="O25" s="195"/>
      <c r="P25" s="108" t="e">
        <f>#REF!</f>
        <v>#REF!</v>
      </c>
      <c r="Q25" s="91" t="e">
        <f>+Q16*P25</f>
        <v>#REF!</v>
      </c>
      <c r="S25" s="150"/>
      <c r="T25"/>
      <c r="U25"/>
    </row>
    <row r="26" spans="4:21" ht="15" x14ac:dyDescent="0.25">
      <c r="T26"/>
      <c r="U26"/>
    </row>
    <row r="27" spans="4:21" ht="15" x14ac:dyDescent="0.25">
      <c r="S27" s="152"/>
      <c r="T27"/>
      <c r="U27"/>
    </row>
    <row r="28" spans="4:21" ht="15" x14ac:dyDescent="0.25">
      <c r="Q28" s="93"/>
      <c r="T28"/>
      <c r="U28"/>
    </row>
    <row r="29" spans="4:21" ht="15" x14ac:dyDescent="0.25">
      <c r="Q29" s="150"/>
      <c r="T29"/>
      <c r="U29"/>
    </row>
    <row r="30" spans="4:21" x14ac:dyDescent="0.25">
      <c r="P30" s="93"/>
    </row>
    <row r="32" spans="4:21" x14ac:dyDescent="0.25">
      <c r="S32" s="152"/>
    </row>
  </sheetData>
  <mergeCells count="14">
    <mergeCell ref="K21:O21"/>
    <mergeCell ref="K22:O22"/>
    <mergeCell ref="K25:O25"/>
    <mergeCell ref="K23:P23"/>
    <mergeCell ref="K17:O17"/>
    <mergeCell ref="K18:O18"/>
    <mergeCell ref="K19:O19"/>
    <mergeCell ref="K20:O20"/>
    <mergeCell ref="K16:P16"/>
    <mergeCell ref="D5:K5"/>
    <mergeCell ref="L5:Q5"/>
    <mergeCell ref="B3:Q3"/>
    <mergeCell ref="B1:Q2"/>
    <mergeCell ref="B4:Q4"/>
  </mergeCells>
  <printOptions horizontalCentered="1"/>
  <pageMargins left="0.28999999999999998" right="0.23622047244094491" top="0.74803149606299213" bottom="0.74803149606299213" header="0.31496062992125984" footer="0.31496062992125984"/>
  <pageSetup scale="53" fitToHeight="0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P34"/>
  <sheetViews>
    <sheetView showGridLines="0" zoomScale="85" zoomScaleNormal="85" zoomScaleSheetLayoutView="85" zoomScalePageLayoutView="85" workbookViewId="0">
      <selection activeCell="C29" sqref="C29"/>
    </sheetView>
  </sheetViews>
  <sheetFormatPr baseColWidth="10" defaultColWidth="11.42578125" defaultRowHeight="14.25" x14ac:dyDescent="0.25"/>
  <cols>
    <col min="1" max="1" width="1.42578125" style="58" customWidth="1"/>
    <col min="2" max="2" width="6.28515625" style="58" bestFit="1" customWidth="1"/>
    <col min="3" max="3" width="79.85546875" style="58" customWidth="1"/>
    <col min="4" max="4" width="9.28515625" style="58" bestFit="1" customWidth="1"/>
    <col min="5" max="5" width="14.85546875" style="58" bestFit="1" customWidth="1"/>
    <col min="6" max="6" width="19.7109375" style="58" customWidth="1"/>
    <col min="7" max="7" width="16.85546875" style="58" bestFit="1" customWidth="1"/>
    <col min="8" max="8" width="16" style="58" customWidth="1"/>
    <col min="9" max="9" width="11.7109375" style="58" bestFit="1" customWidth="1"/>
    <col min="10" max="10" width="21.85546875" style="58" bestFit="1" customWidth="1"/>
    <col min="11" max="12" width="17.5703125" style="58" bestFit="1" customWidth="1"/>
    <col min="13" max="13" width="13.42578125" style="58" bestFit="1" customWidth="1"/>
    <col min="14" max="15" width="11.42578125" style="58"/>
    <col min="16" max="16" width="16.5703125" style="58" customWidth="1"/>
    <col min="17" max="16384" width="11.42578125" style="58"/>
  </cols>
  <sheetData>
    <row r="4" spans="2:16" ht="15" thickBot="1" x14ac:dyDescent="0.3"/>
    <row r="5" spans="2:16" ht="6.75" customHeight="1" x14ac:dyDescent="0.25">
      <c r="B5" s="202" t="s">
        <v>204</v>
      </c>
      <c r="C5" s="203"/>
      <c r="D5" s="203"/>
      <c r="E5" s="203"/>
      <c r="F5" s="203"/>
      <c r="G5" s="203"/>
      <c r="H5" s="203"/>
      <c r="I5" s="203"/>
      <c r="J5" s="204"/>
    </row>
    <row r="6" spans="2:16" ht="15.75" x14ac:dyDescent="0.25">
      <c r="B6" s="205"/>
      <c r="C6" s="206"/>
      <c r="D6" s="206"/>
      <c r="E6" s="206"/>
      <c r="F6" s="206"/>
      <c r="G6" s="206"/>
      <c r="H6" s="206"/>
      <c r="I6" s="206"/>
      <c r="J6" s="207"/>
      <c r="K6" s="113"/>
      <c r="L6" s="113"/>
      <c r="M6" s="113"/>
      <c r="N6" s="113"/>
      <c r="O6" s="113"/>
    </row>
    <row r="7" spans="2:16" ht="30" customHeight="1" x14ac:dyDescent="0.25">
      <c r="B7" s="208" t="str">
        <f>INICIO!D6</f>
        <v>INSTALACIÓN DE SOLUCIONES ENERGÉTICAS PARA BENEFICIAR A 250 VIVIENDAS EN ZONAS NO INTERCONECTADAS DEL MUNICIPIO DE 
CUMARIBO-VICHADA</v>
      </c>
      <c r="C7" s="209"/>
      <c r="D7" s="209"/>
      <c r="E7" s="209"/>
      <c r="F7" s="209"/>
      <c r="G7" s="209"/>
      <c r="H7" s="209"/>
      <c r="I7" s="209"/>
      <c r="J7" s="210"/>
    </row>
    <row r="8" spans="2:16" ht="16.5" thickBot="1" x14ac:dyDescent="0.3">
      <c r="B8" s="211" t="s">
        <v>0</v>
      </c>
      <c r="C8" s="212"/>
      <c r="D8" s="212"/>
      <c r="E8" s="212"/>
      <c r="F8" s="212"/>
      <c r="G8" s="212"/>
      <c r="H8" s="212"/>
      <c r="I8" s="212"/>
      <c r="J8" s="213"/>
    </row>
    <row r="9" spans="2:16" s="61" customFormat="1" ht="34.5" customHeight="1" x14ac:dyDescent="0.2">
      <c r="B9" s="114" t="s">
        <v>1</v>
      </c>
      <c r="C9" s="114" t="s">
        <v>2</v>
      </c>
      <c r="D9" s="114" t="s">
        <v>3</v>
      </c>
      <c r="E9" s="114" t="s">
        <v>4</v>
      </c>
      <c r="F9" s="114" t="s">
        <v>161</v>
      </c>
      <c r="G9" s="114" t="s">
        <v>5</v>
      </c>
      <c r="H9" s="114" t="s">
        <v>6</v>
      </c>
      <c r="I9" s="114" t="s">
        <v>7</v>
      </c>
      <c r="J9" s="114" t="s">
        <v>8</v>
      </c>
      <c r="K9" s="79"/>
      <c r="L9" s="115"/>
      <c r="M9" s="115"/>
      <c r="N9" s="115"/>
      <c r="O9" s="115"/>
      <c r="P9" s="115"/>
    </row>
    <row r="10" spans="2:16" s="62" customFormat="1" ht="30" x14ac:dyDescent="0.2">
      <c r="B10" s="116">
        <v>1</v>
      </c>
      <c r="C10" s="117" t="s">
        <v>201</v>
      </c>
      <c r="D10" s="118" t="s">
        <v>9</v>
      </c>
      <c r="E10" s="119">
        <f>'APU '!I26</f>
        <v>0</v>
      </c>
      <c r="F10" s="119">
        <f>'APU '!H10*'APU '!E10</f>
        <v>0</v>
      </c>
      <c r="G10" s="119">
        <f>'APU '!I37</f>
        <v>0</v>
      </c>
      <c r="H10" s="119">
        <f>'APU '!I31</f>
        <v>0</v>
      </c>
      <c r="I10" s="119">
        <f>'APU '!I44</f>
        <v>0</v>
      </c>
      <c r="J10" s="120">
        <f>+I10+H10+G10+E10</f>
        <v>0</v>
      </c>
      <c r="K10" s="79"/>
      <c r="L10" s="115"/>
      <c r="M10" s="115"/>
      <c r="N10" s="115"/>
      <c r="O10" s="115"/>
      <c r="P10" s="115"/>
    </row>
    <row r="11" spans="2:16" s="62" customFormat="1" ht="45" x14ac:dyDescent="0.2">
      <c r="B11" s="116">
        <v>2</v>
      </c>
      <c r="C11" s="117" t="s">
        <v>200</v>
      </c>
      <c r="D11" s="118" t="s">
        <v>9</v>
      </c>
      <c r="E11" s="119">
        <f>'APU '!I60</f>
        <v>0</v>
      </c>
      <c r="F11" s="119">
        <f>'APU '!H52*'APU '!E52</f>
        <v>0</v>
      </c>
      <c r="G11" s="119">
        <f>'APU '!I72</f>
        <v>0</v>
      </c>
      <c r="H11" s="119">
        <f>'APU '!I65</f>
        <v>0</v>
      </c>
      <c r="I11" s="119">
        <f>'APU '!I79</f>
        <v>0</v>
      </c>
      <c r="J11" s="120">
        <f>+I11+H11+G11+E11</f>
        <v>0</v>
      </c>
      <c r="K11" s="167"/>
      <c r="L11" s="115"/>
      <c r="M11" s="115"/>
      <c r="N11" s="115"/>
      <c r="O11" s="115"/>
      <c r="P11" s="115"/>
    </row>
    <row r="12" spans="2:16" ht="30" x14ac:dyDescent="0.2">
      <c r="B12" s="116">
        <v>3</v>
      </c>
      <c r="C12" s="117" t="s">
        <v>198</v>
      </c>
      <c r="D12" s="118" t="s">
        <v>9</v>
      </c>
      <c r="E12" s="119">
        <f>'APU '!I94</f>
        <v>0</v>
      </c>
      <c r="F12" s="119">
        <f>'APU '!H87*'APU '!E87</f>
        <v>0</v>
      </c>
      <c r="G12" s="119">
        <f>'APU '!I106</f>
        <v>0</v>
      </c>
      <c r="H12" s="119">
        <f>'APU '!I99</f>
        <v>0</v>
      </c>
      <c r="I12" s="119">
        <f>'APU '!I113</f>
        <v>0</v>
      </c>
      <c r="J12" s="120">
        <f t="shared" ref="J12:J13" si="0">+I12+H12+G12+E12</f>
        <v>0</v>
      </c>
      <c r="K12" s="79"/>
      <c r="L12" s="115"/>
      <c r="M12" s="115"/>
      <c r="N12" s="115"/>
      <c r="O12" s="115"/>
      <c r="P12" s="115"/>
    </row>
    <row r="13" spans="2:16" ht="30" x14ac:dyDescent="0.2">
      <c r="B13" s="116">
        <v>4</v>
      </c>
      <c r="C13" s="117" t="s">
        <v>177</v>
      </c>
      <c r="D13" s="118" t="s">
        <v>9</v>
      </c>
      <c r="E13" s="119">
        <f>'APU '!I128</f>
        <v>0</v>
      </c>
      <c r="F13" s="119">
        <f>'APU '!H121</f>
        <v>0</v>
      </c>
      <c r="G13" s="119">
        <f>'APU '!I140</f>
        <v>0</v>
      </c>
      <c r="H13" s="119">
        <f>'APU '!I133</f>
        <v>0</v>
      </c>
      <c r="I13" s="119">
        <f>'APU '!I147</f>
        <v>0</v>
      </c>
      <c r="J13" s="120">
        <f t="shared" si="0"/>
        <v>0</v>
      </c>
      <c r="K13" s="79"/>
      <c r="L13" s="115"/>
      <c r="M13" s="115"/>
      <c r="N13" s="115"/>
      <c r="O13" s="115"/>
      <c r="P13" s="115"/>
    </row>
    <row r="14" spans="2:16" ht="30" x14ac:dyDescent="0.2">
      <c r="B14" s="116">
        <v>5</v>
      </c>
      <c r="C14" s="117" t="s">
        <v>179</v>
      </c>
      <c r="D14" s="118" t="s">
        <v>9</v>
      </c>
      <c r="E14" s="119">
        <f>'APU '!I165</f>
        <v>0</v>
      </c>
      <c r="F14" s="121" t="s">
        <v>162</v>
      </c>
      <c r="G14" s="119">
        <f>'APU '!I177</f>
        <v>0</v>
      </c>
      <c r="H14" s="119">
        <f>'APU '!I170</f>
        <v>0</v>
      </c>
      <c r="I14" s="119">
        <f>'APU '!I185</f>
        <v>0</v>
      </c>
      <c r="J14" s="120">
        <f t="shared" ref="J14:J18" si="1">+I14+H14+G14+E14</f>
        <v>0</v>
      </c>
      <c r="K14" s="79"/>
      <c r="L14" s="115"/>
      <c r="M14" s="115"/>
      <c r="N14" s="115"/>
      <c r="O14" s="115"/>
      <c r="P14" s="115"/>
    </row>
    <row r="15" spans="2:16" ht="18" customHeight="1" x14ac:dyDescent="0.2">
      <c r="B15" s="116">
        <v>6</v>
      </c>
      <c r="C15" s="117" t="s">
        <v>10</v>
      </c>
      <c r="D15" s="118" t="s">
        <v>9</v>
      </c>
      <c r="E15" s="119">
        <f>'APU '!I200</f>
        <v>0</v>
      </c>
      <c r="F15" s="121" t="s">
        <v>162</v>
      </c>
      <c r="G15" s="119">
        <f>'APU '!I212</f>
        <v>0</v>
      </c>
      <c r="H15" s="119">
        <f>'APU '!I205</f>
        <v>0</v>
      </c>
      <c r="I15" s="119">
        <f>'APU '!I219</f>
        <v>0</v>
      </c>
      <c r="J15" s="120">
        <f>+I15+H15+G15+E15</f>
        <v>0</v>
      </c>
      <c r="K15" s="79"/>
      <c r="L15" s="115"/>
      <c r="M15" s="115"/>
      <c r="N15" s="115"/>
      <c r="O15" s="115"/>
      <c r="P15" s="115"/>
    </row>
    <row r="16" spans="2:16" ht="30" x14ac:dyDescent="0.2">
      <c r="B16" s="116">
        <v>7</v>
      </c>
      <c r="C16" s="117" t="s">
        <v>11</v>
      </c>
      <c r="D16" s="118" t="s">
        <v>9</v>
      </c>
      <c r="E16" s="119">
        <f>'APU '!I246</f>
        <v>0</v>
      </c>
      <c r="F16" s="121" t="s">
        <v>162</v>
      </c>
      <c r="G16" s="119">
        <f>'APU '!I258</f>
        <v>0</v>
      </c>
      <c r="H16" s="119">
        <f>'APU '!I251</f>
        <v>0</v>
      </c>
      <c r="I16" s="119">
        <f>'APU '!I265</f>
        <v>0</v>
      </c>
      <c r="J16" s="120">
        <f t="shared" si="1"/>
        <v>0</v>
      </c>
      <c r="K16" s="79"/>
      <c r="L16" s="115"/>
      <c r="M16" s="115"/>
      <c r="N16" s="115"/>
      <c r="O16" s="115"/>
      <c r="P16" s="115"/>
    </row>
    <row r="17" spans="1:16" ht="45" x14ac:dyDescent="0.2">
      <c r="A17" s="79"/>
      <c r="B17" s="116">
        <v>8</v>
      </c>
      <c r="C17" s="117" t="s">
        <v>211</v>
      </c>
      <c r="D17" s="118" t="s">
        <v>9</v>
      </c>
      <c r="E17" s="119">
        <f>'APU '!I304</f>
        <v>0</v>
      </c>
      <c r="F17" s="121" t="s">
        <v>162</v>
      </c>
      <c r="G17" s="119">
        <f>'APU '!I315</f>
        <v>0</v>
      </c>
      <c r="H17" s="119">
        <f>'APU '!I308</f>
        <v>0</v>
      </c>
      <c r="I17" s="119">
        <f>'APU '!I322</f>
        <v>0</v>
      </c>
      <c r="J17" s="120">
        <f t="shared" si="1"/>
        <v>0</v>
      </c>
      <c r="K17" s="79"/>
      <c r="L17" s="115"/>
      <c r="P17" s="122"/>
    </row>
    <row r="18" spans="1:16" ht="15" x14ac:dyDescent="0.2">
      <c r="A18" s="79"/>
      <c r="B18" s="116">
        <v>9</v>
      </c>
      <c r="C18" s="117" t="s">
        <v>169</v>
      </c>
      <c r="D18" s="118" t="s">
        <v>9</v>
      </c>
      <c r="E18" s="119">
        <f>'APU '!I330</f>
        <v>0</v>
      </c>
      <c r="F18" s="121" t="s">
        <v>162</v>
      </c>
      <c r="G18" s="119">
        <f>'APU '!I338</f>
        <v>0</v>
      </c>
      <c r="H18" s="119">
        <f>'APU '!I334</f>
        <v>0</v>
      </c>
      <c r="I18" s="119">
        <f>'APU '!I342</f>
        <v>0</v>
      </c>
      <c r="J18" s="120">
        <f t="shared" si="1"/>
        <v>0</v>
      </c>
      <c r="K18" s="79"/>
      <c r="L18" s="151"/>
      <c r="P18" s="122"/>
    </row>
    <row r="19" spans="1:16" ht="15.75" x14ac:dyDescent="0.25">
      <c r="B19" s="79"/>
      <c r="C19" s="217" t="s">
        <v>12</v>
      </c>
      <c r="D19" s="218"/>
      <c r="E19" s="219"/>
      <c r="F19" s="123">
        <f>+SUM(F10:F17)</f>
        <v>0</v>
      </c>
      <c r="G19" s="90"/>
      <c r="H19" s="90"/>
      <c r="I19" s="90"/>
      <c r="J19" s="91">
        <f>+SUM(J10:J18)</f>
        <v>0</v>
      </c>
      <c r="K19"/>
      <c r="L19"/>
      <c r="M19"/>
      <c r="P19" s="124"/>
    </row>
    <row r="20" spans="1:16" ht="15.75" x14ac:dyDescent="0.25">
      <c r="C20" s="125" t="s">
        <v>13</v>
      </c>
      <c r="D20" s="107"/>
      <c r="E20" s="125"/>
      <c r="F20" s="125"/>
      <c r="G20" s="125"/>
      <c r="H20" s="125"/>
      <c r="I20" s="125"/>
      <c r="J20" s="126">
        <f>+$J$19*D20</f>
        <v>0</v>
      </c>
      <c r="K20"/>
      <c r="L20"/>
      <c r="M20"/>
      <c r="P20" s="124"/>
    </row>
    <row r="21" spans="1:16" ht="15.75" x14ac:dyDescent="0.25">
      <c r="C21" s="125" t="s">
        <v>14</v>
      </c>
      <c r="D21" s="107"/>
      <c r="E21" s="125"/>
      <c r="F21" s="125"/>
      <c r="G21" s="125"/>
      <c r="H21" s="125"/>
      <c r="I21" s="125"/>
      <c r="J21" s="126">
        <f>+$J$19*D21</f>
        <v>0</v>
      </c>
      <c r="K21"/>
      <c r="L21"/>
      <c r="M21"/>
      <c r="P21" s="124"/>
    </row>
    <row r="22" spans="1:16" ht="15.75" x14ac:dyDescent="0.25">
      <c r="C22" s="125" t="s">
        <v>15</v>
      </c>
      <c r="D22" s="107"/>
      <c r="E22" s="125"/>
      <c r="F22" s="125"/>
      <c r="G22" s="125"/>
      <c r="H22" s="125"/>
      <c r="I22" s="125"/>
      <c r="J22" s="126">
        <f>+$J$19*D22</f>
        <v>0</v>
      </c>
      <c r="K22"/>
      <c r="L22"/>
      <c r="M22"/>
      <c r="P22" s="127"/>
    </row>
    <row r="23" spans="1:16" ht="15.75" x14ac:dyDescent="0.25">
      <c r="C23" s="217" t="s">
        <v>16</v>
      </c>
      <c r="D23" s="218"/>
      <c r="E23" s="218"/>
      <c r="F23" s="218"/>
      <c r="G23" s="218"/>
      <c r="H23" s="218"/>
      <c r="I23" s="219"/>
      <c r="J23" s="128">
        <f>+SUM(J20:J22)</f>
        <v>0</v>
      </c>
      <c r="K23"/>
      <c r="L23"/>
      <c r="M23"/>
      <c r="P23" s="127"/>
    </row>
    <row r="24" spans="1:16" ht="6" customHeight="1" x14ac:dyDescent="0.25">
      <c r="C24" s="129"/>
      <c r="D24" s="130"/>
      <c r="E24" s="131"/>
      <c r="F24" s="131"/>
      <c r="G24" s="131"/>
      <c r="H24" s="131"/>
      <c r="I24" s="131"/>
      <c r="J24" s="132"/>
      <c r="K24"/>
      <c r="L24"/>
      <c r="M24"/>
    </row>
    <row r="25" spans="1:16" ht="15.75" x14ac:dyDescent="0.25">
      <c r="C25" s="217" t="s">
        <v>163</v>
      </c>
      <c r="D25" s="218"/>
      <c r="E25" s="218"/>
      <c r="F25" s="218"/>
      <c r="G25" s="218"/>
      <c r="H25" s="218"/>
      <c r="I25" s="219"/>
      <c r="J25" s="133">
        <f>+SUM(J23:J23)+J19</f>
        <v>0</v>
      </c>
      <c r="K25"/>
      <c r="L25"/>
      <c r="M25"/>
    </row>
    <row r="26" spans="1:16" ht="15" x14ac:dyDescent="0.25">
      <c r="C26" s="134"/>
      <c r="D26" s="134"/>
      <c r="E26" s="134"/>
      <c r="F26" s="134"/>
      <c r="G26" s="134"/>
      <c r="H26" s="134"/>
      <c r="I26" s="134"/>
      <c r="J26" s="135"/>
      <c r="K26"/>
      <c r="L26"/>
      <c r="M26"/>
    </row>
    <row r="27" spans="1:16" ht="15.75" hidden="1" x14ac:dyDescent="0.25">
      <c r="C27" s="106" t="s">
        <v>182</v>
      </c>
      <c r="D27" s="137" t="e">
        <f>#REF!</f>
        <v>#REF!</v>
      </c>
      <c r="E27" s="214"/>
      <c r="F27" s="215"/>
      <c r="G27" s="215"/>
      <c r="H27" s="215"/>
      <c r="I27" s="216"/>
      <c r="J27" s="123" t="e">
        <f>+J19*(D27)</f>
        <v>#REF!</v>
      </c>
      <c r="K27"/>
      <c r="L27"/>
      <c r="M27"/>
      <c r="N27" s="124"/>
    </row>
    <row r="28" spans="1:16" s="79" customFormat="1" ht="15.75" x14ac:dyDescent="0.25">
      <c r="C28" s="136"/>
      <c r="D28" s="136"/>
      <c r="E28" s="136"/>
      <c r="F28" s="136"/>
      <c r="G28" s="136"/>
      <c r="H28" s="136"/>
      <c r="I28" s="136"/>
      <c r="J28" s="136"/>
      <c r="K28"/>
      <c r="L28"/>
      <c r="M28"/>
    </row>
    <row r="29" spans="1:16" ht="15" x14ac:dyDescent="0.25">
      <c r="K29"/>
      <c r="L29"/>
      <c r="M29"/>
    </row>
    <row r="30" spans="1:16" ht="15" x14ac:dyDescent="0.25">
      <c r="J30" s="149"/>
      <c r="K30"/>
      <c r="L30"/>
      <c r="M30"/>
    </row>
    <row r="31" spans="1:16" ht="15" x14ac:dyDescent="0.25">
      <c r="I31"/>
      <c r="J31"/>
      <c r="K31"/>
      <c r="L31"/>
      <c r="M31"/>
    </row>
    <row r="32" spans="1:16" ht="15" x14ac:dyDescent="0.25">
      <c r="I32"/>
      <c r="J32"/>
      <c r="K32"/>
      <c r="L32"/>
      <c r="M32"/>
    </row>
    <row r="33" spans="9:13" ht="15" x14ac:dyDescent="0.25">
      <c r="I33"/>
      <c r="J33"/>
      <c r="K33"/>
      <c r="L33"/>
      <c r="M33"/>
    </row>
    <row r="34" spans="9:13" ht="15" x14ac:dyDescent="0.25">
      <c r="K34"/>
      <c r="L34"/>
      <c r="M34"/>
    </row>
  </sheetData>
  <mergeCells count="7">
    <mergeCell ref="B5:J6"/>
    <mergeCell ref="B7:J7"/>
    <mergeCell ref="B8:J8"/>
    <mergeCell ref="E27:I27"/>
    <mergeCell ref="C19:E19"/>
    <mergeCell ref="C23:I23"/>
    <mergeCell ref="C25:I25"/>
  </mergeCells>
  <printOptions horizontalCentered="1"/>
  <pageMargins left="0.23622047244094491" right="0.23622047244094491" top="0.74803149606299213" bottom="0.74803149606299213" header="0.31496062992125984" footer="0.31496062992125984"/>
  <pageSetup scale="62" fitToHeight="0" orientation="landscape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49"/>
  <sheetViews>
    <sheetView showGridLines="0" topLeftCell="B178" zoomScaleNormal="100" zoomScaleSheetLayoutView="100" workbookViewId="0">
      <selection activeCell="F339" sqref="F339"/>
    </sheetView>
  </sheetViews>
  <sheetFormatPr baseColWidth="10" defaultColWidth="11.42578125" defaultRowHeight="15" x14ac:dyDescent="0.25"/>
  <cols>
    <col min="1" max="1" width="2.5703125" style="6" customWidth="1"/>
    <col min="2" max="2" width="7" style="6" customWidth="1"/>
    <col min="3" max="3" width="68.42578125" style="6" customWidth="1"/>
    <col min="4" max="4" width="7.5703125" style="6" customWidth="1"/>
    <col min="5" max="5" width="11.42578125" style="6" customWidth="1"/>
    <col min="6" max="7" width="19" style="6" customWidth="1"/>
    <col min="8" max="8" width="16.5703125" style="6" customWidth="1"/>
    <col min="9" max="9" width="23.28515625" style="6" bestFit="1" customWidth="1"/>
    <col min="10" max="10" width="14.85546875" bestFit="1" customWidth="1"/>
    <col min="11" max="11" width="13" style="6" bestFit="1" customWidth="1"/>
    <col min="12" max="16384" width="11.42578125" style="6"/>
  </cols>
  <sheetData>
    <row r="1" spans="1:10" ht="15.6" customHeight="1" thickBot="1" x14ac:dyDescent="0.3"/>
    <row r="2" spans="1:10" ht="15.75" x14ac:dyDescent="0.25">
      <c r="A2" s="7" t="s">
        <v>17</v>
      </c>
      <c r="B2" s="231" t="s">
        <v>18</v>
      </c>
      <c r="C2" s="232"/>
      <c r="D2" s="232"/>
      <c r="E2" s="232"/>
      <c r="F2" s="232"/>
      <c r="G2" s="232"/>
      <c r="H2" s="232"/>
      <c r="I2" s="233"/>
    </row>
    <row r="3" spans="1:10" ht="33.75" customHeight="1" x14ac:dyDescent="0.25">
      <c r="B3" s="234" t="str">
        <f>INICIO!D6</f>
        <v>INSTALACIÓN DE SOLUCIONES ENERGÉTICAS PARA BENEFICIAR A 250 VIVIENDAS EN ZONAS NO INTERCONECTADAS DEL MUNICIPIO DE 
CUMARIBO-VICHADA</v>
      </c>
      <c r="C3" s="235"/>
      <c r="D3" s="235"/>
      <c r="E3" s="235"/>
      <c r="F3" s="235"/>
      <c r="G3" s="235"/>
      <c r="H3" s="235"/>
      <c r="I3" s="236"/>
    </row>
    <row r="4" spans="1:10" ht="16.5" thickBot="1" x14ac:dyDescent="0.3">
      <c r="B4" s="237" t="s">
        <v>19</v>
      </c>
      <c r="C4" s="238"/>
      <c r="D4" s="238"/>
      <c r="E4" s="238"/>
      <c r="F4" s="238"/>
      <c r="G4" s="238"/>
      <c r="H4" s="238"/>
      <c r="I4" s="239"/>
    </row>
    <row r="5" spans="1:10" ht="15.75" customHeight="1" x14ac:dyDescent="0.25">
      <c r="B5" s="240" t="s">
        <v>207</v>
      </c>
      <c r="C5" s="241"/>
      <c r="D5" s="241"/>
      <c r="E5" s="241"/>
      <c r="F5" s="241"/>
      <c r="G5" s="242"/>
      <c r="H5" s="38"/>
      <c r="I5" s="39"/>
    </row>
    <row r="6" spans="1:10" ht="15.75" customHeight="1" x14ac:dyDescent="0.25">
      <c r="B6" s="226"/>
      <c r="C6" s="227"/>
      <c r="D6" s="227"/>
      <c r="E6" s="227"/>
      <c r="F6" s="227"/>
      <c r="G6" s="228"/>
      <c r="H6" s="8" t="s">
        <v>20</v>
      </c>
      <c r="I6" s="8" t="s">
        <v>9</v>
      </c>
    </row>
    <row r="7" spans="1:10" ht="5.65" customHeight="1" x14ac:dyDescent="0.25">
      <c r="B7" s="10"/>
      <c r="C7" s="10"/>
      <c r="D7" s="10"/>
      <c r="E7" s="10"/>
      <c r="F7" s="10"/>
      <c r="G7" s="10"/>
      <c r="H7" s="10"/>
      <c r="I7" s="10"/>
    </row>
    <row r="8" spans="1:10" ht="15" customHeight="1" x14ac:dyDescent="0.25">
      <c r="B8" s="220" t="s">
        <v>149</v>
      </c>
      <c r="C8" s="221"/>
      <c r="D8" s="221"/>
      <c r="E8" s="221"/>
      <c r="F8" s="221"/>
      <c r="G8" s="221"/>
      <c r="H8" s="221"/>
      <c r="I8" s="222"/>
    </row>
    <row r="9" spans="1:10" s="11" customFormat="1" ht="26.25" customHeight="1" x14ac:dyDescent="0.25">
      <c r="B9" s="12" t="s">
        <v>1</v>
      </c>
      <c r="C9" s="12" t="s">
        <v>21</v>
      </c>
      <c r="D9" s="12" t="s">
        <v>22</v>
      </c>
      <c r="E9" s="12" t="s">
        <v>23</v>
      </c>
      <c r="F9" s="12" t="s">
        <v>158</v>
      </c>
      <c r="G9" s="12" t="s">
        <v>159</v>
      </c>
      <c r="H9" s="12" t="s">
        <v>160</v>
      </c>
      <c r="I9" s="12" t="s">
        <v>25</v>
      </c>
      <c r="J9"/>
    </row>
    <row r="10" spans="1:10" s="11" customFormat="1" ht="15" customHeight="1" x14ac:dyDescent="0.25">
      <c r="B10" s="2">
        <v>1</v>
      </c>
      <c r="C10" s="41" t="s">
        <v>193</v>
      </c>
      <c r="D10" s="2" t="s">
        <v>9</v>
      </c>
      <c r="E10" s="2">
        <v>2</v>
      </c>
      <c r="F10" s="3"/>
      <c r="G10" s="3"/>
      <c r="H10" s="3"/>
      <c r="I10" s="3">
        <f>+(G10)*E10</f>
        <v>0</v>
      </c>
      <c r="J10"/>
    </row>
    <row r="11" spans="1:10" s="11" customFormat="1" ht="15" customHeight="1" x14ac:dyDescent="0.25">
      <c r="B11" s="2">
        <v>2</v>
      </c>
      <c r="C11" s="41" t="s">
        <v>26</v>
      </c>
      <c r="D11" s="2" t="s">
        <v>9</v>
      </c>
      <c r="E11" s="2">
        <v>12</v>
      </c>
      <c r="F11" s="3"/>
      <c r="G11" s="3"/>
      <c r="H11" s="3"/>
      <c r="I11" s="3">
        <f t="shared" ref="I11:I25" si="0">+(H11+G11)*E11</f>
        <v>0</v>
      </c>
      <c r="J11"/>
    </row>
    <row r="12" spans="1:10" s="11" customFormat="1" ht="15" customHeight="1" x14ac:dyDescent="0.25">
      <c r="B12" s="2">
        <v>3</v>
      </c>
      <c r="C12" s="41" t="s">
        <v>27</v>
      </c>
      <c r="D12" s="2" t="s">
        <v>9</v>
      </c>
      <c r="E12" s="2">
        <v>1</v>
      </c>
      <c r="F12" s="3"/>
      <c r="G12" s="3"/>
      <c r="H12" s="3"/>
      <c r="I12" s="3">
        <f t="shared" si="0"/>
        <v>0</v>
      </c>
      <c r="J12"/>
    </row>
    <row r="13" spans="1:10" s="11" customFormat="1" ht="15" customHeight="1" x14ac:dyDescent="0.25">
      <c r="B13" s="2">
        <v>4</v>
      </c>
      <c r="C13" s="41" t="s">
        <v>28</v>
      </c>
      <c r="D13" s="2" t="s">
        <v>9</v>
      </c>
      <c r="E13" s="2">
        <v>1</v>
      </c>
      <c r="F13" s="3"/>
      <c r="G13" s="3"/>
      <c r="H13" s="3"/>
      <c r="I13" s="3">
        <f t="shared" si="0"/>
        <v>0</v>
      </c>
      <c r="J13"/>
    </row>
    <row r="14" spans="1:10" s="11" customFormat="1" ht="15" customHeight="1" x14ac:dyDescent="0.25">
      <c r="B14" s="2">
        <v>5</v>
      </c>
      <c r="C14" s="41" t="s">
        <v>29</v>
      </c>
      <c r="D14" s="2" t="s">
        <v>80</v>
      </c>
      <c r="E14" s="2">
        <v>10</v>
      </c>
      <c r="F14" s="3"/>
      <c r="G14" s="3"/>
      <c r="H14" s="3"/>
      <c r="I14" s="3">
        <f t="shared" si="0"/>
        <v>0</v>
      </c>
      <c r="J14"/>
    </row>
    <row r="15" spans="1:10" s="11" customFormat="1" ht="15" customHeight="1" x14ac:dyDescent="0.25">
      <c r="B15" s="2">
        <v>6</v>
      </c>
      <c r="C15" s="41" t="s">
        <v>157</v>
      </c>
      <c r="D15" s="2" t="s">
        <v>9</v>
      </c>
      <c r="E15" s="2">
        <v>1</v>
      </c>
      <c r="F15" s="3"/>
      <c r="G15" s="3"/>
      <c r="H15" s="3"/>
      <c r="I15" s="3">
        <f t="shared" si="0"/>
        <v>0</v>
      </c>
      <c r="J15"/>
    </row>
    <row r="16" spans="1:10" s="11" customFormat="1" ht="15" customHeight="1" x14ac:dyDescent="0.25">
      <c r="B16" s="2">
        <v>7</v>
      </c>
      <c r="C16" s="41" t="s">
        <v>30</v>
      </c>
      <c r="D16" s="2" t="s">
        <v>9</v>
      </c>
      <c r="E16" s="2">
        <v>1</v>
      </c>
      <c r="F16" s="3"/>
      <c r="G16" s="3"/>
      <c r="H16" s="3"/>
      <c r="I16" s="3">
        <f t="shared" si="0"/>
        <v>0</v>
      </c>
      <c r="J16"/>
    </row>
    <row r="17" spans="2:10" s="11" customFormat="1" ht="15" customHeight="1" x14ac:dyDescent="0.25">
      <c r="B17" s="2">
        <v>8</v>
      </c>
      <c r="C17" s="41" t="s">
        <v>31</v>
      </c>
      <c r="D17" s="2" t="s">
        <v>9</v>
      </c>
      <c r="E17" s="2">
        <v>3</v>
      </c>
      <c r="F17" s="3"/>
      <c r="G17" s="3"/>
      <c r="H17" s="3"/>
      <c r="I17" s="3">
        <f t="shared" si="0"/>
        <v>0</v>
      </c>
      <c r="J17"/>
    </row>
    <row r="18" spans="2:10" s="11" customFormat="1" ht="15" customHeight="1" x14ac:dyDescent="0.25">
      <c r="B18" s="2">
        <v>9</v>
      </c>
      <c r="C18" s="41" t="s">
        <v>32</v>
      </c>
      <c r="D18" s="2" t="s">
        <v>9</v>
      </c>
      <c r="E18" s="2">
        <v>1</v>
      </c>
      <c r="F18" s="3"/>
      <c r="G18" s="3"/>
      <c r="H18" s="3"/>
      <c r="I18" s="3">
        <f t="shared" si="0"/>
        <v>0</v>
      </c>
      <c r="J18"/>
    </row>
    <row r="19" spans="2:10" s="11" customFormat="1" ht="15" customHeight="1" x14ac:dyDescent="0.25">
      <c r="B19" s="2">
        <v>10</v>
      </c>
      <c r="C19" s="41" t="s">
        <v>33</v>
      </c>
      <c r="D19" s="2" t="s">
        <v>80</v>
      </c>
      <c r="E19" s="2">
        <v>1</v>
      </c>
      <c r="F19" s="3"/>
      <c r="G19" s="3"/>
      <c r="H19" s="3"/>
      <c r="I19" s="3">
        <f t="shared" si="0"/>
        <v>0</v>
      </c>
      <c r="J19"/>
    </row>
    <row r="20" spans="2:10" s="11" customFormat="1" ht="15" customHeight="1" x14ac:dyDescent="0.25">
      <c r="B20" s="2">
        <v>11</v>
      </c>
      <c r="C20" s="41" t="s">
        <v>34</v>
      </c>
      <c r="D20" s="2" t="s">
        <v>80</v>
      </c>
      <c r="E20" s="2">
        <v>0.1</v>
      </c>
      <c r="F20" s="3"/>
      <c r="G20" s="3"/>
      <c r="H20" s="3"/>
      <c r="I20" s="3">
        <f t="shared" si="0"/>
        <v>0</v>
      </c>
      <c r="J20"/>
    </row>
    <row r="21" spans="2:10" s="11" customFormat="1" ht="15" customHeight="1" x14ac:dyDescent="0.25">
      <c r="B21" s="2">
        <v>12</v>
      </c>
      <c r="C21" s="41" t="s">
        <v>35</v>
      </c>
      <c r="D21" s="2" t="s">
        <v>9</v>
      </c>
      <c r="E21" s="2">
        <v>2</v>
      </c>
      <c r="F21" s="3"/>
      <c r="G21" s="3"/>
      <c r="H21" s="3"/>
      <c r="I21" s="3">
        <f t="shared" si="0"/>
        <v>0</v>
      </c>
      <c r="J21"/>
    </row>
    <row r="22" spans="2:10" s="11" customFormat="1" ht="15" customHeight="1" x14ac:dyDescent="0.25">
      <c r="B22" s="2">
        <v>13</v>
      </c>
      <c r="C22" s="41" t="s">
        <v>36</v>
      </c>
      <c r="D22" s="2" t="s">
        <v>9</v>
      </c>
      <c r="E22" s="2">
        <v>1</v>
      </c>
      <c r="F22" s="3"/>
      <c r="G22" s="3"/>
      <c r="H22" s="3"/>
      <c r="I22" s="3">
        <f t="shared" si="0"/>
        <v>0</v>
      </c>
      <c r="J22"/>
    </row>
    <row r="23" spans="2:10" s="11" customFormat="1" ht="15" customHeight="1" x14ac:dyDescent="0.25">
      <c r="B23" s="2">
        <v>14</v>
      </c>
      <c r="C23" s="41" t="s">
        <v>37</v>
      </c>
      <c r="D23" s="2" t="s">
        <v>9</v>
      </c>
      <c r="E23" s="2">
        <v>1</v>
      </c>
      <c r="F23" s="3"/>
      <c r="G23" s="3"/>
      <c r="H23" s="3"/>
      <c r="I23" s="3">
        <f t="shared" si="0"/>
        <v>0</v>
      </c>
      <c r="J23"/>
    </row>
    <row r="24" spans="2:10" s="1" customFormat="1" ht="15" customHeight="1" x14ac:dyDescent="0.25">
      <c r="B24" s="2">
        <v>15</v>
      </c>
      <c r="C24" s="41" t="s">
        <v>38</v>
      </c>
      <c r="D24" s="2" t="s">
        <v>80</v>
      </c>
      <c r="E24" s="2">
        <v>0.2</v>
      </c>
      <c r="F24" s="3"/>
      <c r="G24" s="3"/>
      <c r="H24" s="3"/>
      <c r="I24" s="3">
        <f t="shared" si="0"/>
        <v>0</v>
      </c>
      <c r="J24"/>
    </row>
    <row r="25" spans="2:10" s="1" customFormat="1" ht="15" customHeight="1" x14ac:dyDescent="0.25">
      <c r="B25" s="2">
        <v>16</v>
      </c>
      <c r="C25" s="41" t="s">
        <v>39</v>
      </c>
      <c r="D25" s="2" t="s">
        <v>9</v>
      </c>
      <c r="E25" s="2">
        <v>1</v>
      </c>
      <c r="F25" s="3"/>
      <c r="G25" s="3"/>
      <c r="H25" s="3"/>
      <c r="I25" s="3">
        <f t="shared" si="0"/>
        <v>0</v>
      </c>
      <c r="J25"/>
    </row>
    <row r="26" spans="2:10" s="14" customFormat="1" x14ac:dyDescent="0.25">
      <c r="B26" s="9"/>
      <c r="C26" s="5" t="s">
        <v>40</v>
      </c>
      <c r="D26" s="5"/>
      <c r="E26" s="5"/>
      <c r="F26" s="5"/>
      <c r="G26" s="5"/>
      <c r="H26" s="5"/>
      <c r="I26" s="4">
        <f>+SUM(I10:I25)</f>
        <v>0</v>
      </c>
      <c r="J26"/>
    </row>
    <row r="27" spans="2:10" x14ac:dyDescent="0.25">
      <c r="B27" s="221" t="s">
        <v>41</v>
      </c>
      <c r="C27" s="221"/>
      <c r="D27" s="221"/>
      <c r="E27" s="221"/>
      <c r="F27" s="221"/>
      <c r="G27" s="221"/>
      <c r="H27" s="221"/>
      <c r="I27" s="221"/>
    </row>
    <row r="28" spans="2:10" s="11" customFormat="1" ht="15" customHeight="1" x14ac:dyDescent="0.25">
      <c r="B28" s="12" t="s">
        <v>1</v>
      </c>
      <c r="C28" s="12" t="s">
        <v>42</v>
      </c>
      <c r="D28" s="12" t="s">
        <v>43</v>
      </c>
      <c r="E28" s="12" t="s">
        <v>44</v>
      </c>
      <c r="F28" s="12" t="s">
        <v>45</v>
      </c>
      <c r="G28" s="12"/>
      <c r="H28" s="12" t="s">
        <v>24</v>
      </c>
      <c r="I28" s="12" t="s">
        <v>25</v>
      </c>
      <c r="J28"/>
    </row>
    <row r="29" spans="2:10" x14ac:dyDescent="0.25">
      <c r="B29" s="2">
        <v>1</v>
      </c>
      <c r="C29" s="13" t="s">
        <v>116</v>
      </c>
      <c r="D29" s="2" t="s">
        <v>9</v>
      </c>
      <c r="E29" s="16"/>
      <c r="F29" s="17"/>
      <c r="G29" s="17"/>
      <c r="H29" s="3">
        <f>+F29*E29</f>
        <v>0</v>
      </c>
      <c r="I29" s="3">
        <f>H29</f>
        <v>0</v>
      </c>
    </row>
    <row r="30" spans="2:10" x14ac:dyDescent="0.25">
      <c r="B30" s="2">
        <v>2</v>
      </c>
      <c r="C30" s="13" t="s">
        <v>46</v>
      </c>
      <c r="D30" s="2" t="s">
        <v>9</v>
      </c>
      <c r="E30" s="16"/>
      <c r="F30" s="17"/>
      <c r="G30" s="17"/>
      <c r="H30" s="3">
        <f>+F30*E30</f>
        <v>0</v>
      </c>
      <c r="I30" s="3">
        <f>H30</f>
        <v>0</v>
      </c>
    </row>
    <row r="31" spans="2:10" x14ac:dyDescent="0.25">
      <c r="B31" s="2"/>
      <c r="C31" s="5" t="s">
        <v>47</v>
      </c>
      <c r="D31" s="5"/>
      <c r="E31" s="5"/>
      <c r="F31" s="5"/>
      <c r="G31" s="5"/>
      <c r="H31" s="5"/>
      <c r="I31" s="4">
        <f>+SUM(I29:I30)</f>
        <v>0</v>
      </c>
    </row>
    <row r="32" spans="2:10" x14ac:dyDescent="0.25">
      <c r="B32" s="221" t="s">
        <v>48</v>
      </c>
      <c r="C32" s="221"/>
      <c r="D32" s="221"/>
      <c r="E32" s="221"/>
      <c r="F32" s="221"/>
      <c r="G32" s="221"/>
      <c r="H32" s="221"/>
      <c r="I32" s="221"/>
    </row>
    <row r="33" spans="2:10" ht="24.75" customHeight="1" x14ac:dyDescent="0.25">
      <c r="B33" s="12" t="s">
        <v>1</v>
      </c>
      <c r="C33" s="12" t="s">
        <v>49</v>
      </c>
      <c r="D33" s="12" t="s">
        <v>22</v>
      </c>
      <c r="E33" s="12" t="s">
        <v>50</v>
      </c>
      <c r="F33" s="12" t="s">
        <v>51</v>
      </c>
      <c r="G33" s="12"/>
      <c r="H33" s="12" t="s">
        <v>129</v>
      </c>
      <c r="I33" s="12" t="s">
        <v>25</v>
      </c>
    </row>
    <row r="34" spans="2:10" x14ac:dyDescent="0.25">
      <c r="B34" s="2">
        <v>1</v>
      </c>
      <c r="C34" s="13" t="e">
        <f>"Transporte terrestre Puerto "&amp;INICIO!$T$11&amp;" - "&amp;INICIO!#REF!</f>
        <v>#REF!</v>
      </c>
      <c r="D34" s="2" t="s">
        <v>117</v>
      </c>
      <c r="E34" s="2">
        <v>67</v>
      </c>
      <c r="F34" s="18"/>
      <c r="G34" s="18"/>
      <c r="H34" s="29"/>
      <c r="I34" s="19">
        <f>+H34*F34*E34</f>
        <v>0</v>
      </c>
    </row>
    <row r="35" spans="2:10" x14ac:dyDescent="0.25">
      <c r="B35" s="2">
        <v>2</v>
      </c>
      <c r="C35" s="13" t="e">
        <f>"Transporte terrestre "&amp;INICIO!#REF!&amp;" - " &amp;INICIO!$T$14</f>
        <v>#REF!</v>
      </c>
      <c r="D35" s="2" t="s">
        <v>117</v>
      </c>
      <c r="E35" s="2">
        <v>67</v>
      </c>
      <c r="F35" s="18"/>
      <c r="G35" s="18"/>
      <c r="H35" s="29"/>
      <c r="I35" s="19">
        <f>+H35*F35*E35</f>
        <v>0</v>
      </c>
    </row>
    <row r="36" spans="2:10" x14ac:dyDescent="0.25">
      <c r="B36" s="2">
        <v>3</v>
      </c>
      <c r="C36" s="13" t="str">
        <f>"Transporte terrestre " &amp;INICIO!$T$14&amp; " a veredas"</f>
        <v>Transporte terrestre Cumaribo a veredas</v>
      </c>
      <c r="D36" s="2" t="s">
        <v>117</v>
      </c>
      <c r="E36" s="2">
        <v>67</v>
      </c>
      <c r="F36" s="18"/>
      <c r="G36" s="18"/>
      <c r="H36" s="29"/>
      <c r="I36" s="19">
        <f>+H36*F36*E36</f>
        <v>0</v>
      </c>
    </row>
    <row r="37" spans="2:10" x14ac:dyDescent="0.25">
      <c r="B37" s="2"/>
      <c r="C37" s="5" t="s">
        <v>52</v>
      </c>
      <c r="D37" s="5"/>
      <c r="E37" s="5"/>
      <c r="F37" s="5"/>
      <c r="G37" s="5"/>
      <c r="H37" s="5"/>
      <c r="I37" s="4">
        <f>+SUM(I34:I36)</f>
        <v>0</v>
      </c>
    </row>
    <row r="38" spans="2:10" x14ac:dyDescent="0.25">
      <c r="B38" s="221" t="s">
        <v>53</v>
      </c>
      <c r="C38" s="221"/>
      <c r="D38" s="221"/>
      <c r="E38" s="221"/>
      <c r="F38" s="221"/>
      <c r="G38" s="221"/>
      <c r="H38" s="221"/>
      <c r="I38" s="221"/>
    </row>
    <row r="39" spans="2:10" x14ac:dyDescent="0.25">
      <c r="B39" s="12" t="s">
        <v>54</v>
      </c>
      <c r="C39" s="12" t="s">
        <v>55</v>
      </c>
      <c r="D39" s="12" t="s">
        <v>56</v>
      </c>
      <c r="E39" s="12" t="s">
        <v>57</v>
      </c>
      <c r="F39" s="12" t="s">
        <v>58</v>
      </c>
      <c r="G39" s="12"/>
      <c r="H39" s="12" t="s">
        <v>24</v>
      </c>
      <c r="I39" s="12" t="s">
        <v>25</v>
      </c>
    </row>
    <row r="40" spans="2:10" x14ac:dyDescent="0.25">
      <c r="B40" s="2">
        <v>1</v>
      </c>
      <c r="C40" s="13" t="s">
        <v>59</v>
      </c>
      <c r="D40" s="16">
        <v>1</v>
      </c>
      <c r="E40" s="2">
        <v>1.56</v>
      </c>
      <c r="F40" s="25"/>
      <c r="G40" s="17"/>
      <c r="H40" s="19"/>
      <c r="I40" s="3">
        <f>+H40*F40*E40*D40</f>
        <v>0</v>
      </c>
    </row>
    <row r="41" spans="2:10" x14ac:dyDescent="0.25">
      <c r="B41" s="2">
        <v>2</v>
      </c>
      <c r="C41" s="13" t="s">
        <v>60</v>
      </c>
      <c r="D41" s="16">
        <v>1</v>
      </c>
      <c r="E41" s="2">
        <v>1.56</v>
      </c>
      <c r="F41" s="25"/>
      <c r="G41" s="17"/>
      <c r="H41" s="19"/>
      <c r="I41" s="3">
        <f t="shared" ref="I41:I42" si="1">+H41*F41*E41*D41</f>
        <v>0</v>
      </c>
    </row>
    <row r="42" spans="2:10" x14ac:dyDescent="0.25">
      <c r="B42" s="2">
        <v>3</v>
      </c>
      <c r="C42" s="13" t="s">
        <v>194</v>
      </c>
      <c r="D42" s="16">
        <v>1</v>
      </c>
      <c r="E42" s="2">
        <v>1.56</v>
      </c>
      <c r="F42" s="25"/>
      <c r="G42" s="17"/>
      <c r="H42" s="19"/>
      <c r="I42" s="3">
        <f t="shared" si="1"/>
        <v>0</v>
      </c>
    </row>
    <row r="43" spans="2:10" x14ac:dyDescent="0.25">
      <c r="B43" s="2"/>
      <c r="C43" s="13"/>
      <c r="D43" s="2"/>
      <c r="E43" s="2"/>
      <c r="F43" s="18"/>
      <c r="G43" s="18"/>
      <c r="H43" s="19"/>
      <c r="I43" s="3"/>
    </row>
    <row r="44" spans="2:10" x14ac:dyDescent="0.25">
      <c r="B44" s="2"/>
      <c r="C44" s="5" t="s">
        <v>62</v>
      </c>
      <c r="D44" s="5"/>
      <c r="E44" s="5"/>
      <c r="F44" s="5"/>
      <c r="G44" s="5"/>
      <c r="H44" s="5"/>
      <c r="I44" s="4">
        <f>+SUM(I40:I42)</f>
        <v>0</v>
      </c>
    </row>
    <row r="45" spans="2:10" s="24" customFormat="1" ht="21.75" customHeight="1" x14ac:dyDescent="0.25">
      <c r="B45" s="20"/>
      <c r="C45" s="21" t="s">
        <v>63</v>
      </c>
      <c r="D45" s="22"/>
      <c r="E45" s="22"/>
      <c r="F45" s="22"/>
      <c r="G45" s="22"/>
      <c r="H45" s="22"/>
      <c r="I45" s="23">
        <f>+I44+I37+I31+I26</f>
        <v>0</v>
      </c>
      <c r="J45"/>
    </row>
    <row r="47" spans="2:10" ht="15.75" customHeight="1" x14ac:dyDescent="0.25">
      <c r="B47" s="223" t="s">
        <v>202</v>
      </c>
      <c r="C47" s="224"/>
      <c r="D47" s="224"/>
      <c r="E47" s="224"/>
      <c r="F47" s="224"/>
      <c r="G47" s="225"/>
      <c r="H47" s="8"/>
      <c r="I47" s="9"/>
    </row>
    <row r="48" spans="2:10" ht="15.75" customHeight="1" x14ac:dyDescent="0.25">
      <c r="B48" s="226"/>
      <c r="C48" s="227"/>
      <c r="D48" s="227"/>
      <c r="E48" s="227"/>
      <c r="F48" s="227"/>
      <c r="G48" s="228"/>
      <c r="H48" s="8" t="s">
        <v>20</v>
      </c>
      <c r="I48" s="8" t="s">
        <v>9</v>
      </c>
    </row>
    <row r="49" spans="2:10" ht="6.75" customHeight="1" x14ac:dyDescent="0.25">
      <c r="B49" s="10"/>
      <c r="C49" s="10"/>
      <c r="D49" s="10"/>
      <c r="E49" s="10"/>
      <c r="F49" s="10"/>
      <c r="G49" s="10"/>
      <c r="H49" s="10"/>
      <c r="I49" s="10"/>
    </row>
    <row r="50" spans="2:10" ht="14.1" customHeight="1" x14ac:dyDescent="0.25">
      <c r="B50" s="220" t="s">
        <v>149</v>
      </c>
      <c r="C50" s="221"/>
      <c r="D50" s="221"/>
      <c r="E50" s="221"/>
      <c r="F50" s="221"/>
      <c r="G50" s="221"/>
      <c r="H50" s="221"/>
      <c r="I50" s="222"/>
    </row>
    <row r="51" spans="2:10" s="11" customFormat="1" ht="27" customHeight="1" x14ac:dyDescent="0.25">
      <c r="B51" s="12" t="s">
        <v>1</v>
      </c>
      <c r="C51" s="12" t="s">
        <v>21</v>
      </c>
      <c r="D51" s="12" t="s">
        <v>22</v>
      </c>
      <c r="E51" s="12" t="s">
        <v>23</v>
      </c>
      <c r="F51" s="12" t="s">
        <v>158</v>
      </c>
      <c r="G51" s="12" t="s">
        <v>159</v>
      </c>
      <c r="H51" s="12" t="s">
        <v>160</v>
      </c>
      <c r="I51" s="12" t="s">
        <v>25</v>
      </c>
      <c r="J51"/>
    </row>
    <row r="52" spans="2:10" s="1" customFormat="1" ht="27" customHeight="1" x14ac:dyDescent="0.25">
      <c r="B52" s="2">
        <v>1</v>
      </c>
      <c r="C52" s="37" t="s">
        <v>203</v>
      </c>
      <c r="D52" s="2" t="s">
        <v>9</v>
      </c>
      <c r="E52" s="2">
        <v>1</v>
      </c>
      <c r="F52" s="3"/>
      <c r="G52" s="3"/>
      <c r="H52" s="3"/>
      <c r="I52" s="3">
        <f>+(G52)*E52</f>
        <v>0</v>
      </c>
      <c r="J52"/>
    </row>
    <row r="53" spans="2:10" s="1" customFormat="1" ht="15" customHeight="1" x14ac:dyDescent="0.25">
      <c r="B53" s="2">
        <v>2</v>
      </c>
      <c r="C53" s="41" t="s">
        <v>64</v>
      </c>
      <c r="D53" s="2" t="s">
        <v>9</v>
      </c>
      <c r="E53" s="2">
        <v>2</v>
      </c>
      <c r="F53" s="3"/>
      <c r="G53" s="3"/>
      <c r="H53" s="3"/>
      <c r="I53" s="3">
        <f t="shared" ref="I53:I58" si="2">+(H53+G53)*E53</f>
        <v>0</v>
      </c>
      <c r="J53"/>
    </row>
    <row r="54" spans="2:10" s="1" customFormat="1" ht="15" customHeight="1" x14ac:dyDescent="0.25">
      <c r="B54" s="2">
        <v>3</v>
      </c>
      <c r="C54" s="41" t="s">
        <v>65</v>
      </c>
      <c r="D54" s="2" t="s">
        <v>80</v>
      </c>
      <c r="E54" s="2">
        <v>0.15</v>
      </c>
      <c r="F54" s="3"/>
      <c r="G54" s="3"/>
      <c r="H54" s="3"/>
      <c r="I54" s="3">
        <f t="shared" si="2"/>
        <v>0</v>
      </c>
      <c r="J54"/>
    </row>
    <row r="55" spans="2:10" s="1" customFormat="1" ht="15" customHeight="1" x14ac:dyDescent="0.25">
      <c r="B55" s="2">
        <v>4</v>
      </c>
      <c r="C55" s="13" t="s">
        <v>66</v>
      </c>
      <c r="D55" s="2" t="s">
        <v>80</v>
      </c>
      <c r="E55" s="2">
        <v>1</v>
      </c>
      <c r="F55" s="3"/>
      <c r="G55" s="3"/>
      <c r="H55" s="3"/>
      <c r="I55" s="3">
        <f t="shared" si="2"/>
        <v>0</v>
      </c>
      <c r="J55"/>
    </row>
    <row r="56" spans="2:10" s="1" customFormat="1" ht="15" customHeight="1" x14ac:dyDescent="0.25">
      <c r="B56" s="2">
        <v>5</v>
      </c>
      <c r="C56" s="13" t="s">
        <v>67</v>
      </c>
      <c r="D56" s="2" t="s">
        <v>9</v>
      </c>
      <c r="E56" s="2">
        <v>1</v>
      </c>
      <c r="F56" s="3"/>
      <c r="G56" s="3"/>
      <c r="H56" s="3"/>
      <c r="I56" s="3">
        <f t="shared" si="2"/>
        <v>0</v>
      </c>
      <c r="J56"/>
    </row>
    <row r="57" spans="2:10" s="1" customFormat="1" ht="15" customHeight="1" x14ac:dyDescent="0.25">
      <c r="B57" s="2">
        <v>6</v>
      </c>
      <c r="C57" s="41" t="s">
        <v>34</v>
      </c>
      <c r="D57" s="2" t="s">
        <v>80</v>
      </c>
      <c r="E57" s="2">
        <v>0.1</v>
      </c>
      <c r="F57" s="3"/>
      <c r="G57" s="3"/>
      <c r="H57" s="3"/>
      <c r="I57" s="3">
        <f t="shared" si="2"/>
        <v>0</v>
      </c>
      <c r="J57"/>
    </row>
    <row r="58" spans="2:10" s="1" customFormat="1" ht="15" customHeight="1" x14ac:dyDescent="0.25">
      <c r="B58" s="2">
        <v>7</v>
      </c>
      <c r="C58" s="41" t="s">
        <v>39</v>
      </c>
      <c r="D58" s="2" t="s">
        <v>9</v>
      </c>
      <c r="E58" s="2">
        <v>1</v>
      </c>
      <c r="F58" s="3"/>
      <c r="G58" s="3"/>
      <c r="H58" s="3"/>
      <c r="I58" s="3">
        <f t="shared" si="2"/>
        <v>0</v>
      </c>
      <c r="J58"/>
    </row>
    <row r="59" spans="2:10" x14ac:dyDescent="0.25">
      <c r="B59" s="2"/>
      <c r="C59" s="13"/>
      <c r="D59" s="2"/>
      <c r="E59" s="2"/>
      <c r="F59" s="3"/>
      <c r="G59" s="3"/>
      <c r="H59" s="3"/>
      <c r="I59" s="3"/>
    </row>
    <row r="60" spans="2:10" s="14" customFormat="1" x14ac:dyDescent="0.25">
      <c r="B60" s="9"/>
      <c r="C60" s="5" t="s">
        <v>40</v>
      </c>
      <c r="D60" s="5"/>
      <c r="E60" s="5"/>
      <c r="F60" s="5"/>
      <c r="G60" s="5"/>
      <c r="H60" s="5"/>
      <c r="I60" s="4">
        <f>+SUM(I52:I58)</f>
        <v>0</v>
      </c>
      <c r="J60"/>
    </row>
    <row r="61" spans="2:10" x14ac:dyDescent="0.25">
      <c r="B61" s="221" t="s">
        <v>41</v>
      </c>
      <c r="C61" s="221"/>
      <c r="D61" s="221"/>
      <c r="E61" s="221"/>
      <c r="F61" s="221"/>
      <c r="G61" s="221"/>
      <c r="H61" s="221"/>
      <c r="I61" s="221"/>
    </row>
    <row r="62" spans="2:10" s="11" customFormat="1" ht="15" customHeight="1" x14ac:dyDescent="0.25">
      <c r="B62" s="12" t="s">
        <v>1</v>
      </c>
      <c r="C62" s="12" t="s">
        <v>42</v>
      </c>
      <c r="D62" s="12" t="s">
        <v>43</v>
      </c>
      <c r="E62" s="12" t="s">
        <v>44</v>
      </c>
      <c r="F62" s="12" t="s">
        <v>45</v>
      </c>
      <c r="G62" s="12"/>
      <c r="H62" s="12" t="s">
        <v>24</v>
      </c>
      <c r="I62" s="12" t="s">
        <v>25</v>
      </c>
      <c r="J62"/>
    </row>
    <row r="63" spans="2:10" x14ac:dyDescent="0.25">
      <c r="B63" s="2">
        <v>1</v>
      </c>
      <c r="C63" s="13" t="s">
        <v>116</v>
      </c>
      <c r="D63" s="2" t="s">
        <v>9</v>
      </c>
      <c r="E63" s="16"/>
      <c r="F63" s="17"/>
      <c r="G63" s="17"/>
      <c r="H63" s="3"/>
      <c r="I63" s="3">
        <f>H63</f>
        <v>0</v>
      </c>
    </row>
    <row r="64" spans="2:10" x14ac:dyDescent="0.25">
      <c r="B64" s="2"/>
      <c r="C64" s="13"/>
      <c r="D64" s="2"/>
      <c r="E64" s="2"/>
      <c r="F64" s="18"/>
      <c r="G64" s="18"/>
      <c r="H64" s="19"/>
      <c r="I64" s="3"/>
    </row>
    <row r="65" spans="2:10" x14ac:dyDescent="0.25">
      <c r="B65" s="2"/>
      <c r="C65" s="5" t="s">
        <v>47</v>
      </c>
      <c r="D65" s="5"/>
      <c r="E65" s="5"/>
      <c r="F65" s="5"/>
      <c r="G65" s="5"/>
      <c r="H65" s="5"/>
      <c r="I65" s="4">
        <f>+SUM(I63:I64)</f>
        <v>0</v>
      </c>
    </row>
    <row r="66" spans="2:10" x14ac:dyDescent="0.25">
      <c r="B66" s="221" t="s">
        <v>48</v>
      </c>
      <c r="C66" s="221"/>
      <c r="D66" s="221"/>
      <c r="E66" s="221"/>
      <c r="F66" s="221"/>
      <c r="G66" s="221"/>
      <c r="H66" s="221"/>
      <c r="I66" s="221"/>
    </row>
    <row r="67" spans="2:10" ht="23.25" customHeight="1" x14ac:dyDescent="0.25">
      <c r="B67" s="12" t="s">
        <v>1</v>
      </c>
      <c r="C67" s="12" t="s">
        <v>49</v>
      </c>
      <c r="D67" s="12" t="s">
        <v>22</v>
      </c>
      <c r="E67" s="12" t="s">
        <v>50</v>
      </c>
      <c r="F67" s="12" t="s">
        <v>51</v>
      </c>
      <c r="G67" s="12"/>
      <c r="H67" s="12" t="s">
        <v>129</v>
      </c>
      <c r="I67" s="12" t="s">
        <v>25</v>
      </c>
    </row>
    <row r="68" spans="2:10" x14ac:dyDescent="0.25">
      <c r="B68" s="2">
        <v>1</v>
      </c>
      <c r="C68" s="13" t="e">
        <f>"Transporte terrestre Puerto "&amp;INICIO!$T$11&amp;" - "&amp;INICIO!#REF!</f>
        <v>#REF!</v>
      </c>
      <c r="D68" s="2" t="s">
        <v>117</v>
      </c>
      <c r="E68" s="2">
        <v>55</v>
      </c>
      <c r="F68" s="18"/>
      <c r="G68" s="18"/>
      <c r="H68" s="29"/>
      <c r="I68" s="19">
        <f>+H68*F68*E68</f>
        <v>0</v>
      </c>
    </row>
    <row r="69" spans="2:10" x14ac:dyDescent="0.25">
      <c r="B69" s="2">
        <v>2</v>
      </c>
      <c r="C69" s="13" t="e">
        <f>"Transporte terrestre "&amp;INICIO!#REF!&amp;" - " &amp;INICIO!$T$14</f>
        <v>#REF!</v>
      </c>
      <c r="D69" s="2" t="s">
        <v>117</v>
      </c>
      <c r="E69" s="2">
        <v>55</v>
      </c>
      <c r="F69" s="18"/>
      <c r="G69" s="18"/>
      <c r="H69" s="29"/>
      <c r="I69" s="19">
        <f>+H69*F69*E69</f>
        <v>0</v>
      </c>
    </row>
    <row r="70" spans="2:10" x14ac:dyDescent="0.25">
      <c r="B70" s="2">
        <v>3</v>
      </c>
      <c r="C70" s="13" t="str">
        <f>"Transporte terrestre " &amp;INICIO!$T$14&amp; " a veredas"</f>
        <v>Transporte terrestre Cumaribo a veredas</v>
      </c>
      <c r="D70" s="2" t="s">
        <v>117</v>
      </c>
      <c r="E70" s="2">
        <v>55</v>
      </c>
      <c r="F70" s="18"/>
      <c r="G70" s="18"/>
      <c r="H70" s="29"/>
      <c r="I70" s="19">
        <f>+H70*F70*E70</f>
        <v>0</v>
      </c>
    </row>
    <row r="71" spans="2:10" x14ac:dyDescent="0.25">
      <c r="B71" s="2"/>
      <c r="C71" s="13"/>
      <c r="D71" s="2"/>
      <c r="E71" s="2"/>
      <c r="F71" s="18"/>
      <c r="G71" s="18"/>
      <c r="H71" s="30"/>
      <c r="I71" s="3"/>
    </row>
    <row r="72" spans="2:10" x14ac:dyDescent="0.25">
      <c r="B72" s="2"/>
      <c r="C72" s="5" t="s">
        <v>52</v>
      </c>
      <c r="D72" s="5"/>
      <c r="E72" s="5"/>
      <c r="F72" s="5"/>
      <c r="G72" s="5"/>
      <c r="H72" s="5"/>
      <c r="I72" s="4">
        <f>+SUM(I68:I71)</f>
        <v>0</v>
      </c>
    </row>
    <row r="73" spans="2:10" x14ac:dyDescent="0.25">
      <c r="B73" s="221" t="s">
        <v>53</v>
      </c>
      <c r="C73" s="221"/>
      <c r="D73" s="221"/>
      <c r="E73" s="221"/>
      <c r="F73" s="221"/>
      <c r="G73" s="221"/>
      <c r="H73" s="221"/>
      <c r="I73" s="221"/>
    </row>
    <row r="74" spans="2:10" x14ac:dyDescent="0.25">
      <c r="B74" s="12" t="s">
        <v>1</v>
      </c>
      <c r="C74" s="12" t="s">
        <v>55</v>
      </c>
      <c r="D74" s="12" t="s">
        <v>56</v>
      </c>
      <c r="E74" s="12" t="s">
        <v>57</v>
      </c>
      <c r="F74" s="12" t="s">
        <v>58</v>
      </c>
      <c r="G74" s="12"/>
      <c r="H74" s="12" t="s">
        <v>24</v>
      </c>
      <c r="I74" s="12" t="s">
        <v>25</v>
      </c>
    </row>
    <row r="75" spans="2:10" x14ac:dyDescent="0.25">
      <c r="B75" s="2">
        <v>1</v>
      </c>
      <c r="C75" s="13" t="s">
        <v>59</v>
      </c>
      <c r="D75" s="16">
        <v>1</v>
      </c>
      <c r="E75" s="2">
        <v>1.56</v>
      </c>
      <c r="F75" s="25"/>
      <c r="G75" s="17"/>
      <c r="H75" s="19"/>
      <c r="I75" s="3">
        <f>+H75*F75*E75*D75</f>
        <v>0</v>
      </c>
    </row>
    <row r="76" spans="2:10" x14ac:dyDescent="0.25">
      <c r="B76" s="2">
        <v>2</v>
      </c>
      <c r="C76" s="13" t="s">
        <v>60</v>
      </c>
      <c r="D76" s="16">
        <v>1</v>
      </c>
      <c r="E76" s="2">
        <v>1.56</v>
      </c>
      <c r="F76" s="25"/>
      <c r="G76" s="25"/>
      <c r="H76" s="19"/>
      <c r="I76" s="3">
        <f t="shared" ref="I76" si="3">+H76*F76*E76*D76</f>
        <v>0</v>
      </c>
    </row>
    <row r="77" spans="2:10" x14ac:dyDescent="0.25">
      <c r="B77" s="2"/>
      <c r="C77" s="13"/>
      <c r="D77" s="16"/>
      <c r="E77" s="2"/>
      <c r="F77" s="17"/>
      <c r="G77" s="25"/>
      <c r="H77" s="19"/>
      <c r="I77" s="3"/>
    </row>
    <row r="78" spans="2:10" x14ac:dyDescent="0.25">
      <c r="B78" s="2"/>
      <c r="C78" s="13"/>
      <c r="D78" s="2"/>
      <c r="E78" s="2"/>
      <c r="F78" s="18"/>
      <c r="G78" s="18"/>
      <c r="H78" s="19"/>
      <c r="I78" s="3"/>
    </row>
    <row r="79" spans="2:10" x14ac:dyDescent="0.25">
      <c r="B79" s="2"/>
      <c r="C79" s="5" t="s">
        <v>62</v>
      </c>
      <c r="D79" s="5"/>
      <c r="E79" s="5"/>
      <c r="F79" s="5"/>
      <c r="G79" s="5"/>
      <c r="H79" s="5"/>
      <c r="I79" s="4">
        <f>+SUM(I75:I77)</f>
        <v>0</v>
      </c>
    </row>
    <row r="80" spans="2:10" s="24" customFormat="1" ht="21.75" customHeight="1" x14ac:dyDescent="0.25">
      <c r="B80" s="20"/>
      <c r="C80" s="21" t="s">
        <v>68</v>
      </c>
      <c r="D80" s="22"/>
      <c r="E80" s="22"/>
      <c r="F80" s="22"/>
      <c r="G80" s="22"/>
      <c r="H80" s="22"/>
      <c r="I80" s="23">
        <f>+I79+I72+I65+I60</f>
        <v>0</v>
      </c>
      <c r="J80"/>
    </row>
    <row r="82" spans="2:13" ht="15.75" customHeight="1" x14ac:dyDescent="0.25">
      <c r="B82" s="223" t="s">
        <v>195</v>
      </c>
      <c r="C82" s="224"/>
      <c r="D82" s="224"/>
      <c r="E82" s="224"/>
      <c r="F82" s="224"/>
      <c r="G82" s="225"/>
      <c r="H82" s="8"/>
      <c r="I82" s="9"/>
    </row>
    <row r="83" spans="2:13" ht="15.75" customHeight="1" x14ac:dyDescent="0.25">
      <c r="B83" s="226"/>
      <c r="C83" s="227"/>
      <c r="D83" s="227"/>
      <c r="E83" s="227"/>
      <c r="F83" s="227"/>
      <c r="G83" s="228"/>
      <c r="H83" s="8" t="s">
        <v>20</v>
      </c>
      <c r="I83" s="8" t="s">
        <v>69</v>
      </c>
    </row>
    <row r="84" spans="2:13" ht="6.75" customHeight="1" x14ac:dyDescent="0.25">
      <c r="B84" s="10"/>
      <c r="C84" s="10"/>
      <c r="D84" s="10"/>
      <c r="E84" s="10"/>
      <c r="F84" s="10"/>
      <c r="G84" s="10"/>
      <c r="H84" s="10"/>
      <c r="I84" s="10"/>
    </row>
    <row r="85" spans="2:13" ht="14.1" customHeight="1" x14ac:dyDescent="0.25">
      <c r="B85" s="220" t="s">
        <v>149</v>
      </c>
      <c r="C85" s="221"/>
      <c r="D85" s="221"/>
      <c r="E85" s="221"/>
      <c r="F85" s="221"/>
      <c r="G85" s="221"/>
      <c r="H85" s="221"/>
      <c r="I85" s="222"/>
    </row>
    <row r="86" spans="2:13" s="11" customFormat="1" ht="23.25" customHeight="1" x14ac:dyDescent="0.25">
      <c r="B86" s="12" t="s">
        <v>1</v>
      </c>
      <c r="C86" s="12" t="s">
        <v>21</v>
      </c>
      <c r="D86" s="12" t="s">
        <v>22</v>
      </c>
      <c r="E86" s="12" t="s">
        <v>23</v>
      </c>
      <c r="F86" s="12" t="s">
        <v>158</v>
      </c>
      <c r="G86" s="12" t="s">
        <v>159</v>
      </c>
      <c r="H86" s="12" t="s">
        <v>160</v>
      </c>
      <c r="I86" s="12" t="s">
        <v>25</v>
      </c>
      <c r="J86"/>
    </row>
    <row r="87" spans="2:13" s="1" customFormat="1" ht="15" customHeight="1" x14ac:dyDescent="0.25">
      <c r="B87" s="2">
        <v>1</v>
      </c>
      <c r="C87" s="41" t="s">
        <v>196</v>
      </c>
      <c r="D87" s="2" t="s">
        <v>9</v>
      </c>
      <c r="E87" s="2">
        <v>1</v>
      </c>
      <c r="F87" s="3"/>
      <c r="G87" s="3"/>
      <c r="H87" s="3"/>
      <c r="I87" s="3">
        <f>+(G87)*E87</f>
        <v>0</v>
      </c>
      <c r="J87"/>
      <c r="M87" s="6"/>
    </row>
    <row r="88" spans="2:13" s="1" customFormat="1" ht="15" customHeight="1" x14ac:dyDescent="0.25">
      <c r="B88" s="2">
        <v>2</v>
      </c>
      <c r="C88" s="41" t="s">
        <v>30</v>
      </c>
      <c r="D88" s="2" t="s">
        <v>9</v>
      </c>
      <c r="E88" s="2">
        <v>1</v>
      </c>
      <c r="F88" s="3"/>
      <c r="G88" s="3"/>
      <c r="H88" s="3"/>
      <c r="I88" s="3">
        <f t="shared" ref="I88:I93" si="4">+(H88+G88)*E88</f>
        <v>0</v>
      </c>
      <c r="J88"/>
    </row>
    <row r="89" spans="2:13" s="1" customFormat="1" ht="15" customHeight="1" x14ac:dyDescent="0.25">
      <c r="B89" s="2">
        <v>3</v>
      </c>
      <c r="C89" s="41" t="s">
        <v>34</v>
      </c>
      <c r="D89" s="2" t="s">
        <v>80</v>
      </c>
      <c r="E89" s="2">
        <v>0.1</v>
      </c>
      <c r="F89" s="3"/>
      <c r="G89" s="3"/>
      <c r="H89" s="3"/>
      <c r="I89" s="3">
        <f t="shared" si="4"/>
        <v>0</v>
      </c>
      <c r="J89"/>
    </row>
    <row r="90" spans="2:13" s="1" customFormat="1" ht="15" customHeight="1" x14ac:dyDescent="0.25">
      <c r="B90" s="2">
        <v>4</v>
      </c>
      <c r="C90" s="46" t="s">
        <v>96</v>
      </c>
      <c r="D90" s="2" t="s">
        <v>80</v>
      </c>
      <c r="E90" s="30">
        <v>0.4</v>
      </c>
      <c r="F90" s="3"/>
      <c r="G90" s="3"/>
      <c r="H90" s="3"/>
      <c r="I90" s="3">
        <f t="shared" si="4"/>
        <v>0</v>
      </c>
      <c r="J90"/>
    </row>
    <row r="91" spans="2:13" s="1" customFormat="1" ht="15" customHeight="1" x14ac:dyDescent="0.25">
      <c r="B91" s="2">
        <v>5</v>
      </c>
      <c r="C91" s="41" t="s">
        <v>66</v>
      </c>
      <c r="D91" s="2" t="s">
        <v>80</v>
      </c>
      <c r="E91" s="2">
        <v>0.5</v>
      </c>
      <c r="F91" s="3"/>
      <c r="G91" s="3"/>
      <c r="H91" s="3"/>
      <c r="I91" s="3">
        <f t="shared" si="4"/>
        <v>0</v>
      </c>
      <c r="J91"/>
    </row>
    <row r="92" spans="2:13" s="1" customFormat="1" ht="15" customHeight="1" x14ac:dyDescent="0.25">
      <c r="B92" s="2">
        <v>6</v>
      </c>
      <c r="C92" s="41" t="s">
        <v>71</v>
      </c>
      <c r="D92" s="2" t="s">
        <v>9</v>
      </c>
      <c r="E92" s="2">
        <v>1</v>
      </c>
      <c r="F92" s="3"/>
      <c r="G92" s="3"/>
      <c r="H92" s="3"/>
      <c r="I92" s="3">
        <f t="shared" si="4"/>
        <v>0</v>
      </c>
      <c r="J92"/>
    </row>
    <row r="93" spans="2:13" x14ac:dyDescent="0.25">
      <c r="B93" s="2">
        <v>7</v>
      </c>
      <c r="C93" s="41" t="s">
        <v>39</v>
      </c>
      <c r="D93" s="2" t="s">
        <v>9</v>
      </c>
      <c r="E93" s="2">
        <v>1</v>
      </c>
      <c r="F93" s="3"/>
      <c r="G93" s="3"/>
      <c r="H93" s="3"/>
      <c r="I93" s="3">
        <f t="shared" si="4"/>
        <v>0</v>
      </c>
    </row>
    <row r="94" spans="2:13" s="14" customFormat="1" x14ac:dyDescent="0.25">
      <c r="B94" s="9"/>
      <c r="C94" s="5" t="s">
        <v>40</v>
      </c>
      <c r="D94" s="5"/>
      <c r="E94" s="5"/>
      <c r="F94" s="5"/>
      <c r="G94" s="5"/>
      <c r="H94" s="5"/>
      <c r="I94" s="4">
        <f>+SUM(I87:I93)</f>
        <v>0</v>
      </c>
      <c r="J94"/>
    </row>
    <row r="95" spans="2:13" x14ac:dyDescent="0.25">
      <c r="B95" s="221" t="s">
        <v>41</v>
      </c>
      <c r="C95" s="221"/>
      <c r="D95" s="221"/>
      <c r="E95" s="221"/>
      <c r="F95" s="221"/>
      <c r="G95" s="221"/>
      <c r="H95" s="221"/>
      <c r="I95" s="221"/>
    </row>
    <row r="96" spans="2:13" s="11" customFormat="1" ht="15" customHeight="1" x14ac:dyDescent="0.25">
      <c r="B96" s="12" t="s">
        <v>1</v>
      </c>
      <c r="C96" s="12" t="s">
        <v>42</v>
      </c>
      <c r="D96" s="12" t="s">
        <v>43</v>
      </c>
      <c r="E96" s="12" t="s">
        <v>44</v>
      </c>
      <c r="F96" s="12" t="s">
        <v>45</v>
      </c>
      <c r="G96" s="12"/>
      <c r="H96" s="12" t="s">
        <v>24</v>
      </c>
      <c r="I96" s="12" t="s">
        <v>25</v>
      </c>
      <c r="J96"/>
    </row>
    <row r="97" spans="2:9" x14ac:dyDescent="0.25">
      <c r="B97" s="2">
        <v>1</v>
      </c>
      <c r="C97" s="13" t="s">
        <v>116</v>
      </c>
      <c r="D97" s="2" t="s">
        <v>9</v>
      </c>
      <c r="E97" s="16"/>
      <c r="F97" s="17"/>
      <c r="G97" s="17"/>
      <c r="H97" s="3">
        <f>+F97*E97</f>
        <v>0</v>
      </c>
      <c r="I97" s="3">
        <f>H97</f>
        <v>0</v>
      </c>
    </row>
    <row r="98" spans="2:9" x14ac:dyDescent="0.25">
      <c r="B98" s="2"/>
      <c r="C98" s="13"/>
      <c r="D98" s="2"/>
      <c r="E98" s="2"/>
      <c r="F98" s="18"/>
      <c r="G98" s="18"/>
      <c r="H98" s="19"/>
      <c r="I98" s="3"/>
    </row>
    <row r="99" spans="2:9" x14ac:dyDescent="0.25">
      <c r="B99" s="2"/>
      <c r="C99" s="5" t="s">
        <v>47</v>
      </c>
      <c r="D99" s="5"/>
      <c r="E99" s="5"/>
      <c r="F99" s="5"/>
      <c r="G99" s="5"/>
      <c r="H99" s="5"/>
      <c r="I99" s="4">
        <f>+SUM(I97:I98)</f>
        <v>0</v>
      </c>
    </row>
    <row r="100" spans="2:9" x14ac:dyDescent="0.25">
      <c r="B100" s="221" t="s">
        <v>48</v>
      </c>
      <c r="C100" s="221"/>
      <c r="D100" s="221"/>
      <c r="E100" s="221"/>
      <c r="F100" s="221"/>
      <c r="G100" s="221"/>
      <c r="H100" s="221"/>
      <c r="I100" s="221"/>
    </row>
    <row r="101" spans="2:9" ht="26.25" customHeight="1" x14ac:dyDescent="0.25">
      <c r="B101" s="12" t="s">
        <v>1</v>
      </c>
      <c r="C101" s="12" t="s">
        <v>49</v>
      </c>
      <c r="D101" s="12" t="s">
        <v>22</v>
      </c>
      <c r="E101" s="12" t="s">
        <v>50</v>
      </c>
      <c r="F101" s="12" t="s">
        <v>51</v>
      </c>
      <c r="G101" s="12"/>
      <c r="H101" s="12" t="s">
        <v>129</v>
      </c>
      <c r="I101" s="12" t="s">
        <v>25</v>
      </c>
    </row>
    <row r="102" spans="2:9" x14ac:dyDescent="0.25">
      <c r="B102" s="2">
        <v>1</v>
      </c>
      <c r="C102" s="13" t="e">
        <f>"Transporte terrestre Puerto "&amp;INICIO!$T$11&amp;" - "&amp;INICIO!#REF!</f>
        <v>#REF!</v>
      </c>
      <c r="D102" s="2" t="s">
        <v>117</v>
      </c>
      <c r="E102" s="2">
        <v>12</v>
      </c>
      <c r="F102" s="18"/>
      <c r="G102" s="18"/>
      <c r="H102" s="29"/>
      <c r="I102" s="19">
        <f>+H102*F102*E102</f>
        <v>0</v>
      </c>
    </row>
    <row r="103" spans="2:9" x14ac:dyDescent="0.25">
      <c r="B103" s="2">
        <v>2</v>
      </c>
      <c r="C103" s="13" t="e">
        <f>"Transporte terrestre "&amp;INICIO!#REF!&amp;" - " &amp;INICIO!$T$14</f>
        <v>#REF!</v>
      </c>
      <c r="D103" s="2" t="s">
        <v>117</v>
      </c>
      <c r="E103" s="2">
        <v>12</v>
      </c>
      <c r="F103" s="18"/>
      <c r="G103" s="18"/>
      <c r="H103" s="29"/>
      <c r="I103" s="19">
        <f>+H103*F103*E103</f>
        <v>0</v>
      </c>
    </row>
    <row r="104" spans="2:9" x14ac:dyDescent="0.25">
      <c r="B104" s="2">
        <v>3</v>
      </c>
      <c r="C104" s="13" t="str">
        <f>"Transporte terrestre " &amp;INICIO!$T$14&amp; " a veredas"</f>
        <v>Transporte terrestre Cumaribo a veredas</v>
      </c>
      <c r="D104" s="2" t="s">
        <v>117</v>
      </c>
      <c r="E104" s="2">
        <v>12</v>
      </c>
      <c r="F104" s="18"/>
      <c r="G104" s="18"/>
      <c r="H104" s="29"/>
      <c r="I104" s="19">
        <f>+H104*F104*E104</f>
        <v>0</v>
      </c>
    </row>
    <row r="105" spans="2:9" x14ac:dyDescent="0.25">
      <c r="B105" s="2"/>
      <c r="C105" s="13"/>
      <c r="D105" s="2"/>
      <c r="E105" s="2"/>
      <c r="F105" s="18"/>
      <c r="G105" s="18"/>
      <c r="H105" s="29"/>
      <c r="I105" s="3"/>
    </row>
    <row r="106" spans="2:9" x14ac:dyDescent="0.25">
      <c r="B106" s="2"/>
      <c r="C106" s="5" t="s">
        <v>52</v>
      </c>
      <c r="D106" s="5"/>
      <c r="E106" s="5"/>
      <c r="F106" s="5"/>
      <c r="G106" s="5"/>
      <c r="H106" s="5"/>
      <c r="I106" s="4">
        <f>+SUM(I102:I105)</f>
        <v>0</v>
      </c>
    </row>
    <row r="107" spans="2:9" x14ac:dyDescent="0.25">
      <c r="B107" s="221" t="s">
        <v>53</v>
      </c>
      <c r="C107" s="221"/>
      <c r="D107" s="221"/>
      <c r="E107" s="221"/>
      <c r="F107" s="221"/>
      <c r="G107" s="221"/>
      <c r="H107" s="221"/>
      <c r="I107" s="221"/>
    </row>
    <row r="108" spans="2:9" x14ac:dyDescent="0.25">
      <c r="B108" s="12" t="s">
        <v>1</v>
      </c>
      <c r="C108" s="12" t="s">
        <v>55</v>
      </c>
      <c r="D108" s="12" t="s">
        <v>56</v>
      </c>
      <c r="E108" s="12" t="s">
        <v>57</v>
      </c>
      <c r="F108" s="12" t="s">
        <v>58</v>
      </c>
      <c r="G108" s="12"/>
      <c r="H108" s="12" t="s">
        <v>24</v>
      </c>
      <c r="I108" s="12" t="s">
        <v>25</v>
      </c>
    </row>
    <row r="109" spans="2:9" x14ac:dyDescent="0.25">
      <c r="B109" s="2">
        <v>1</v>
      </c>
      <c r="C109" s="13" t="s">
        <v>59</v>
      </c>
      <c r="D109" s="16">
        <v>1</v>
      </c>
      <c r="E109" s="31"/>
      <c r="F109" s="25"/>
      <c r="G109" s="17"/>
      <c r="H109" s="19"/>
      <c r="I109" s="3">
        <f>+H109*F109*E109*D109</f>
        <v>0</v>
      </c>
    </row>
    <row r="110" spans="2:9" x14ac:dyDescent="0.25">
      <c r="B110" s="2">
        <v>2</v>
      </c>
      <c r="C110" s="13" t="s">
        <v>60</v>
      </c>
      <c r="D110" s="16">
        <v>1</v>
      </c>
      <c r="E110" s="31"/>
      <c r="F110" s="25"/>
      <c r="G110" s="17"/>
      <c r="H110" s="19"/>
      <c r="I110" s="3">
        <f t="shared" ref="I110" si="5">+H110*F110*E110*D110</f>
        <v>0</v>
      </c>
    </row>
    <row r="111" spans="2:9" x14ac:dyDescent="0.25">
      <c r="B111" s="2"/>
      <c r="C111" s="13"/>
      <c r="D111" s="16"/>
      <c r="E111" s="31"/>
      <c r="F111" s="17"/>
      <c r="G111" s="17"/>
      <c r="H111" s="19"/>
      <c r="I111" s="3"/>
    </row>
    <row r="112" spans="2:9" x14ac:dyDescent="0.25">
      <c r="B112" s="2"/>
      <c r="C112" s="13"/>
      <c r="D112" s="2"/>
      <c r="E112" s="2"/>
      <c r="F112" s="18"/>
      <c r="G112" s="18"/>
      <c r="H112" s="19"/>
      <c r="I112" s="3"/>
    </row>
    <row r="113" spans="2:11" s="24" customFormat="1" ht="21.75" customHeight="1" x14ac:dyDescent="0.25">
      <c r="B113" s="2"/>
      <c r="C113" s="5" t="s">
        <v>62</v>
      </c>
      <c r="D113" s="5"/>
      <c r="E113" s="5"/>
      <c r="F113" s="5"/>
      <c r="G113" s="5"/>
      <c r="H113" s="5"/>
      <c r="I113" s="4">
        <f>+SUM(I109:I111)</f>
        <v>0</v>
      </c>
      <c r="J113"/>
    </row>
    <row r="114" spans="2:11" ht="18.75" x14ac:dyDescent="0.25">
      <c r="B114" s="20"/>
      <c r="C114" s="21" t="s">
        <v>72</v>
      </c>
      <c r="D114" s="22"/>
      <c r="E114" s="22"/>
      <c r="F114" s="22"/>
      <c r="G114" s="22"/>
      <c r="H114" s="22"/>
      <c r="I114" s="23">
        <f>+I113+I106+I99+I94</f>
        <v>0</v>
      </c>
    </row>
    <row r="115" spans="2:11" ht="15.75" customHeight="1" x14ac:dyDescent="0.25"/>
    <row r="116" spans="2:11" ht="15.75" customHeight="1" x14ac:dyDescent="0.25">
      <c r="B116" s="223" t="s">
        <v>197</v>
      </c>
      <c r="C116" s="224"/>
      <c r="D116" s="224"/>
      <c r="E116" s="224"/>
      <c r="F116" s="224"/>
      <c r="G116" s="225"/>
      <c r="H116" s="8"/>
      <c r="I116" s="9"/>
    </row>
    <row r="117" spans="2:11" ht="12" customHeight="1" x14ac:dyDescent="0.25">
      <c r="B117" s="226"/>
      <c r="C117" s="227"/>
      <c r="D117" s="227"/>
      <c r="E117" s="227"/>
      <c r="F117" s="227"/>
      <c r="G117" s="228"/>
      <c r="H117" s="8" t="s">
        <v>20</v>
      </c>
      <c r="I117" s="8" t="s">
        <v>69</v>
      </c>
    </row>
    <row r="118" spans="2:11" s="11" customFormat="1" ht="6" customHeight="1" x14ac:dyDescent="0.25">
      <c r="B118" s="10"/>
      <c r="C118" s="10"/>
      <c r="D118" s="10"/>
      <c r="E118" s="10"/>
      <c r="F118" s="10"/>
      <c r="G118" s="10"/>
      <c r="H118" s="10"/>
      <c r="I118" s="10"/>
      <c r="J118"/>
    </row>
    <row r="119" spans="2:11" s="11" customFormat="1" ht="15" customHeight="1" x14ac:dyDescent="0.25">
      <c r="B119" s="220" t="s">
        <v>149</v>
      </c>
      <c r="C119" s="221"/>
      <c r="D119" s="221"/>
      <c r="E119" s="221"/>
      <c r="F119" s="221"/>
      <c r="G119" s="221"/>
      <c r="H119" s="221"/>
      <c r="I119" s="222"/>
      <c r="J119"/>
    </row>
    <row r="120" spans="2:11" s="1" customFormat="1" x14ac:dyDescent="0.25">
      <c r="B120" s="12" t="s">
        <v>1</v>
      </c>
      <c r="C120" s="12" t="s">
        <v>21</v>
      </c>
      <c r="D120" s="12" t="s">
        <v>22</v>
      </c>
      <c r="E120" s="12" t="s">
        <v>23</v>
      </c>
      <c r="F120" s="12" t="s">
        <v>158</v>
      </c>
      <c r="G120" s="12" t="s">
        <v>159</v>
      </c>
      <c r="H120" s="12" t="s">
        <v>160</v>
      </c>
      <c r="I120" s="12" t="s">
        <v>25</v>
      </c>
      <c r="J120"/>
    </row>
    <row r="121" spans="2:11" s="1" customFormat="1" ht="15" customHeight="1" x14ac:dyDescent="0.25">
      <c r="B121" s="2">
        <v>1</v>
      </c>
      <c r="C121" s="41" t="s">
        <v>178</v>
      </c>
      <c r="D121" s="2" t="s">
        <v>9</v>
      </c>
      <c r="E121" s="2">
        <v>1</v>
      </c>
      <c r="F121" s="3"/>
      <c r="G121" s="3"/>
      <c r="H121" s="3"/>
      <c r="I121" s="3">
        <f>+(G121)*E121</f>
        <v>0</v>
      </c>
      <c r="J121"/>
    </row>
    <row r="122" spans="2:11" s="1" customFormat="1" ht="15" customHeight="1" x14ac:dyDescent="0.25">
      <c r="B122" s="2">
        <v>2</v>
      </c>
      <c r="C122" s="41" t="s">
        <v>73</v>
      </c>
      <c r="D122" s="2" t="s">
        <v>9</v>
      </c>
      <c r="E122" s="2">
        <v>1</v>
      </c>
      <c r="F122" s="3"/>
      <c r="G122" s="3"/>
      <c r="H122" s="3"/>
      <c r="I122" s="3">
        <f t="shared" ref="I122:I127" si="6">+(H122+G122)*E122</f>
        <v>0</v>
      </c>
      <c r="J122"/>
    </row>
    <row r="123" spans="2:11" s="1" customFormat="1" ht="15" customHeight="1" x14ac:dyDescent="0.25">
      <c r="B123" s="2">
        <v>3</v>
      </c>
      <c r="C123" s="41" t="s">
        <v>34</v>
      </c>
      <c r="D123" s="2" t="s">
        <v>80</v>
      </c>
      <c r="E123" s="2">
        <v>0.1</v>
      </c>
      <c r="F123" s="3"/>
      <c r="G123" s="3"/>
      <c r="H123" s="3"/>
      <c r="I123" s="3">
        <f t="shared" si="6"/>
        <v>0</v>
      </c>
      <c r="J123"/>
    </row>
    <row r="124" spans="2:11" s="1" customFormat="1" ht="15" customHeight="1" x14ac:dyDescent="0.25">
      <c r="B124" s="2">
        <v>4</v>
      </c>
      <c r="C124" s="13" t="s">
        <v>67</v>
      </c>
      <c r="D124" s="2" t="s">
        <v>9</v>
      </c>
      <c r="E124" s="2">
        <v>1</v>
      </c>
      <c r="F124" s="3"/>
      <c r="G124" s="3"/>
      <c r="H124" s="3"/>
      <c r="I124" s="3">
        <f t="shared" si="6"/>
        <v>0</v>
      </c>
      <c r="J124"/>
      <c r="K124" s="160"/>
    </row>
    <row r="125" spans="2:11" s="1" customFormat="1" ht="15" customHeight="1" x14ac:dyDescent="0.25">
      <c r="B125" s="2">
        <v>5</v>
      </c>
      <c r="C125" s="41" t="s">
        <v>170</v>
      </c>
      <c r="D125" s="2" t="s">
        <v>80</v>
      </c>
      <c r="E125" s="31">
        <v>0.56999999999999995</v>
      </c>
      <c r="F125" s="3"/>
      <c r="G125" s="3"/>
      <c r="H125" s="3"/>
      <c r="I125" s="3">
        <f t="shared" si="6"/>
        <v>0</v>
      </c>
      <c r="J125"/>
    </row>
    <row r="126" spans="2:11" x14ac:dyDescent="0.25">
      <c r="B126" s="2">
        <v>6</v>
      </c>
      <c r="C126" s="41" t="s">
        <v>70</v>
      </c>
      <c r="D126" s="2" t="s">
        <v>80</v>
      </c>
      <c r="E126" s="2">
        <v>0.5</v>
      </c>
      <c r="F126" s="3"/>
      <c r="G126" s="3"/>
      <c r="H126" s="3"/>
      <c r="I126" s="3">
        <f t="shared" si="6"/>
        <v>0</v>
      </c>
    </row>
    <row r="127" spans="2:11" s="14" customFormat="1" x14ac:dyDescent="0.25">
      <c r="B127" s="2">
        <v>7</v>
      </c>
      <c r="C127" s="41" t="s">
        <v>39</v>
      </c>
      <c r="D127" s="2" t="s">
        <v>9</v>
      </c>
      <c r="E127" s="2">
        <v>1</v>
      </c>
      <c r="F127" s="3"/>
      <c r="G127" s="3"/>
      <c r="H127" s="3"/>
      <c r="I127" s="3">
        <f t="shared" si="6"/>
        <v>0</v>
      </c>
      <c r="J127"/>
    </row>
    <row r="128" spans="2:11" x14ac:dyDescent="0.25">
      <c r="B128" s="9"/>
      <c r="C128" s="5" t="s">
        <v>40</v>
      </c>
      <c r="D128" s="5"/>
      <c r="E128" s="5"/>
      <c r="F128" s="5"/>
      <c r="G128" s="5"/>
      <c r="H128" s="5"/>
      <c r="I128" s="4">
        <f>+SUM(I121:I127)</f>
        <v>0</v>
      </c>
    </row>
    <row r="129" spans="2:10" s="11" customFormat="1" ht="15" customHeight="1" x14ac:dyDescent="0.25">
      <c r="B129" s="221" t="s">
        <v>41</v>
      </c>
      <c r="C129" s="221"/>
      <c r="D129" s="221"/>
      <c r="E129" s="221"/>
      <c r="F129" s="221"/>
      <c r="G129" s="221"/>
      <c r="H129" s="221"/>
      <c r="I129" s="221"/>
      <c r="J129"/>
    </row>
    <row r="130" spans="2:10" x14ac:dyDescent="0.25">
      <c r="B130" s="12" t="s">
        <v>1</v>
      </c>
      <c r="C130" s="12" t="s">
        <v>42</v>
      </c>
      <c r="D130" s="12" t="s">
        <v>43</v>
      </c>
      <c r="E130" s="12" t="s">
        <v>44</v>
      </c>
      <c r="F130" s="12" t="s">
        <v>45</v>
      </c>
      <c r="G130" s="12"/>
      <c r="H130" s="12" t="s">
        <v>24</v>
      </c>
      <c r="I130" s="12" t="s">
        <v>25</v>
      </c>
    </row>
    <row r="131" spans="2:10" x14ac:dyDescent="0.25">
      <c r="B131" s="2">
        <v>1</v>
      </c>
      <c r="C131" s="13" t="s">
        <v>116</v>
      </c>
      <c r="D131" s="2" t="s">
        <v>9</v>
      </c>
      <c r="E131" s="16"/>
      <c r="F131" s="17"/>
      <c r="G131" s="17"/>
      <c r="H131" s="3">
        <f>+F131*E131</f>
        <v>0</v>
      </c>
      <c r="I131" s="3">
        <f>H131</f>
        <v>0</v>
      </c>
    </row>
    <row r="132" spans="2:10" x14ac:dyDescent="0.25">
      <c r="B132" s="2"/>
      <c r="C132" s="13"/>
      <c r="D132" s="2"/>
      <c r="E132" s="2"/>
      <c r="F132" s="18"/>
      <c r="G132" s="18"/>
      <c r="H132" s="19"/>
      <c r="I132" s="3"/>
    </row>
    <row r="133" spans="2:10" x14ac:dyDescent="0.25">
      <c r="B133" s="2"/>
      <c r="C133" s="5" t="s">
        <v>47</v>
      </c>
      <c r="D133" s="5"/>
      <c r="E133" s="5"/>
      <c r="F133" s="5"/>
      <c r="G133" s="5"/>
      <c r="H133" s="5"/>
      <c r="I133" s="4">
        <f>+SUM(I131:I132)</f>
        <v>0</v>
      </c>
    </row>
    <row r="134" spans="2:10" x14ac:dyDescent="0.25">
      <c r="B134" s="221" t="s">
        <v>48</v>
      </c>
      <c r="C134" s="221"/>
      <c r="D134" s="221"/>
      <c r="E134" s="221"/>
      <c r="F134" s="221"/>
      <c r="G134" s="221"/>
      <c r="H134" s="221"/>
      <c r="I134" s="221"/>
    </row>
    <row r="135" spans="2:10" ht="24.75" customHeight="1" x14ac:dyDescent="0.25">
      <c r="B135" s="12" t="s">
        <v>1</v>
      </c>
      <c r="C135" s="12" t="s">
        <v>49</v>
      </c>
      <c r="D135" s="12" t="s">
        <v>22</v>
      </c>
      <c r="E135" s="12" t="s">
        <v>50</v>
      </c>
      <c r="F135" s="12" t="s">
        <v>51</v>
      </c>
      <c r="G135" s="12"/>
      <c r="H135" s="12" t="s">
        <v>129</v>
      </c>
      <c r="I135" s="12" t="s">
        <v>25</v>
      </c>
    </row>
    <row r="136" spans="2:10" x14ac:dyDescent="0.25">
      <c r="B136" s="2">
        <v>1</v>
      </c>
      <c r="C136" s="13" t="e">
        <f>"Transporte terrestre Puerto "&amp;INICIO!$T$11&amp;" - "&amp;INICIO!#REF!</f>
        <v>#REF!</v>
      </c>
      <c r="D136" s="2" t="s">
        <v>117</v>
      </c>
      <c r="E136" s="2">
        <v>18</v>
      </c>
      <c r="F136" s="18"/>
      <c r="G136" s="18"/>
      <c r="H136" s="29"/>
      <c r="I136" s="19">
        <f>+H136*F136*E136</f>
        <v>0</v>
      </c>
    </row>
    <row r="137" spans="2:10" x14ac:dyDescent="0.25">
      <c r="B137" s="2">
        <v>2</v>
      </c>
      <c r="C137" s="13" t="e">
        <f>"Transporte terrestre "&amp;INICIO!#REF!&amp;" - " &amp;INICIO!$T$14</f>
        <v>#REF!</v>
      </c>
      <c r="D137" s="2" t="s">
        <v>117</v>
      </c>
      <c r="E137" s="2">
        <v>18</v>
      </c>
      <c r="F137" s="18"/>
      <c r="G137" s="18"/>
      <c r="H137" s="29"/>
      <c r="I137" s="19">
        <f>+H137*F137*E137</f>
        <v>0</v>
      </c>
    </row>
    <row r="138" spans="2:10" x14ac:dyDescent="0.25">
      <c r="B138" s="2">
        <v>3</v>
      </c>
      <c r="C138" s="13" t="str">
        <f>"Transporte terrestre " &amp;INICIO!$T$14&amp; " a veredas"</f>
        <v>Transporte terrestre Cumaribo a veredas</v>
      </c>
      <c r="D138" s="2" t="s">
        <v>117</v>
      </c>
      <c r="E138" s="2">
        <v>18</v>
      </c>
      <c r="F138" s="18"/>
      <c r="G138" s="18"/>
      <c r="H138" s="29"/>
      <c r="I138" s="19">
        <f>+H138*F138*E138</f>
        <v>0</v>
      </c>
    </row>
    <row r="139" spans="2:10" x14ac:dyDescent="0.25">
      <c r="B139" s="2"/>
      <c r="C139" s="13"/>
      <c r="D139" s="2"/>
      <c r="E139" s="2"/>
      <c r="F139" s="18"/>
      <c r="G139" s="18"/>
      <c r="H139" s="31"/>
      <c r="I139" s="3"/>
    </row>
    <row r="140" spans="2:10" x14ac:dyDescent="0.25">
      <c r="B140" s="2"/>
      <c r="C140" s="5" t="s">
        <v>52</v>
      </c>
      <c r="D140" s="5"/>
      <c r="E140" s="5"/>
      <c r="F140" s="5"/>
      <c r="G140" s="5"/>
      <c r="H140" s="5"/>
      <c r="I140" s="4">
        <f>+SUM(I136:I139)</f>
        <v>0</v>
      </c>
    </row>
    <row r="141" spans="2:10" x14ac:dyDescent="0.25">
      <c r="B141" s="221" t="s">
        <v>53</v>
      </c>
      <c r="C141" s="221"/>
      <c r="D141" s="221"/>
      <c r="E141" s="221"/>
      <c r="F141" s="221"/>
      <c r="G141" s="221"/>
      <c r="H141" s="221"/>
      <c r="I141" s="221"/>
    </row>
    <row r="142" spans="2:10" x14ac:dyDescent="0.25">
      <c r="B142" s="12" t="s">
        <v>1</v>
      </c>
      <c r="C142" s="12" t="s">
        <v>55</v>
      </c>
      <c r="D142" s="12" t="s">
        <v>56</v>
      </c>
      <c r="E142" s="12" t="s">
        <v>57</v>
      </c>
      <c r="F142" s="12" t="s">
        <v>58</v>
      </c>
      <c r="G142" s="12"/>
      <c r="H142" s="12" t="s">
        <v>24</v>
      </c>
      <c r="I142" s="12" t="s">
        <v>25</v>
      </c>
    </row>
    <row r="143" spans="2:10" x14ac:dyDescent="0.25">
      <c r="B143" s="2">
        <v>1</v>
      </c>
      <c r="C143" s="13" t="s">
        <v>59</v>
      </c>
      <c r="D143" s="16">
        <v>1</v>
      </c>
      <c r="E143" s="2">
        <v>1.56</v>
      </c>
      <c r="F143" s="25"/>
      <c r="G143" s="17"/>
      <c r="H143" s="19"/>
      <c r="I143" s="3">
        <f>+H143*F143*E143*D143</f>
        <v>0</v>
      </c>
    </row>
    <row r="144" spans="2:10" x14ac:dyDescent="0.25">
      <c r="B144" s="2">
        <v>2</v>
      </c>
      <c r="C144" s="13" t="s">
        <v>60</v>
      </c>
      <c r="D144" s="16">
        <v>2</v>
      </c>
      <c r="E144" s="2">
        <v>1.56</v>
      </c>
      <c r="F144" s="25"/>
      <c r="G144" s="17"/>
      <c r="H144" s="19"/>
      <c r="I144" s="3">
        <f>+H144*F144*E144*D144</f>
        <v>0</v>
      </c>
    </row>
    <row r="145" spans="2:10" x14ac:dyDescent="0.25">
      <c r="B145" s="2"/>
      <c r="C145" s="13"/>
      <c r="D145" s="16"/>
      <c r="E145" s="2"/>
      <c r="F145" s="17"/>
      <c r="G145" s="17"/>
      <c r="H145" s="19"/>
      <c r="I145" s="3"/>
    </row>
    <row r="146" spans="2:10" s="24" customFormat="1" ht="13.35" customHeight="1" x14ac:dyDescent="0.25">
      <c r="B146" s="2"/>
      <c r="C146" s="13"/>
      <c r="D146" s="2"/>
      <c r="E146" s="2"/>
      <c r="F146" s="18"/>
      <c r="G146" s="18"/>
      <c r="H146" s="19"/>
      <c r="I146" s="3"/>
      <c r="J146"/>
    </row>
    <row r="147" spans="2:10" x14ac:dyDescent="0.25">
      <c r="B147" s="2"/>
      <c r="C147" s="5" t="s">
        <v>62</v>
      </c>
      <c r="D147" s="5"/>
      <c r="E147" s="5"/>
      <c r="F147" s="5"/>
      <c r="G147" s="5"/>
      <c r="H147" s="5"/>
      <c r="I147" s="4">
        <f>+SUM(I143:I145)</f>
        <v>0</v>
      </c>
    </row>
    <row r="148" spans="2:10" ht="15.75" customHeight="1" x14ac:dyDescent="0.25">
      <c r="B148" s="20"/>
      <c r="C148" s="21" t="s">
        <v>74</v>
      </c>
      <c r="D148" s="22"/>
      <c r="E148" s="22"/>
      <c r="F148" s="22"/>
      <c r="G148" s="22"/>
      <c r="H148" s="22"/>
      <c r="I148" s="23">
        <f>+I147+I140+I133+I128</f>
        <v>0</v>
      </c>
    </row>
    <row r="149" spans="2:10" ht="15.75" customHeight="1" x14ac:dyDescent="0.25"/>
    <row r="150" spans="2:10" ht="6.75" customHeight="1" x14ac:dyDescent="0.25">
      <c r="B150" s="223" t="s">
        <v>180</v>
      </c>
      <c r="C150" s="224"/>
      <c r="D150" s="224"/>
      <c r="E150" s="224"/>
      <c r="F150" s="224"/>
      <c r="G150" s="225"/>
      <c r="H150" s="8"/>
      <c r="I150" s="9"/>
    </row>
    <row r="151" spans="2:10" s="11" customFormat="1" ht="15" customHeight="1" x14ac:dyDescent="0.25">
      <c r="B151" s="226"/>
      <c r="C151" s="227"/>
      <c r="D151" s="227"/>
      <c r="E151" s="227"/>
      <c r="F151" s="227"/>
      <c r="G151" s="228"/>
      <c r="H151" s="8" t="s">
        <v>20</v>
      </c>
      <c r="I151" s="8" t="s">
        <v>9</v>
      </c>
      <c r="J151"/>
    </row>
    <row r="152" spans="2:10" s="11" customFormat="1" ht="6.6" customHeight="1" x14ac:dyDescent="0.25">
      <c r="B152" s="35"/>
      <c r="C152" s="36"/>
      <c r="D152" s="36"/>
      <c r="E152" s="36"/>
      <c r="F152" s="36"/>
      <c r="G152" s="36"/>
      <c r="H152" s="33"/>
      <c r="I152" s="34"/>
      <c r="J152"/>
    </row>
    <row r="153" spans="2:10" s="1" customFormat="1" ht="15.6" customHeight="1" x14ac:dyDescent="0.25">
      <c r="B153" s="220" t="s">
        <v>149</v>
      </c>
      <c r="C153" s="221"/>
      <c r="D153" s="221"/>
      <c r="E153" s="221"/>
      <c r="F153" s="221"/>
      <c r="G153" s="221"/>
      <c r="H153" s="221"/>
      <c r="I153" s="222"/>
      <c r="J153"/>
    </row>
    <row r="154" spans="2:10" s="1" customFormat="1" ht="21" customHeight="1" x14ac:dyDescent="0.25">
      <c r="B154" s="12" t="s">
        <v>1</v>
      </c>
      <c r="C154" s="12" t="s">
        <v>21</v>
      </c>
      <c r="D154" s="12" t="s">
        <v>22</v>
      </c>
      <c r="E154" s="12" t="s">
        <v>23</v>
      </c>
      <c r="F154" s="12" t="s">
        <v>158</v>
      </c>
      <c r="G154" s="12" t="s">
        <v>159</v>
      </c>
      <c r="H154" s="12" t="s">
        <v>160</v>
      </c>
      <c r="I154" s="12" t="s">
        <v>25</v>
      </c>
      <c r="J154"/>
    </row>
    <row r="155" spans="2:10" s="1" customFormat="1" ht="15" customHeight="1" x14ac:dyDescent="0.25">
      <c r="B155" s="2">
        <v>1</v>
      </c>
      <c r="C155" s="41" t="s">
        <v>181</v>
      </c>
      <c r="D155" s="42" t="s">
        <v>9</v>
      </c>
      <c r="E155" s="42">
        <v>1</v>
      </c>
      <c r="F155" s="43"/>
      <c r="G155" s="3"/>
      <c r="H155" s="3"/>
      <c r="I155" s="3">
        <f>+(H155+G155)*E155</f>
        <v>0</v>
      </c>
      <c r="J155"/>
    </row>
    <row r="156" spans="2:10" s="1" customFormat="1" ht="15" customHeight="1" x14ac:dyDescent="0.25">
      <c r="B156" s="2">
        <v>2</v>
      </c>
      <c r="C156" s="41" t="s">
        <v>171</v>
      </c>
      <c r="D156" s="42" t="s">
        <v>9</v>
      </c>
      <c r="E156" s="42">
        <v>1</v>
      </c>
      <c r="F156" s="43"/>
      <c r="G156" s="3"/>
      <c r="H156" s="3"/>
      <c r="I156" s="3">
        <f>+(H156+G156)*E156</f>
        <v>0</v>
      </c>
      <c r="J156"/>
    </row>
    <row r="157" spans="2:10" s="1" customFormat="1" ht="15" customHeight="1" x14ac:dyDescent="0.25">
      <c r="B157" s="2">
        <v>3</v>
      </c>
      <c r="C157" s="41" t="s">
        <v>75</v>
      </c>
      <c r="D157" s="2" t="s">
        <v>9</v>
      </c>
      <c r="E157" s="2">
        <v>1</v>
      </c>
      <c r="F157" s="3"/>
      <c r="G157" s="3"/>
      <c r="H157" s="3"/>
      <c r="I157" s="3">
        <f t="shared" ref="I157:I164" si="7">+(H157+G157)*E157</f>
        <v>0</v>
      </c>
      <c r="J157"/>
    </row>
    <row r="158" spans="2:10" s="1" customFormat="1" ht="15" customHeight="1" x14ac:dyDescent="0.25">
      <c r="B158" s="2">
        <v>4</v>
      </c>
      <c r="C158" s="41" t="s">
        <v>118</v>
      </c>
      <c r="D158" s="2" t="s">
        <v>130</v>
      </c>
      <c r="E158" s="2">
        <v>1</v>
      </c>
      <c r="F158" s="3"/>
      <c r="G158" s="3"/>
      <c r="H158" s="3"/>
      <c r="I158" s="3">
        <f t="shared" si="7"/>
        <v>0</v>
      </c>
      <c r="J158"/>
    </row>
    <row r="159" spans="2:10" s="1" customFormat="1" ht="15" customHeight="1" x14ac:dyDescent="0.25">
      <c r="B159" s="2">
        <v>5</v>
      </c>
      <c r="C159" s="41" t="s">
        <v>119</v>
      </c>
      <c r="D159" s="2" t="s">
        <v>124</v>
      </c>
      <c r="E159" s="2">
        <v>0.1</v>
      </c>
      <c r="F159" s="3"/>
      <c r="G159" s="3"/>
      <c r="H159" s="3"/>
      <c r="I159" s="3">
        <f t="shared" si="7"/>
        <v>0</v>
      </c>
      <c r="J159"/>
    </row>
    <row r="160" spans="2:10" s="1" customFormat="1" ht="15" customHeight="1" x14ac:dyDescent="0.25">
      <c r="B160" s="2">
        <v>6</v>
      </c>
      <c r="C160" s="41" t="s">
        <v>120</v>
      </c>
      <c r="D160" s="2" t="s">
        <v>124</v>
      </c>
      <c r="E160" s="2">
        <v>0.12</v>
      </c>
      <c r="F160" s="3"/>
      <c r="G160" s="3"/>
      <c r="H160" s="3"/>
      <c r="I160" s="3">
        <f t="shared" si="7"/>
        <v>0</v>
      </c>
      <c r="J160"/>
    </row>
    <row r="161" spans="2:10" s="1" customFormat="1" ht="15" customHeight="1" x14ac:dyDescent="0.25">
      <c r="B161" s="2">
        <v>7</v>
      </c>
      <c r="C161" s="41" t="s">
        <v>121</v>
      </c>
      <c r="D161" s="2" t="s">
        <v>80</v>
      </c>
      <c r="E161" s="2">
        <v>1.2</v>
      </c>
      <c r="F161" s="3"/>
      <c r="G161" s="3"/>
      <c r="H161" s="3"/>
      <c r="I161" s="3">
        <f t="shared" si="7"/>
        <v>0</v>
      </c>
      <c r="J161"/>
    </row>
    <row r="162" spans="2:10" x14ac:dyDescent="0.25">
      <c r="B162" s="2">
        <v>8</v>
      </c>
      <c r="C162" s="41" t="s">
        <v>122</v>
      </c>
      <c r="D162" s="2" t="s">
        <v>80</v>
      </c>
      <c r="E162" s="2">
        <v>1.6</v>
      </c>
      <c r="F162" s="3"/>
      <c r="G162" s="3"/>
      <c r="H162" s="3"/>
      <c r="I162" s="3">
        <f t="shared" si="7"/>
        <v>0</v>
      </c>
    </row>
    <row r="163" spans="2:10" s="14" customFormat="1" x14ac:dyDescent="0.25">
      <c r="B163" s="2">
        <v>9</v>
      </c>
      <c r="C163" s="41" t="s">
        <v>123</v>
      </c>
      <c r="D163" s="2" t="s">
        <v>117</v>
      </c>
      <c r="E163" s="2">
        <v>0.2</v>
      </c>
      <c r="F163" s="3"/>
      <c r="G163" s="3"/>
      <c r="H163" s="3"/>
      <c r="I163" s="3">
        <f t="shared" si="7"/>
        <v>0</v>
      </c>
      <c r="J163"/>
    </row>
    <row r="164" spans="2:10" ht="25.5" x14ac:dyDescent="0.25">
      <c r="B164" s="2">
        <v>10</v>
      </c>
      <c r="C164" s="41" t="s">
        <v>147</v>
      </c>
      <c r="D164" s="2" t="s">
        <v>9</v>
      </c>
      <c r="E164" s="2">
        <v>4</v>
      </c>
      <c r="F164" s="3"/>
      <c r="G164" s="3"/>
      <c r="H164" s="3"/>
      <c r="I164" s="3">
        <f t="shared" si="7"/>
        <v>0</v>
      </c>
    </row>
    <row r="165" spans="2:10" s="11" customFormat="1" ht="15" customHeight="1" x14ac:dyDescent="0.25">
      <c r="B165" s="9"/>
      <c r="C165" s="5" t="s">
        <v>40</v>
      </c>
      <c r="D165" s="5"/>
      <c r="E165" s="5"/>
      <c r="F165" s="5"/>
      <c r="G165" s="5"/>
      <c r="H165" s="5"/>
      <c r="I165" s="28">
        <f>+SUM(I155:I164)</f>
        <v>0</v>
      </c>
      <c r="J165"/>
    </row>
    <row r="166" spans="2:10" x14ac:dyDescent="0.25">
      <c r="B166" s="221" t="s">
        <v>41</v>
      </c>
      <c r="C166" s="221"/>
      <c r="D166" s="221"/>
      <c r="E166" s="221"/>
      <c r="F166" s="221"/>
      <c r="G166" s="221"/>
      <c r="H166" s="221"/>
      <c r="I166" s="221"/>
    </row>
    <row r="167" spans="2:10" x14ac:dyDescent="0.25">
      <c r="B167" s="12" t="s">
        <v>1</v>
      </c>
      <c r="C167" s="12" t="s">
        <v>42</v>
      </c>
      <c r="D167" s="12" t="s">
        <v>43</v>
      </c>
      <c r="E167" s="12" t="s">
        <v>44</v>
      </c>
      <c r="F167" s="12" t="s">
        <v>45</v>
      </c>
      <c r="G167" s="12"/>
      <c r="H167" s="12" t="s">
        <v>24</v>
      </c>
      <c r="I167" s="12" t="s">
        <v>25</v>
      </c>
    </row>
    <row r="168" spans="2:10" x14ac:dyDescent="0.25">
      <c r="B168" s="2">
        <v>1</v>
      </c>
      <c r="C168" s="13" t="s">
        <v>116</v>
      </c>
      <c r="D168" s="2" t="s">
        <v>9</v>
      </c>
      <c r="E168" s="16"/>
      <c r="F168" s="17"/>
      <c r="G168" s="17"/>
      <c r="H168" s="3">
        <f>F168*E168</f>
        <v>0</v>
      </c>
      <c r="I168" s="3">
        <f>H168</f>
        <v>0</v>
      </c>
    </row>
    <row r="169" spans="2:10" x14ac:dyDescent="0.25">
      <c r="B169" s="2"/>
      <c r="C169" s="13"/>
      <c r="D169" s="2"/>
      <c r="E169" s="2"/>
      <c r="F169" s="18"/>
      <c r="G169" s="18"/>
      <c r="H169" s="19"/>
      <c r="I169" s="3"/>
    </row>
    <row r="170" spans="2:10" x14ac:dyDescent="0.25">
      <c r="B170" s="2"/>
      <c r="C170" s="5" t="s">
        <v>47</v>
      </c>
      <c r="D170" s="5"/>
      <c r="E170" s="5"/>
      <c r="F170" s="5"/>
      <c r="G170" s="5"/>
      <c r="H170" s="5"/>
      <c r="I170" s="4">
        <f>+SUM(I168:I169)</f>
        <v>0</v>
      </c>
    </row>
    <row r="171" spans="2:10" x14ac:dyDescent="0.25">
      <c r="B171" s="221" t="s">
        <v>48</v>
      </c>
      <c r="C171" s="221"/>
      <c r="D171" s="221"/>
      <c r="E171" s="221"/>
      <c r="F171" s="221"/>
      <c r="G171" s="221"/>
      <c r="H171" s="221"/>
      <c r="I171" s="221"/>
    </row>
    <row r="172" spans="2:10" ht="26.25" customHeight="1" x14ac:dyDescent="0.25">
      <c r="B172" s="12" t="s">
        <v>1</v>
      </c>
      <c r="C172" s="12" t="s">
        <v>49</v>
      </c>
      <c r="D172" s="12" t="s">
        <v>22</v>
      </c>
      <c r="E172" s="12" t="s">
        <v>50</v>
      </c>
      <c r="F172" s="12" t="s">
        <v>51</v>
      </c>
      <c r="G172" s="12"/>
      <c r="H172" s="12" t="s">
        <v>129</v>
      </c>
      <c r="I172" s="12" t="s">
        <v>25</v>
      </c>
    </row>
    <row r="173" spans="2:10" x14ac:dyDescent="0.25">
      <c r="B173" s="2">
        <v>1</v>
      </c>
      <c r="C173" s="13" t="e">
        <f>"Transporte terrestre Puerto "&amp;INICIO!$T$11&amp;" - "&amp;INICIO!#REF!</f>
        <v>#REF!</v>
      </c>
      <c r="D173" s="2" t="s">
        <v>117</v>
      </c>
      <c r="E173" s="2">
        <v>160</v>
      </c>
      <c r="F173" s="18"/>
      <c r="G173" s="18"/>
      <c r="H173" s="29"/>
      <c r="I173" s="19">
        <f>+H173*F173*E173</f>
        <v>0</v>
      </c>
    </row>
    <row r="174" spans="2:10" x14ac:dyDescent="0.25">
      <c r="B174" s="2">
        <v>2</v>
      </c>
      <c r="C174" s="13" t="e">
        <f>"Transporte terrestre "&amp;INICIO!#REF!&amp;" - " &amp;INICIO!$T$14</f>
        <v>#REF!</v>
      </c>
      <c r="D174" s="2" t="s">
        <v>117</v>
      </c>
      <c r="E174" s="2">
        <v>160</v>
      </c>
      <c r="F174" s="18"/>
      <c r="G174" s="18"/>
      <c r="H174" s="29"/>
      <c r="I174" s="19">
        <f>+H174*F174*E174</f>
        <v>0</v>
      </c>
    </row>
    <row r="175" spans="2:10" x14ac:dyDescent="0.25">
      <c r="B175" s="2">
        <v>3</v>
      </c>
      <c r="C175" s="13" t="str">
        <f>"Transporte terrestre " &amp;INICIO!$T$14&amp; " a veredas"</f>
        <v>Transporte terrestre Cumaribo a veredas</v>
      </c>
      <c r="D175" s="2" t="s">
        <v>117</v>
      </c>
      <c r="E175" s="2">
        <v>160</v>
      </c>
      <c r="F175" s="18"/>
      <c r="G175" s="18"/>
      <c r="H175" s="29"/>
      <c r="I175" s="19">
        <f>+H175*F175*E175</f>
        <v>0</v>
      </c>
    </row>
    <row r="176" spans="2:10" x14ac:dyDescent="0.25">
      <c r="B176" s="2"/>
      <c r="C176" s="13"/>
      <c r="D176" s="2"/>
      <c r="E176" s="2"/>
      <c r="F176" s="18"/>
      <c r="G176" s="18"/>
      <c r="H176" s="29"/>
      <c r="I176" s="3"/>
    </row>
    <row r="177" spans="2:10" x14ac:dyDescent="0.25">
      <c r="B177" s="2"/>
      <c r="C177" s="5" t="s">
        <v>52</v>
      </c>
      <c r="D177" s="5"/>
      <c r="E177" s="5"/>
      <c r="F177" s="5"/>
      <c r="G177" s="5"/>
      <c r="H177" s="5"/>
      <c r="I177" s="4">
        <f>+SUM(I173:I176)</f>
        <v>0</v>
      </c>
    </row>
    <row r="178" spans="2:10" x14ac:dyDescent="0.25">
      <c r="B178" t="s">
        <v>175</v>
      </c>
      <c r="C178" t="s">
        <v>176</v>
      </c>
      <c r="D178"/>
      <c r="E178"/>
      <c r="F178"/>
      <c r="G178"/>
      <c r="H178"/>
      <c r="I178"/>
    </row>
    <row r="179" spans="2:10" x14ac:dyDescent="0.25">
      <c r="B179" s="230" t="s">
        <v>53</v>
      </c>
      <c r="C179" s="230"/>
      <c r="D179" s="230"/>
      <c r="E179" s="230"/>
      <c r="F179" s="230"/>
      <c r="G179" s="230"/>
      <c r="H179" s="230"/>
      <c r="I179" s="230"/>
    </row>
    <row r="180" spans="2:10" x14ac:dyDescent="0.25">
      <c r="B180" s="12" t="s">
        <v>1</v>
      </c>
      <c r="C180" s="12" t="s">
        <v>55</v>
      </c>
      <c r="D180" s="12" t="s">
        <v>56</v>
      </c>
      <c r="E180" s="12" t="s">
        <v>57</v>
      </c>
      <c r="F180" s="12" t="s">
        <v>58</v>
      </c>
      <c r="G180" s="12"/>
      <c r="H180" s="12" t="s">
        <v>24</v>
      </c>
      <c r="I180" s="12" t="s">
        <v>25</v>
      </c>
    </row>
    <row r="181" spans="2:10" x14ac:dyDescent="0.25">
      <c r="B181" s="2">
        <v>1</v>
      </c>
      <c r="C181" s="13" t="s">
        <v>59</v>
      </c>
      <c r="D181" s="16">
        <v>1</v>
      </c>
      <c r="E181" s="2"/>
      <c r="F181" s="17"/>
      <c r="G181" s="17"/>
      <c r="H181" s="19"/>
      <c r="I181" s="3">
        <f>+H181*F181*E181*D181</f>
        <v>0</v>
      </c>
    </row>
    <row r="182" spans="2:10" x14ac:dyDescent="0.25">
      <c r="B182" s="2">
        <v>2</v>
      </c>
      <c r="C182" s="13" t="s">
        <v>76</v>
      </c>
      <c r="D182" s="16">
        <v>1</v>
      </c>
      <c r="E182" s="2"/>
      <c r="F182" s="17"/>
      <c r="G182" s="17"/>
      <c r="H182" s="19"/>
      <c r="I182" s="3">
        <f t="shared" ref="I182:I183" si="8">+H182*F182*E182*D182</f>
        <v>0</v>
      </c>
    </row>
    <row r="183" spans="2:10" s="24" customFormat="1" ht="15.75" x14ac:dyDescent="0.25">
      <c r="B183" s="2">
        <v>3</v>
      </c>
      <c r="C183" s="13" t="s">
        <v>61</v>
      </c>
      <c r="D183" s="16">
        <v>1</v>
      </c>
      <c r="E183" s="2"/>
      <c r="F183" s="17"/>
      <c r="G183" s="17"/>
      <c r="H183" s="19"/>
      <c r="I183" s="3">
        <f t="shared" si="8"/>
        <v>0</v>
      </c>
      <c r="J183"/>
    </row>
    <row r="184" spans="2:10" x14ac:dyDescent="0.25">
      <c r="B184" s="2"/>
      <c r="C184" s="13"/>
      <c r="D184" s="2"/>
      <c r="E184" s="2"/>
      <c r="F184" s="18"/>
      <c r="G184" s="18"/>
      <c r="H184" s="19"/>
      <c r="I184" s="3"/>
    </row>
    <row r="185" spans="2:10" ht="15.75" customHeight="1" x14ac:dyDescent="0.25">
      <c r="B185" s="2"/>
      <c r="C185" s="5" t="s">
        <v>62</v>
      </c>
      <c r="D185" s="5"/>
      <c r="E185" s="5"/>
      <c r="F185" s="5"/>
      <c r="G185" s="5"/>
      <c r="H185" s="5"/>
      <c r="I185" s="4">
        <f>+SUM(I181:I183)</f>
        <v>0</v>
      </c>
    </row>
    <row r="186" spans="2:10" ht="15.75" customHeight="1" x14ac:dyDescent="0.25">
      <c r="B186" s="20"/>
      <c r="C186" s="21" t="s">
        <v>77</v>
      </c>
      <c r="D186" s="22"/>
      <c r="E186" s="22"/>
      <c r="F186" s="22"/>
      <c r="G186" s="22"/>
      <c r="H186" s="22"/>
      <c r="I186" s="23">
        <f>+I185+I177+I170+I165</f>
        <v>0</v>
      </c>
    </row>
    <row r="187" spans="2:10" ht="6.75" customHeight="1" x14ac:dyDescent="0.25"/>
    <row r="188" spans="2:10" s="11" customFormat="1" ht="15" customHeight="1" x14ac:dyDescent="0.25">
      <c r="B188" s="223" t="s">
        <v>78</v>
      </c>
      <c r="C188" s="224"/>
      <c r="D188" s="224"/>
      <c r="E188" s="224"/>
      <c r="F188" s="224"/>
      <c r="G188" s="225"/>
      <c r="H188" s="8"/>
      <c r="I188" s="9"/>
      <c r="J188"/>
    </row>
    <row r="189" spans="2:10" s="1" customFormat="1" ht="15" customHeight="1" x14ac:dyDescent="0.25">
      <c r="B189" s="226"/>
      <c r="C189" s="227"/>
      <c r="D189" s="227"/>
      <c r="E189" s="227"/>
      <c r="F189" s="227"/>
      <c r="G189" s="228"/>
      <c r="H189" s="8" t="s">
        <v>20</v>
      </c>
      <c r="I189" s="8" t="s">
        <v>69</v>
      </c>
      <c r="J189"/>
    </row>
    <row r="190" spans="2:10" s="1" customFormat="1" ht="5.65" customHeight="1" x14ac:dyDescent="0.25">
      <c r="B190" s="10"/>
      <c r="C190" s="10"/>
      <c r="D190" s="10"/>
      <c r="E190" s="10"/>
      <c r="F190" s="10"/>
      <c r="G190" s="10"/>
      <c r="H190" s="10"/>
      <c r="I190" s="10"/>
      <c r="J190"/>
    </row>
    <row r="191" spans="2:10" s="1" customFormat="1" ht="15" customHeight="1" x14ac:dyDescent="0.25">
      <c r="B191" s="220" t="s">
        <v>149</v>
      </c>
      <c r="C191" s="221"/>
      <c r="D191" s="221"/>
      <c r="E191" s="221"/>
      <c r="F191" s="221"/>
      <c r="G191" s="221"/>
      <c r="H191" s="221"/>
      <c r="I191" s="222"/>
      <c r="J191"/>
    </row>
    <row r="192" spans="2:10" s="1" customFormat="1" ht="24.75" customHeight="1" x14ac:dyDescent="0.25">
      <c r="B192" s="12" t="s">
        <v>1</v>
      </c>
      <c r="C192" s="12" t="s">
        <v>21</v>
      </c>
      <c r="D192" s="12" t="s">
        <v>22</v>
      </c>
      <c r="E192" s="12" t="s">
        <v>23</v>
      </c>
      <c r="F192" s="12" t="s">
        <v>158</v>
      </c>
      <c r="G192" s="12" t="s">
        <v>159</v>
      </c>
      <c r="H192" s="12" t="s">
        <v>160</v>
      </c>
      <c r="I192" s="12" t="s">
        <v>25</v>
      </c>
      <c r="J192"/>
    </row>
    <row r="193" spans="2:10" s="1" customFormat="1" ht="15" customHeight="1" x14ac:dyDescent="0.25">
      <c r="B193" s="2">
        <v>1</v>
      </c>
      <c r="C193" s="41" t="s">
        <v>209</v>
      </c>
      <c r="D193" s="2" t="s">
        <v>9</v>
      </c>
      <c r="E193" s="2">
        <v>1</v>
      </c>
      <c r="F193" s="3"/>
      <c r="G193" s="3"/>
      <c r="H193" s="3"/>
      <c r="I193" s="3">
        <f>+(H193+G193)*E193</f>
        <v>0</v>
      </c>
      <c r="J193"/>
    </row>
    <row r="194" spans="2:10" s="1" customFormat="1" x14ac:dyDescent="0.25">
      <c r="B194" s="2">
        <v>2</v>
      </c>
      <c r="C194" s="41" t="s">
        <v>79</v>
      </c>
      <c r="D194" s="2" t="s">
        <v>80</v>
      </c>
      <c r="E194" s="2">
        <v>4</v>
      </c>
      <c r="F194" s="3"/>
      <c r="G194" s="3"/>
      <c r="H194" s="3"/>
      <c r="I194" s="3">
        <f t="shared" ref="I194:I199" si="9">+(H194+G194)*E194</f>
        <v>0</v>
      </c>
      <c r="J194"/>
    </row>
    <row r="195" spans="2:10" x14ac:dyDescent="0.25">
      <c r="B195" s="2">
        <v>3</v>
      </c>
      <c r="C195" s="41" t="s">
        <v>145</v>
      </c>
      <c r="D195" s="2" t="s">
        <v>9</v>
      </c>
      <c r="E195" s="2">
        <v>1</v>
      </c>
      <c r="F195" s="3"/>
      <c r="G195" s="3"/>
      <c r="H195" s="3"/>
      <c r="I195" s="3">
        <f t="shared" si="9"/>
        <v>0</v>
      </c>
    </row>
    <row r="196" spans="2:10" x14ac:dyDescent="0.25">
      <c r="B196" s="2">
        <v>4</v>
      </c>
      <c r="C196" s="41" t="s">
        <v>210</v>
      </c>
      <c r="D196" s="2" t="s">
        <v>9</v>
      </c>
      <c r="E196" s="2">
        <v>1</v>
      </c>
      <c r="F196" s="3"/>
      <c r="G196" s="3"/>
      <c r="H196" s="3"/>
      <c r="I196" s="3">
        <f t="shared" si="9"/>
        <v>0</v>
      </c>
    </row>
    <row r="197" spans="2:10" x14ac:dyDescent="0.25">
      <c r="B197" s="2">
        <v>5</v>
      </c>
      <c r="C197" s="41" t="s">
        <v>144</v>
      </c>
      <c r="D197" s="2" t="s">
        <v>9</v>
      </c>
      <c r="E197" s="2">
        <v>2</v>
      </c>
      <c r="F197" s="3"/>
      <c r="G197" s="3"/>
      <c r="H197" s="3"/>
      <c r="I197" s="3">
        <f t="shared" si="9"/>
        <v>0</v>
      </c>
    </row>
    <row r="198" spans="2:10" s="14" customFormat="1" x14ac:dyDescent="0.25">
      <c r="B198" s="2">
        <v>6</v>
      </c>
      <c r="C198" s="41" t="s">
        <v>81</v>
      </c>
      <c r="D198" s="2" t="s">
        <v>9</v>
      </c>
      <c r="E198" s="2">
        <v>1</v>
      </c>
      <c r="F198" s="3"/>
      <c r="G198" s="3"/>
      <c r="H198" s="3"/>
      <c r="I198" s="3">
        <f t="shared" si="9"/>
        <v>0</v>
      </c>
      <c r="J198"/>
    </row>
    <row r="199" spans="2:10" x14ac:dyDescent="0.25">
      <c r="B199" s="2">
        <v>7</v>
      </c>
      <c r="C199" s="41" t="s">
        <v>82</v>
      </c>
      <c r="D199" s="2" t="s">
        <v>80</v>
      </c>
      <c r="E199" s="2">
        <v>1</v>
      </c>
      <c r="F199" s="3"/>
      <c r="G199" s="3"/>
      <c r="H199" s="3"/>
      <c r="I199" s="3">
        <f t="shared" si="9"/>
        <v>0</v>
      </c>
    </row>
    <row r="200" spans="2:10" x14ac:dyDescent="0.25">
      <c r="B200" s="9"/>
      <c r="C200" s="5" t="s">
        <v>40</v>
      </c>
      <c r="D200" s="5"/>
      <c r="E200" s="5"/>
      <c r="F200" s="5"/>
      <c r="G200" s="5"/>
      <c r="H200" s="5"/>
      <c r="I200" s="4">
        <f>+SUM(I193:I199)</f>
        <v>0</v>
      </c>
    </row>
    <row r="201" spans="2:10" x14ac:dyDescent="0.25">
      <c r="B201" s="221" t="s">
        <v>41</v>
      </c>
      <c r="C201" s="221"/>
      <c r="D201" s="221"/>
      <c r="E201" s="221"/>
      <c r="F201" s="221"/>
      <c r="G201" s="221"/>
      <c r="H201" s="221"/>
      <c r="I201" s="221"/>
    </row>
    <row r="202" spans="2:10" x14ac:dyDescent="0.25">
      <c r="B202" s="12" t="s">
        <v>1</v>
      </c>
      <c r="C202" s="12" t="s">
        <v>42</v>
      </c>
      <c r="D202" s="12" t="s">
        <v>43</v>
      </c>
      <c r="E202" s="12" t="s">
        <v>44</v>
      </c>
      <c r="F202" s="12" t="s">
        <v>45</v>
      </c>
      <c r="G202" s="12"/>
      <c r="H202" s="12" t="s">
        <v>24</v>
      </c>
      <c r="I202" s="12" t="s">
        <v>25</v>
      </c>
    </row>
    <row r="203" spans="2:10" x14ac:dyDescent="0.25">
      <c r="B203" s="2">
        <v>1</v>
      </c>
      <c r="C203" s="13" t="s">
        <v>116</v>
      </c>
      <c r="D203" s="2" t="s">
        <v>9</v>
      </c>
      <c r="E203" s="3"/>
      <c r="F203" s="17"/>
      <c r="G203" s="17"/>
      <c r="H203" s="3">
        <f>E203*F203</f>
        <v>0</v>
      </c>
      <c r="I203" s="3">
        <f>H203</f>
        <v>0</v>
      </c>
    </row>
    <row r="204" spans="2:10" x14ac:dyDescent="0.25">
      <c r="B204" s="2">
        <v>2</v>
      </c>
      <c r="C204" s="13"/>
      <c r="D204" s="2"/>
      <c r="E204" s="3"/>
      <c r="F204" s="32"/>
      <c r="G204" s="32"/>
      <c r="H204" s="3"/>
      <c r="I204" s="3"/>
    </row>
    <row r="205" spans="2:10" x14ac:dyDescent="0.25">
      <c r="B205" s="2"/>
      <c r="C205" s="5" t="s">
        <v>47</v>
      </c>
      <c r="D205" s="5"/>
      <c r="E205" s="5"/>
      <c r="F205" s="5"/>
      <c r="G205" s="5"/>
      <c r="H205" s="5"/>
      <c r="I205" s="4">
        <f>+SUM(I203:I204)</f>
        <v>0</v>
      </c>
    </row>
    <row r="206" spans="2:10" x14ac:dyDescent="0.25">
      <c r="B206" s="221" t="s">
        <v>48</v>
      </c>
      <c r="C206" s="221"/>
      <c r="D206" s="221"/>
      <c r="E206" s="221"/>
      <c r="F206" s="221"/>
      <c r="G206" s="221"/>
      <c r="H206" s="221"/>
      <c r="I206" s="221"/>
    </row>
    <row r="207" spans="2:10" ht="24" customHeight="1" x14ac:dyDescent="0.25">
      <c r="B207" s="12" t="s">
        <v>1</v>
      </c>
      <c r="C207" s="12" t="s">
        <v>49</v>
      </c>
      <c r="D207" s="12" t="s">
        <v>22</v>
      </c>
      <c r="E207" s="12" t="s">
        <v>50</v>
      </c>
      <c r="F207" s="12" t="s">
        <v>51</v>
      </c>
      <c r="G207" s="12"/>
      <c r="H207" s="12" t="s">
        <v>129</v>
      </c>
      <c r="I207" s="12" t="s">
        <v>25</v>
      </c>
    </row>
    <row r="208" spans="2:10" x14ac:dyDescent="0.25">
      <c r="B208" s="2">
        <v>1</v>
      </c>
      <c r="C208" s="13" t="e">
        <f>"Transporte terrestre Puerto "&amp;INICIO!$T$11&amp;" - "&amp;INICIO!#REF!</f>
        <v>#REF!</v>
      </c>
      <c r="D208" s="2" t="s">
        <v>117</v>
      </c>
      <c r="E208" s="2">
        <v>16</v>
      </c>
      <c r="F208" s="18"/>
      <c r="G208" s="18"/>
      <c r="H208" s="29"/>
      <c r="I208" s="19">
        <f>+H208*F208*E208</f>
        <v>0</v>
      </c>
    </row>
    <row r="209" spans="2:10" x14ac:dyDescent="0.25">
      <c r="B209" s="2">
        <v>2</v>
      </c>
      <c r="C209" s="13" t="e">
        <f>"Transporte terrestre "&amp;INICIO!#REF!&amp;" - " &amp;INICIO!$T$14</f>
        <v>#REF!</v>
      </c>
      <c r="D209" s="2" t="s">
        <v>117</v>
      </c>
      <c r="E209" s="2">
        <v>16</v>
      </c>
      <c r="F209" s="18"/>
      <c r="G209" s="18"/>
      <c r="H209" s="29"/>
      <c r="I209" s="19">
        <f>+H209*F209*E209</f>
        <v>0</v>
      </c>
    </row>
    <row r="210" spans="2:10" x14ac:dyDescent="0.25">
      <c r="B210" s="2">
        <v>3</v>
      </c>
      <c r="C210" s="13" t="str">
        <f>"Transporte terrestre " &amp;INICIO!$T$14&amp; " a veredas"</f>
        <v>Transporte terrestre Cumaribo a veredas</v>
      </c>
      <c r="D210" s="2" t="s">
        <v>117</v>
      </c>
      <c r="E210" s="2">
        <v>16</v>
      </c>
      <c r="F210" s="18"/>
      <c r="G210" s="18"/>
      <c r="H210" s="29"/>
      <c r="I210" s="19">
        <f>+H210*F210*E210</f>
        <v>0</v>
      </c>
    </row>
    <row r="211" spans="2:10" x14ac:dyDescent="0.25">
      <c r="B211" s="2"/>
      <c r="C211" s="13"/>
      <c r="D211" s="2"/>
      <c r="E211" s="2"/>
      <c r="F211" s="18"/>
      <c r="G211" s="18"/>
      <c r="H211" s="29"/>
      <c r="I211" s="3"/>
    </row>
    <row r="212" spans="2:10" x14ac:dyDescent="0.25">
      <c r="B212" s="2"/>
      <c r="C212" s="5" t="s">
        <v>52</v>
      </c>
      <c r="D212" s="5"/>
      <c r="E212" s="5"/>
      <c r="F212" s="5"/>
      <c r="G212" s="5"/>
      <c r="H212" s="5"/>
      <c r="I212" s="4">
        <f>+SUM(I208:I211)</f>
        <v>0</v>
      </c>
    </row>
    <row r="213" spans="2:10" x14ac:dyDescent="0.25">
      <c r="B213" s="221" t="s">
        <v>53</v>
      </c>
      <c r="C213" s="221"/>
      <c r="D213" s="221"/>
      <c r="E213" s="221"/>
      <c r="F213" s="221"/>
      <c r="G213" s="221"/>
      <c r="H213" s="221"/>
      <c r="I213" s="221"/>
    </row>
    <row r="214" spans="2:10" x14ac:dyDescent="0.25">
      <c r="B214" s="12" t="s">
        <v>1</v>
      </c>
      <c r="C214" s="12" t="s">
        <v>55</v>
      </c>
      <c r="D214" s="12" t="s">
        <v>56</v>
      </c>
      <c r="E214" s="12" t="s">
        <v>57</v>
      </c>
      <c r="F214" s="12" t="s">
        <v>58</v>
      </c>
      <c r="G214" s="12"/>
      <c r="H214" s="12" t="s">
        <v>24</v>
      </c>
      <c r="I214" s="12" t="s">
        <v>25</v>
      </c>
    </row>
    <row r="215" spans="2:10" x14ac:dyDescent="0.25">
      <c r="B215" s="2">
        <v>1</v>
      </c>
      <c r="C215" s="13" t="s">
        <v>59</v>
      </c>
      <c r="D215" s="16">
        <v>1</v>
      </c>
      <c r="E215" s="2"/>
      <c r="F215" s="17"/>
      <c r="G215" s="17"/>
      <c r="H215" s="19"/>
      <c r="I215" s="3">
        <f>+H215*F215*E215*D215</f>
        <v>0</v>
      </c>
    </row>
    <row r="216" spans="2:10" s="24" customFormat="1" ht="15" customHeight="1" x14ac:dyDescent="0.25">
      <c r="B216" s="2">
        <v>2</v>
      </c>
      <c r="C216" s="13" t="s">
        <v>60</v>
      </c>
      <c r="D216" s="16">
        <v>1</v>
      </c>
      <c r="E216" s="2"/>
      <c r="F216" s="17"/>
      <c r="G216" s="17"/>
      <c r="H216" s="19"/>
      <c r="I216" s="3">
        <f t="shared" ref="I216" si="10">+H216*F216*E216*D216</f>
        <v>0</v>
      </c>
      <c r="J216"/>
    </row>
    <row r="217" spans="2:10" x14ac:dyDescent="0.25">
      <c r="B217" s="2">
        <v>3</v>
      </c>
      <c r="C217" s="13" t="s">
        <v>61</v>
      </c>
      <c r="D217" s="16">
        <v>1</v>
      </c>
      <c r="E217" s="2"/>
      <c r="F217" s="17"/>
      <c r="G217" s="17"/>
      <c r="H217" s="19"/>
      <c r="I217" s="3">
        <f>+H217*F217*E217*D217</f>
        <v>0</v>
      </c>
    </row>
    <row r="218" spans="2:10" ht="15.75" customHeight="1" x14ac:dyDescent="0.25">
      <c r="B218" s="2"/>
      <c r="C218" s="13"/>
      <c r="D218" s="2"/>
      <c r="E218" s="2"/>
      <c r="F218" s="18"/>
      <c r="G218" s="18"/>
      <c r="H218" s="19"/>
      <c r="I218" s="3"/>
    </row>
    <row r="219" spans="2:10" ht="15.75" customHeight="1" x14ac:dyDescent="0.25">
      <c r="B219" s="2"/>
      <c r="C219" s="5" t="s">
        <v>62</v>
      </c>
      <c r="D219" s="5"/>
      <c r="E219" s="5"/>
      <c r="F219" s="5"/>
      <c r="G219" s="5"/>
      <c r="H219" s="5"/>
      <c r="I219" s="4">
        <f>+SUM(I215:I217)</f>
        <v>0</v>
      </c>
    </row>
    <row r="220" spans="2:10" ht="12.6" customHeight="1" x14ac:dyDescent="0.25">
      <c r="B220" s="20"/>
      <c r="C220" s="21" t="s">
        <v>83</v>
      </c>
      <c r="D220" s="22"/>
      <c r="E220" s="22"/>
      <c r="F220" s="22"/>
      <c r="G220" s="22"/>
      <c r="H220" s="22"/>
      <c r="I220" s="23">
        <f>+I219+I212+I205+I200</f>
        <v>0</v>
      </c>
    </row>
    <row r="221" spans="2:10" s="11" customFormat="1" ht="15" customHeight="1" x14ac:dyDescent="0.25">
      <c r="B221" s="6"/>
      <c r="C221" s="6"/>
      <c r="D221" s="6"/>
      <c r="E221" s="6"/>
      <c r="F221" s="6"/>
      <c r="G221" s="6"/>
      <c r="H221" s="6"/>
      <c r="I221" s="6"/>
      <c r="J221"/>
    </row>
    <row r="222" spans="2:10" s="11" customFormat="1" ht="15.75" customHeight="1" x14ac:dyDescent="0.25">
      <c r="B222" s="223" t="s">
        <v>84</v>
      </c>
      <c r="C222" s="224"/>
      <c r="D222" s="224"/>
      <c r="E222" s="224"/>
      <c r="F222" s="224"/>
      <c r="G222" s="225"/>
      <c r="H222" s="8"/>
      <c r="I222" s="9"/>
      <c r="J222"/>
    </row>
    <row r="223" spans="2:10" s="1" customFormat="1" ht="15" customHeight="1" x14ac:dyDescent="0.25">
      <c r="B223" s="226"/>
      <c r="C223" s="227"/>
      <c r="D223" s="227"/>
      <c r="E223" s="227"/>
      <c r="F223" s="227"/>
      <c r="G223" s="228"/>
      <c r="H223" s="8" t="s">
        <v>20</v>
      </c>
      <c r="I223" s="8" t="s">
        <v>69</v>
      </c>
      <c r="J223"/>
    </row>
    <row r="224" spans="2:10" s="1" customFormat="1" ht="6" customHeight="1" x14ac:dyDescent="0.25">
      <c r="B224" s="10"/>
      <c r="C224" s="10"/>
      <c r="D224" s="10"/>
      <c r="E224" s="10"/>
      <c r="F224" s="10"/>
      <c r="G224" s="10"/>
      <c r="H224" s="10"/>
      <c r="I224" s="10"/>
      <c r="J224"/>
    </row>
    <row r="225" spans="2:10" s="1" customFormat="1" ht="15" customHeight="1" x14ac:dyDescent="0.25">
      <c r="B225" s="220" t="s">
        <v>149</v>
      </c>
      <c r="C225" s="221"/>
      <c r="D225" s="221"/>
      <c r="E225" s="221"/>
      <c r="F225" s="221"/>
      <c r="G225" s="221"/>
      <c r="H225" s="221"/>
      <c r="I225" s="222"/>
      <c r="J225"/>
    </row>
    <row r="226" spans="2:10" s="1" customFormat="1" ht="24.75" customHeight="1" x14ac:dyDescent="0.25">
      <c r="B226" s="12" t="s">
        <v>1</v>
      </c>
      <c r="C226" s="12" t="s">
        <v>21</v>
      </c>
      <c r="D226" s="12" t="s">
        <v>22</v>
      </c>
      <c r="E226" s="12" t="s">
        <v>23</v>
      </c>
      <c r="F226" s="12" t="s">
        <v>158</v>
      </c>
      <c r="G226" s="12" t="s">
        <v>159</v>
      </c>
      <c r="H226" s="12" t="s">
        <v>160</v>
      </c>
      <c r="I226" s="12" t="s">
        <v>25</v>
      </c>
      <c r="J226"/>
    </row>
    <row r="227" spans="2:10" s="1" customFormat="1" ht="51" x14ac:dyDescent="0.25">
      <c r="B227" s="2">
        <v>1</v>
      </c>
      <c r="C227" s="41" t="s">
        <v>208</v>
      </c>
      <c r="D227" s="42" t="s">
        <v>9</v>
      </c>
      <c r="E227" s="42">
        <v>1</v>
      </c>
      <c r="F227" s="43"/>
      <c r="G227" s="43"/>
      <c r="H227" s="43"/>
      <c r="I227" s="43">
        <f>+(H227+G227)*E227</f>
        <v>0</v>
      </c>
      <c r="J227"/>
    </row>
    <row r="228" spans="2:10" s="1" customFormat="1" ht="15" customHeight="1" x14ac:dyDescent="0.25">
      <c r="B228" s="2">
        <v>2</v>
      </c>
      <c r="C228" s="41" t="s">
        <v>85</v>
      </c>
      <c r="D228" s="42" t="s">
        <v>80</v>
      </c>
      <c r="E228" s="42">
        <v>2</v>
      </c>
      <c r="F228" s="3"/>
      <c r="G228" s="3"/>
      <c r="H228" s="3"/>
      <c r="I228" s="3">
        <f t="shared" ref="I228:I245" si="11">+(H228+G228)*E228</f>
        <v>0</v>
      </c>
      <c r="J228"/>
    </row>
    <row r="229" spans="2:10" s="1" customFormat="1" ht="15" customHeight="1" x14ac:dyDescent="0.25">
      <c r="B229" s="2">
        <v>3</v>
      </c>
      <c r="C229" s="41" t="s">
        <v>146</v>
      </c>
      <c r="D229" s="42" t="s">
        <v>80</v>
      </c>
      <c r="E229" s="42">
        <v>18</v>
      </c>
      <c r="F229" s="3"/>
      <c r="G229" s="3"/>
      <c r="H229" s="3"/>
      <c r="I229" s="3">
        <f t="shared" si="11"/>
        <v>0</v>
      </c>
      <c r="J229"/>
    </row>
    <row r="230" spans="2:10" s="1" customFormat="1" ht="15" customHeight="1" x14ac:dyDescent="0.25">
      <c r="B230" s="2">
        <v>4</v>
      </c>
      <c r="C230" s="41" t="s">
        <v>172</v>
      </c>
      <c r="D230" s="42" t="s">
        <v>80</v>
      </c>
      <c r="E230" s="42">
        <v>1</v>
      </c>
      <c r="F230" s="3"/>
      <c r="G230" s="3"/>
      <c r="H230" s="3"/>
      <c r="I230" s="3">
        <f t="shared" si="11"/>
        <v>0</v>
      </c>
      <c r="J230"/>
    </row>
    <row r="231" spans="2:10" s="1" customFormat="1" ht="15" customHeight="1" x14ac:dyDescent="0.25">
      <c r="B231" s="2">
        <v>5</v>
      </c>
      <c r="C231" s="41" t="s">
        <v>173</v>
      </c>
      <c r="D231" s="42" t="s">
        <v>9</v>
      </c>
      <c r="E231" s="42">
        <v>1</v>
      </c>
      <c r="F231" s="3"/>
      <c r="G231" s="3"/>
      <c r="H231" s="3"/>
      <c r="I231" s="3">
        <f t="shared" si="11"/>
        <v>0</v>
      </c>
      <c r="J231"/>
    </row>
    <row r="232" spans="2:10" s="1" customFormat="1" ht="15" customHeight="1" x14ac:dyDescent="0.25">
      <c r="B232" s="2">
        <v>6</v>
      </c>
      <c r="C232" s="41" t="s">
        <v>174</v>
      </c>
      <c r="D232" s="42" t="s">
        <v>9</v>
      </c>
      <c r="E232" s="42">
        <v>5</v>
      </c>
      <c r="F232" s="3"/>
      <c r="G232" s="3"/>
      <c r="H232" s="3"/>
      <c r="I232" s="3">
        <f t="shared" si="11"/>
        <v>0</v>
      </c>
      <c r="J232"/>
    </row>
    <row r="233" spans="2:10" s="1" customFormat="1" ht="15" customHeight="1" x14ac:dyDescent="0.25">
      <c r="B233" s="2">
        <v>7</v>
      </c>
      <c r="C233" s="41" t="s">
        <v>82</v>
      </c>
      <c r="D233" s="42" t="s">
        <v>80</v>
      </c>
      <c r="E233" s="42">
        <v>9</v>
      </c>
      <c r="F233" s="3"/>
      <c r="G233" s="3"/>
      <c r="H233" s="3"/>
      <c r="I233" s="3">
        <f t="shared" si="11"/>
        <v>0</v>
      </c>
      <c r="J233"/>
    </row>
    <row r="234" spans="2:10" s="1" customFormat="1" ht="15" customHeight="1" x14ac:dyDescent="0.25">
      <c r="B234" s="2">
        <v>8</v>
      </c>
      <c r="C234" s="41" t="s">
        <v>86</v>
      </c>
      <c r="D234" s="42" t="s">
        <v>9</v>
      </c>
      <c r="E234" s="42">
        <v>1</v>
      </c>
      <c r="F234" s="3"/>
      <c r="G234" s="3"/>
      <c r="H234" s="3"/>
      <c r="I234" s="3">
        <f t="shared" si="11"/>
        <v>0</v>
      </c>
      <c r="J234"/>
    </row>
    <row r="235" spans="2:10" s="1" customFormat="1" ht="15" customHeight="1" x14ac:dyDescent="0.25">
      <c r="B235" s="2">
        <v>9</v>
      </c>
      <c r="C235" s="41" t="s">
        <v>31</v>
      </c>
      <c r="D235" s="42" t="s">
        <v>9</v>
      </c>
      <c r="E235" s="42">
        <v>3</v>
      </c>
      <c r="F235" s="3"/>
      <c r="G235" s="3"/>
      <c r="H235" s="3"/>
      <c r="I235" s="3">
        <f t="shared" si="11"/>
        <v>0</v>
      </c>
      <c r="J235"/>
    </row>
    <row r="236" spans="2:10" s="1" customFormat="1" ht="15" customHeight="1" x14ac:dyDescent="0.25">
      <c r="B236" s="2">
        <v>10</v>
      </c>
      <c r="C236" s="41" t="s">
        <v>87</v>
      </c>
      <c r="D236" s="42" t="s">
        <v>80</v>
      </c>
      <c r="E236" s="42">
        <v>5</v>
      </c>
      <c r="F236" s="3"/>
      <c r="G236" s="3"/>
      <c r="H236" s="3"/>
      <c r="I236" s="3">
        <f t="shared" si="11"/>
        <v>0</v>
      </c>
      <c r="J236"/>
    </row>
    <row r="237" spans="2:10" s="1" customFormat="1" ht="15" customHeight="1" x14ac:dyDescent="0.25">
      <c r="B237" s="2">
        <v>11</v>
      </c>
      <c r="C237" s="41" t="s">
        <v>88</v>
      </c>
      <c r="D237" s="42" t="s">
        <v>9</v>
      </c>
      <c r="E237" s="42">
        <v>2</v>
      </c>
      <c r="F237" s="3"/>
      <c r="G237" s="3"/>
      <c r="H237" s="3"/>
      <c r="I237" s="3">
        <f t="shared" si="11"/>
        <v>0</v>
      </c>
      <c r="J237"/>
    </row>
    <row r="238" spans="2:10" s="1" customFormat="1" ht="15" customHeight="1" x14ac:dyDescent="0.25">
      <c r="B238" s="2">
        <v>12</v>
      </c>
      <c r="C238" s="41" t="s">
        <v>39</v>
      </c>
      <c r="D238" s="42" t="s">
        <v>9</v>
      </c>
      <c r="E238" s="42">
        <v>1</v>
      </c>
      <c r="F238" s="3"/>
      <c r="G238" s="3"/>
      <c r="H238" s="3"/>
      <c r="I238" s="3">
        <f t="shared" si="11"/>
        <v>0</v>
      </c>
      <c r="J238"/>
    </row>
    <row r="239" spans="2:10" s="1" customFormat="1" ht="15" customHeight="1" x14ac:dyDescent="0.25">
      <c r="B239" s="2">
        <v>13</v>
      </c>
      <c r="C239" s="41" t="s">
        <v>89</v>
      </c>
      <c r="D239" s="42" t="s">
        <v>9</v>
      </c>
      <c r="E239" s="42">
        <v>6</v>
      </c>
      <c r="F239" s="3"/>
      <c r="G239" s="3"/>
      <c r="H239" s="3"/>
      <c r="I239" s="3">
        <f t="shared" si="11"/>
        <v>0</v>
      </c>
      <c r="J239"/>
    </row>
    <row r="240" spans="2:10" s="1" customFormat="1" ht="15" customHeight="1" x14ac:dyDescent="0.25">
      <c r="B240" s="2">
        <v>14</v>
      </c>
      <c r="C240" s="41" t="s">
        <v>90</v>
      </c>
      <c r="D240" s="42" t="s">
        <v>9</v>
      </c>
      <c r="E240" s="42">
        <v>4</v>
      </c>
      <c r="F240" s="3"/>
      <c r="G240" s="3"/>
      <c r="H240" s="3"/>
      <c r="I240" s="3">
        <f t="shared" si="11"/>
        <v>0</v>
      </c>
      <c r="J240"/>
    </row>
    <row r="241" spans="2:10" s="1" customFormat="1" ht="15" customHeight="1" x14ac:dyDescent="0.25">
      <c r="B241" s="2">
        <v>15</v>
      </c>
      <c r="C241" s="41" t="s">
        <v>125</v>
      </c>
      <c r="D241" s="42" t="s">
        <v>9</v>
      </c>
      <c r="E241" s="42">
        <v>1</v>
      </c>
      <c r="F241" s="3"/>
      <c r="G241" s="3"/>
      <c r="H241" s="3"/>
      <c r="I241" s="3">
        <f t="shared" si="11"/>
        <v>0</v>
      </c>
      <c r="J241"/>
    </row>
    <row r="242" spans="2:10" s="14" customFormat="1" x14ac:dyDescent="0.25">
      <c r="B242" s="2">
        <v>16</v>
      </c>
      <c r="C242" s="41" t="s">
        <v>183</v>
      </c>
      <c r="D242" s="42" t="s">
        <v>9</v>
      </c>
      <c r="E242" s="42">
        <v>4</v>
      </c>
      <c r="F242" s="3"/>
      <c r="G242" s="3"/>
      <c r="H242" s="3"/>
      <c r="I242" s="3">
        <f t="shared" si="11"/>
        <v>0</v>
      </c>
      <c r="J242"/>
    </row>
    <row r="243" spans="2:10" x14ac:dyDescent="0.25">
      <c r="B243" s="2">
        <v>17</v>
      </c>
      <c r="C243" s="41" t="s">
        <v>126</v>
      </c>
      <c r="D243" s="42" t="s">
        <v>9</v>
      </c>
      <c r="E243" s="42">
        <v>1</v>
      </c>
      <c r="F243" s="3"/>
      <c r="G243" s="3"/>
      <c r="H243" s="3"/>
      <c r="I243" s="3">
        <f t="shared" si="11"/>
        <v>0</v>
      </c>
    </row>
    <row r="244" spans="2:10" s="11" customFormat="1" ht="15" customHeight="1" x14ac:dyDescent="0.25">
      <c r="B244" s="2">
        <v>18</v>
      </c>
      <c r="C244" s="41" t="s">
        <v>127</v>
      </c>
      <c r="D244" s="42" t="s">
        <v>9</v>
      </c>
      <c r="E244" s="42">
        <v>1</v>
      </c>
      <c r="F244" s="3"/>
      <c r="G244" s="3"/>
      <c r="H244" s="3"/>
      <c r="I244" s="3">
        <f t="shared" si="11"/>
        <v>0</v>
      </c>
      <c r="J244"/>
    </row>
    <row r="245" spans="2:10" x14ac:dyDescent="0.25">
      <c r="B245" s="2">
        <v>19</v>
      </c>
      <c r="C245" s="41" t="s">
        <v>128</v>
      </c>
      <c r="D245" s="42" t="s">
        <v>9</v>
      </c>
      <c r="E245" s="42">
        <v>2</v>
      </c>
      <c r="F245" s="3"/>
      <c r="G245" s="3"/>
      <c r="H245" s="3"/>
      <c r="I245" s="3">
        <f t="shared" si="11"/>
        <v>0</v>
      </c>
    </row>
    <row r="246" spans="2:10" x14ac:dyDescent="0.25">
      <c r="B246" s="9"/>
      <c r="C246" s="5" t="s">
        <v>40</v>
      </c>
      <c r="D246" s="5"/>
      <c r="E246" s="5"/>
      <c r="F246" s="5"/>
      <c r="G246" s="5"/>
      <c r="H246" s="5"/>
      <c r="I246" s="4">
        <f>+SUM(I227:I245)</f>
        <v>0</v>
      </c>
    </row>
    <row r="247" spans="2:10" x14ac:dyDescent="0.25">
      <c r="B247" s="221" t="s">
        <v>41</v>
      </c>
      <c r="C247" s="221"/>
      <c r="D247" s="221"/>
      <c r="E247" s="221"/>
      <c r="F247" s="221"/>
      <c r="G247" s="221"/>
      <c r="H247" s="221"/>
      <c r="I247" s="221"/>
    </row>
    <row r="248" spans="2:10" x14ac:dyDescent="0.25">
      <c r="B248" s="12" t="s">
        <v>1</v>
      </c>
      <c r="C248" s="12" t="s">
        <v>42</v>
      </c>
      <c r="D248" s="12" t="s">
        <v>43</v>
      </c>
      <c r="E248" s="12" t="s">
        <v>44</v>
      </c>
      <c r="F248" s="12" t="s">
        <v>45</v>
      </c>
      <c r="G248" s="12"/>
      <c r="H248" s="12" t="s">
        <v>24</v>
      </c>
      <c r="I248" s="12" t="s">
        <v>25</v>
      </c>
    </row>
    <row r="249" spans="2:10" x14ac:dyDescent="0.25">
      <c r="B249" s="2">
        <v>1</v>
      </c>
      <c r="C249" s="13" t="s">
        <v>116</v>
      </c>
      <c r="D249" s="42" t="s">
        <v>9</v>
      </c>
      <c r="E249" s="16"/>
      <c r="F249" s="17"/>
      <c r="G249" s="17"/>
      <c r="H249" s="3">
        <f>F249*E249</f>
        <v>0</v>
      </c>
      <c r="I249" s="3">
        <f>H249</f>
        <v>0</v>
      </c>
    </row>
    <row r="250" spans="2:10" x14ac:dyDescent="0.25">
      <c r="B250" s="2"/>
      <c r="C250" s="13"/>
      <c r="D250" s="2"/>
      <c r="E250" s="16"/>
      <c r="F250" s="17"/>
      <c r="G250" s="17"/>
      <c r="H250" s="3"/>
      <c r="I250" s="3"/>
    </row>
    <row r="251" spans="2:10" x14ac:dyDescent="0.25">
      <c r="B251" s="2"/>
      <c r="C251" s="5" t="s">
        <v>47</v>
      </c>
      <c r="D251" s="5"/>
      <c r="E251" s="5"/>
      <c r="F251" s="5"/>
      <c r="G251" s="5"/>
      <c r="H251" s="5"/>
      <c r="I251" s="4">
        <f>+SUM(I249:I250)</f>
        <v>0</v>
      </c>
    </row>
    <row r="252" spans="2:10" x14ac:dyDescent="0.25">
      <c r="B252" s="221" t="s">
        <v>48</v>
      </c>
      <c r="C252" s="221"/>
      <c r="D252" s="221"/>
      <c r="E252" s="221"/>
      <c r="F252" s="221"/>
      <c r="G252" s="221"/>
      <c r="H252" s="221"/>
      <c r="I252" s="221"/>
    </row>
    <row r="253" spans="2:10" ht="27.75" customHeight="1" x14ac:dyDescent="0.25">
      <c r="B253" s="12" t="s">
        <v>1</v>
      </c>
      <c r="C253" s="12" t="s">
        <v>49</v>
      </c>
      <c r="D253" s="12" t="s">
        <v>22</v>
      </c>
      <c r="E253" s="12" t="s">
        <v>50</v>
      </c>
      <c r="F253" s="12" t="s">
        <v>51</v>
      </c>
      <c r="G253" s="12"/>
      <c r="H253" s="12" t="s">
        <v>129</v>
      </c>
      <c r="I253" s="12" t="s">
        <v>25</v>
      </c>
    </row>
    <row r="254" spans="2:10" x14ac:dyDescent="0.25">
      <c r="B254" s="2">
        <v>1</v>
      </c>
      <c r="C254" s="13" t="e">
        <f>"Transporte terrestre Puerto "&amp;INICIO!$T$11&amp;" - "&amp;INICIO!#REF!</f>
        <v>#REF!</v>
      </c>
      <c r="D254" s="2" t="s">
        <v>117</v>
      </c>
      <c r="E254" s="2">
        <v>65</v>
      </c>
      <c r="F254" s="18"/>
      <c r="G254" s="18"/>
      <c r="H254" s="29"/>
      <c r="I254" s="19">
        <f>+H254*F254*E254</f>
        <v>0</v>
      </c>
    </row>
    <row r="255" spans="2:10" x14ac:dyDescent="0.25">
      <c r="B255" s="2">
        <v>2</v>
      </c>
      <c r="C255" s="13" t="e">
        <f>"Transporte terrestre "&amp;INICIO!#REF!&amp;" - " &amp;INICIO!$T$14</f>
        <v>#REF!</v>
      </c>
      <c r="D255" s="2" t="s">
        <v>117</v>
      </c>
      <c r="E255" s="2">
        <v>65</v>
      </c>
      <c r="F255" s="18"/>
      <c r="G255" s="18"/>
      <c r="H255" s="29"/>
      <c r="I255" s="19">
        <f>+H255*F255*E255</f>
        <v>0</v>
      </c>
    </row>
    <row r="256" spans="2:10" x14ac:dyDescent="0.25">
      <c r="B256" s="2">
        <v>3</v>
      </c>
      <c r="C256" s="13" t="str">
        <f>"Transporte terrestre " &amp;INICIO!$T$14&amp; " a veredas"</f>
        <v>Transporte terrestre Cumaribo a veredas</v>
      </c>
      <c r="D256" s="2" t="s">
        <v>117</v>
      </c>
      <c r="E256" s="2">
        <v>65</v>
      </c>
      <c r="F256" s="18"/>
      <c r="G256" s="18"/>
      <c r="H256" s="29"/>
      <c r="I256" s="19">
        <f>+H256*F256*E256</f>
        <v>0</v>
      </c>
    </row>
    <row r="257" spans="2:10" x14ac:dyDescent="0.25">
      <c r="B257" s="2"/>
      <c r="C257" s="13"/>
      <c r="D257" s="2"/>
      <c r="E257" s="2"/>
      <c r="F257" s="18"/>
      <c r="G257" s="18"/>
      <c r="H257" s="31"/>
      <c r="I257" s="3"/>
    </row>
    <row r="258" spans="2:10" x14ac:dyDescent="0.25">
      <c r="B258" s="2"/>
      <c r="C258" s="5" t="s">
        <v>52</v>
      </c>
      <c r="D258" s="5"/>
      <c r="E258" s="5"/>
      <c r="F258" s="5"/>
      <c r="G258" s="5"/>
      <c r="H258" s="5"/>
      <c r="I258" s="4">
        <f>+SUM(I254:I257)</f>
        <v>0</v>
      </c>
    </row>
    <row r="259" spans="2:10" x14ac:dyDescent="0.25">
      <c r="B259" s="221" t="s">
        <v>53</v>
      </c>
      <c r="C259" s="221"/>
      <c r="D259" s="221"/>
      <c r="E259" s="221"/>
      <c r="F259" s="221"/>
      <c r="G259" s="221"/>
      <c r="H259" s="221"/>
      <c r="I259" s="221"/>
    </row>
    <row r="260" spans="2:10" x14ac:dyDescent="0.25">
      <c r="B260" s="12" t="s">
        <v>1</v>
      </c>
      <c r="C260" s="12" t="s">
        <v>55</v>
      </c>
      <c r="D260" s="12" t="s">
        <v>56</v>
      </c>
      <c r="E260" s="12" t="s">
        <v>57</v>
      </c>
      <c r="F260" s="12" t="s">
        <v>58</v>
      </c>
      <c r="G260" s="12"/>
      <c r="H260" s="12" t="s">
        <v>24</v>
      </c>
      <c r="I260" s="12" t="s">
        <v>25</v>
      </c>
    </row>
    <row r="261" spans="2:10" s="24" customFormat="1" ht="15" customHeight="1" x14ac:dyDescent="0.25">
      <c r="B261" s="2">
        <v>1</v>
      </c>
      <c r="C261" s="13" t="s">
        <v>59</v>
      </c>
      <c r="D261" s="16">
        <v>1</v>
      </c>
      <c r="E261" s="2">
        <v>1.56</v>
      </c>
      <c r="F261" s="25"/>
      <c r="G261" s="25"/>
      <c r="H261" s="19"/>
      <c r="I261" s="3">
        <f t="shared" ref="I261:I262" si="12">H261*F261*E261*D261</f>
        <v>0</v>
      </c>
      <c r="J261"/>
    </row>
    <row r="262" spans="2:10" x14ac:dyDescent="0.25">
      <c r="B262" s="2">
        <v>2</v>
      </c>
      <c r="C262" s="13" t="s">
        <v>60</v>
      </c>
      <c r="D262" s="16">
        <v>1</v>
      </c>
      <c r="E262" s="2">
        <v>1.56</v>
      </c>
      <c r="F262" s="17"/>
      <c r="G262" s="17"/>
      <c r="H262" s="19"/>
      <c r="I262" s="3">
        <f t="shared" si="12"/>
        <v>0</v>
      </c>
    </row>
    <row r="263" spans="2:10" x14ac:dyDescent="0.25">
      <c r="B263" s="2">
        <v>3</v>
      </c>
      <c r="C263" s="13" t="s">
        <v>61</v>
      </c>
      <c r="D263" s="16">
        <v>1</v>
      </c>
      <c r="E263" s="2">
        <v>1.56</v>
      </c>
      <c r="F263" s="17"/>
      <c r="G263" s="17"/>
      <c r="H263" s="19"/>
      <c r="I263" s="3">
        <f>H263*F263*E263*D263</f>
        <v>0</v>
      </c>
    </row>
    <row r="264" spans="2:10" x14ac:dyDescent="0.25">
      <c r="B264" s="2"/>
      <c r="C264" s="13"/>
      <c r="D264" s="2"/>
      <c r="E264" s="2"/>
      <c r="F264" s="18"/>
      <c r="G264" s="18"/>
      <c r="H264" s="19"/>
      <c r="I264" s="3"/>
    </row>
    <row r="265" spans="2:10" ht="18" customHeight="1" x14ac:dyDescent="0.25">
      <c r="B265" s="2"/>
      <c r="C265" s="5" t="s">
        <v>62</v>
      </c>
      <c r="D265" s="5"/>
      <c r="E265" s="5"/>
      <c r="F265" s="5"/>
      <c r="G265" s="5"/>
      <c r="H265" s="5"/>
      <c r="I265" s="4">
        <f>+SUM(I261:I263)</f>
        <v>0</v>
      </c>
    </row>
    <row r="266" spans="2:10" ht="18.75" x14ac:dyDescent="0.25">
      <c r="B266" s="20"/>
      <c r="C266" s="21" t="s">
        <v>91</v>
      </c>
      <c r="D266" s="22"/>
      <c r="E266" s="22"/>
      <c r="F266" s="22"/>
      <c r="G266" s="22"/>
      <c r="H266" s="22"/>
      <c r="I266" s="23">
        <f>+I265+I258+I251+I246</f>
        <v>0</v>
      </c>
    </row>
    <row r="268" spans="2:10" ht="15.75" customHeight="1" x14ac:dyDescent="0.25">
      <c r="B268" s="223" t="s">
        <v>212</v>
      </c>
      <c r="C268" s="224"/>
      <c r="D268" s="224"/>
      <c r="E268" s="224"/>
      <c r="F268" s="224"/>
      <c r="G268" s="225"/>
      <c r="H268" s="8" t="s">
        <v>156</v>
      </c>
      <c r="I268" s="8">
        <f>INICIO!G11</f>
        <v>250</v>
      </c>
    </row>
    <row r="269" spans="2:10" ht="18" customHeight="1" x14ac:dyDescent="0.25">
      <c r="B269" s="226"/>
      <c r="C269" s="227"/>
      <c r="D269" s="227"/>
      <c r="E269" s="227"/>
      <c r="F269" s="227"/>
      <c r="G269" s="228"/>
      <c r="H269" s="8" t="s">
        <v>20</v>
      </c>
      <c r="I269" s="8" t="s">
        <v>69</v>
      </c>
    </row>
    <row r="270" spans="2:10" ht="6.6" customHeight="1" x14ac:dyDescent="0.25">
      <c r="B270" s="10"/>
      <c r="C270" s="10"/>
      <c r="D270" s="10"/>
      <c r="E270" s="10"/>
      <c r="F270" s="10"/>
      <c r="G270" s="10"/>
      <c r="H270" s="10"/>
      <c r="I270" s="10"/>
    </row>
    <row r="271" spans="2:10" x14ac:dyDescent="0.25">
      <c r="B271" s="220" t="s">
        <v>149</v>
      </c>
      <c r="C271" s="221"/>
      <c r="D271" s="221"/>
      <c r="E271" s="221"/>
      <c r="F271" s="221"/>
      <c r="G271" s="221"/>
      <c r="H271" s="221"/>
      <c r="I271" s="222"/>
    </row>
    <row r="272" spans="2:10" ht="24.75" customHeight="1" x14ac:dyDescent="0.25">
      <c r="B272" s="12" t="s">
        <v>1</v>
      </c>
      <c r="C272" s="12" t="s">
        <v>21</v>
      </c>
      <c r="D272" s="12" t="s">
        <v>22</v>
      </c>
      <c r="E272" s="12" t="s">
        <v>23</v>
      </c>
      <c r="F272" s="12" t="s">
        <v>158</v>
      </c>
      <c r="G272" s="12" t="s">
        <v>159</v>
      </c>
      <c r="H272" s="12" t="s">
        <v>160</v>
      </c>
      <c r="I272" s="12" t="s">
        <v>25</v>
      </c>
    </row>
    <row r="273" spans="2:9" ht="25.5" x14ac:dyDescent="0.25">
      <c r="B273" s="42">
        <v>1</v>
      </c>
      <c r="C273" s="41" t="s">
        <v>150</v>
      </c>
      <c r="D273" s="42" t="s">
        <v>9</v>
      </c>
      <c r="E273" s="42">
        <v>1</v>
      </c>
      <c r="F273" s="43"/>
      <c r="G273" s="43"/>
      <c r="H273" s="43"/>
      <c r="I273" s="43">
        <f>H273</f>
        <v>0</v>
      </c>
    </row>
    <row r="274" spans="2:9" x14ac:dyDescent="0.25">
      <c r="B274" s="42">
        <v>2</v>
      </c>
      <c r="C274" s="44" t="s">
        <v>153</v>
      </c>
      <c r="D274" s="42" t="s">
        <v>9</v>
      </c>
      <c r="E274" s="45">
        <f>1/$I$268</f>
        <v>4.0000000000000001E-3</v>
      </c>
      <c r="F274" s="43"/>
      <c r="G274" s="43"/>
      <c r="H274" s="43"/>
      <c r="I274" s="43">
        <f t="shared" ref="I274:I278" si="13">H274</f>
        <v>0</v>
      </c>
    </row>
    <row r="275" spans="2:9" ht="26.25" x14ac:dyDescent="0.25">
      <c r="B275" s="42">
        <v>3</v>
      </c>
      <c r="C275" s="44" t="s">
        <v>152</v>
      </c>
      <c r="D275" s="42" t="s">
        <v>9</v>
      </c>
      <c r="E275" s="45">
        <f>2/$I$268</f>
        <v>8.0000000000000002E-3</v>
      </c>
      <c r="F275" s="43"/>
      <c r="G275" s="43"/>
      <c r="H275" s="43"/>
      <c r="I275" s="43">
        <f t="shared" si="13"/>
        <v>0</v>
      </c>
    </row>
    <row r="276" spans="2:9" x14ac:dyDescent="0.25">
      <c r="B276" s="42">
        <v>4</v>
      </c>
      <c r="C276" s="44" t="s">
        <v>151</v>
      </c>
      <c r="D276" s="42" t="s">
        <v>9</v>
      </c>
      <c r="E276" s="45">
        <f>1/$I$268</f>
        <v>4.0000000000000001E-3</v>
      </c>
      <c r="F276" s="43"/>
      <c r="G276" s="43"/>
      <c r="H276" s="43"/>
      <c r="I276" s="43">
        <f t="shared" si="13"/>
        <v>0</v>
      </c>
    </row>
    <row r="277" spans="2:9" ht="39" x14ac:dyDescent="0.25">
      <c r="B277" s="42">
        <v>5</v>
      </c>
      <c r="C277" s="44" t="s">
        <v>154</v>
      </c>
      <c r="D277" s="42" t="s">
        <v>9</v>
      </c>
      <c r="E277" s="45">
        <f>1/$I$268</f>
        <v>4.0000000000000001E-3</v>
      </c>
      <c r="F277" s="43"/>
      <c r="G277" s="43"/>
      <c r="H277" s="43"/>
      <c r="I277" s="43">
        <f t="shared" si="13"/>
        <v>0</v>
      </c>
    </row>
    <row r="278" spans="2:9" x14ac:dyDescent="0.25">
      <c r="B278" s="42">
        <v>6</v>
      </c>
      <c r="C278" s="44" t="s">
        <v>155</v>
      </c>
      <c r="D278" s="42" t="s">
        <v>9</v>
      </c>
      <c r="E278" s="45">
        <f>1/$I$268</f>
        <v>4.0000000000000001E-3</v>
      </c>
      <c r="F278" s="43"/>
      <c r="G278" s="43"/>
      <c r="H278" s="43"/>
      <c r="I278" s="43">
        <f t="shared" si="13"/>
        <v>0</v>
      </c>
    </row>
    <row r="279" spans="2:9" x14ac:dyDescent="0.25">
      <c r="B279" s="42">
        <v>7</v>
      </c>
      <c r="C279" s="41" t="s">
        <v>92</v>
      </c>
      <c r="D279" s="42" t="s">
        <v>9</v>
      </c>
      <c r="E279" s="42">
        <v>1</v>
      </c>
      <c r="F279" s="43"/>
      <c r="G279" s="43"/>
      <c r="H279" s="43"/>
      <c r="I279" s="43">
        <f>H279</f>
        <v>0</v>
      </c>
    </row>
    <row r="280" spans="2:9" x14ac:dyDescent="0.25">
      <c r="B280" s="42">
        <v>8</v>
      </c>
      <c r="C280" s="46" t="s">
        <v>93</v>
      </c>
      <c r="D280" s="47" t="s">
        <v>9</v>
      </c>
      <c r="E280" s="47">
        <v>3</v>
      </c>
      <c r="F280" s="43"/>
      <c r="G280" s="43"/>
      <c r="H280" s="43"/>
      <c r="I280" s="43">
        <f t="shared" ref="I280:I303" si="14">H280</f>
        <v>0</v>
      </c>
    </row>
    <row r="281" spans="2:9" x14ac:dyDescent="0.25">
      <c r="B281" s="42">
        <v>9</v>
      </c>
      <c r="C281" s="46" t="s">
        <v>94</v>
      </c>
      <c r="D281" s="47" t="s">
        <v>80</v>
      </c>
      <c r="E281" s="47">
        <v>60</v>
      </c>
      <c r="F281" s="43"/>
      <c r="G281" s="43"/>
      <c r="H281" s="43"/>
      <c r="I281" s="43">
        <f t="shared" si="14"/>
        <v>0</v>
      </c>
    </row>
    <row r="282" spans="2:9" x14ac:dyDescent="0.25">
      <c r="B282" s="42">
        <v>10</v>
      </c>
      <c r="C282" s="46" t="s">
        <v>95</v>
      </c>
      <c r="D282" s="47" t="s">
        <v>80</v>
      </c>
      <c r="E282" s="47">
        <v>50</v>
      </c>
      <c r="F282" s="43"/>
      <c r="G282" s="43"/>
      <c r="H282" s="43"/>
      <c r="I282" s="43">
        <f t="shared" si="14"/>
        <v>0</v>
      </c>
    </row>
    <row r="283" spans="2:9" x14ac:dyDescent="0.25">
      <c r="B283" s="42">
        <v>11</v>
      </c>
      <c r="C283" s="46" t="s">
        <v>96</v>
      </c>
      <c r="D283" s="47" t="s">
        <v>80</v>
      </c>
      <c r="E283" s="47">
        <v>50</v>
      </c>
      <c r="F283" s="43"/>
      <c r="G283" s="43"/>
      <c r="H283" s="43"/>
      <c r="I283" s="43">
        <f t="shared" si="14"/>
        <v>0</v>
      </c>
    </row>
    <row r="284" spans="2:9" x14ac:dyDescent="0.25">
      <c r="B284" s="42">
        <v>12</v>
      </c>
      <c r="C284" s="41" t="s">
        <v>85</v>
      </c>
      <c r="D284" s="47" t="s">
        <v>80</v>
      </c>
      <c r="E284" s="48">
        <v>2.5</v>
      </c>
      <c r="F284" s="43"/>
      <c r="G284" s="43"/>
      <c r="H284" s="43"/>
      <c r="I284" s="43">
        <f t="shared" si="14"/>
        <v>0</v>
      </c>
    </row>
    <row r="285" spans="2:9" x14ac:dyDescent="0.25">
      <c r="B285" s="42">
        <v>13</v>
      </c>
      <c r="C285" s="46" t="s">
        <v>97</v>
      </c>
      <c r="D285" s="47" t="s">
        <v>9</v>
      </c>
      <c r="E285" s="47">
        <v>7</v>
      </c>
      <c r="F285" s="43"/>
      <c r="G285" s="43"/>
      <c r="H285" s="43"/>
      <c r="I285" s="43">
        <f t="shared" si="14"/>
        <v>0</v>
      </c>
    </row>
    <row r="286" spans="2:9" x14ac:dyDescent="0.25">
      <c r="B286" s="42">
        <v>14</v>
      </c>
      <c r="C286" s="46" t="s">
        <v>98</v>
      </c>
      <c r="D286" s="47" t="s">
        <v>9</v>
      </c>
      <c r="E286" s="47">
        <v>2</v>
      </c>
      <c r="F286" s="43"/>
      <c r="G286" s="43"/>
      <c r="H286" s="43"/>
      <c r="I286" s="43">
        <f t="shared" si="14"/>
        <v>0</v>
      </c>
    </row>
    <row r="287" spans="2:9" x14ac:dyDescent="0.25">
      <c r="B287" s="42">
        <v>15</v>
      </c>
      <c r="C287" s="46" t="s">
        <v>99</v>
      </c>
      <c r="D287" s="47" t="s">
        <v>9</v>
      </c>
      <c r="E287" s="47">
        <v>2</v>
      </c>
      <c r="F287" s="43"/>
      <c r="G287" s="43"/>
      <c r="H287" s="43"/>
      <c r="I287" s="43">
        <f t="shared" si="14"/>
        <v>0</v>
      </c>
    </row>
    <row r="288" spans="2:9" x14ac:dyDescent="0.25">
      <c r="B288" s="42">
        <v>16</v>
      </c>
      <c r="C288" s="46" t="s">
        <v>100</v>
      </c>
      <c r="D288" s="47" t="s">
        <v>80</v>
      </c>
      <c r="E288" s="47">
        <v>27</v>
      </c>
      <c r="F288" s="43"/>
      <c r="G288" s="43"/>
      <c r="H288" s="43"/>
      <c r="I288" s="43">
        <f>H288</f>
        <v>0</v>
      </c>
    </row>
    <row r="289" spans="2:9" x14ac:dyDescent="0.25">
      <c r="B289" s="42">
        <v>17</v>
      </c>
      <c r="C289" s="46" t="s">
        <v>101</v>
      </c>
      <c r="D289" s="47" t="s">
        <v>9</v>
      </c>
      <c r="E289" s="47">
        <v>7</v>
      </c>
      <c r="F289" s="43"/>
      <c r="G289" s="43"/>
      <c r="H289" s="43"/>
      <c r="I289" s="43">
        <f t="shared" si="14"/>
        <v>0</v>
      </c>
    </row>
    <row r="290" spans="2:9" x14ac:dyDescent="0.25">
      <c r="B290" s="42">
        <v>18</v>
      </c>
      <c r="C290" s="46" t="s">
        <v>88</v>
      </c>
      <c r="D290" s="47" t="s">
        <v>9</v>
      </c>
      <c r="E290" s="47">
        <v>32</v>
      </c>
      <c r="F290" s="43"/>
      <c r="G290" s="43"/>
      <c r="H290" s="43"/>
      <c r="I290" s="43">
        <f t="shared" si="14"/>
        <v>0</v>
      </c>
    </row>
    <row r="291" spans="2:9" x14ac:dyDescent="0.25">
      <c r="B291" s="42">
        <v>19</v>
      </c>
      <c r="C291" s="46" t="s">
        <v>102</v>
      </c>
      <c r="D291" s="47" t="s">
        <v>9</v>
      </c>
      <c r="E291" s="47">
        <v>15</v>
      </c>
      <c r="F291" s="43"/>
      <c r="G291" s="43"/>
      <c r="H291" s="43"/>
      <c r="I291" s="43">
        <f t="shared" si="14"/>
        <v>0</v>
      </c>
    </row>
    <row r="292" spans="2:9" x14ac:dyDescent="0.25">
      <c r="B292" s="42">
        <v>20</v>
      </c>
      <c r="C292" s="46" t="s">
        <v>103</v>
      </c>
      <c r="D292" s="47" t="s">
        <v>9</v>
      </c>
      <c r="E292" s="47">
        <v>27</v>
      </c>
      <c r="F292" s="43"/>
      <c r="G292" s="43"/>
      <c r="H292" s="43"/>
      <c r="I292" s="43">
        <f t="shared" si="14"/>
        <v>0</v>
      </c>
    </row>
    <row r="293" spans="2:9" x14ac:dyDescent="0.25">
      <c r="B293" s="42">
        <v>21</v>
      </c>
      <c r="C293" s="46" t="s">
        <v>104</v>
      </c>
      <c r="D293" s="47" t="s">
        <v>9</v>
      </c>
      <c r="E293" s="47">
        <v>4</v>
      </c>
      <c r="F293" s="43"/>
      <c r="G293" s="43"/>
      <c r="H293" s="43"/>
      <c r="I293" s="43">
        <f t="shared" si="14"/>
        <v>0</v>
      </c>
    </row>
    <row r="294" spans="2:9" x14ac:dyDescent="0.25">
      <c r="B294" s="42">
        <v>22</v>
      </c>
      <c r="C294" s="46" t="s">
        <v>105</v>
      </c>
      <c r="D294" s="47" t="s">
        <v>9</v>
      </c>
      <c r="E294" s="47">
        <v>4</v>
      </c>
      <c r="F294" s="43"/>
      <c r="G294" s="43"/>
      <c r="H294" s="43"/>
      <c r="I294" s="43">
        <f t="shared" si="14"/>
        <v>0</v>
      </c>
    </row>
    <row r="295" spans="2:9" x14ac:dyDescent="0.25">
      <c r="B295" s="42">
        <v>23</v>
      </c>
      <c r="C295" s="46" t="s">
        <v>106</v>
      </c>
      <c r="D295" s="47" t="s">
        <v>9</v>
      </c>
      <c r="E295" s="47">
        <v>4</v>
      </c>
      <c r="F295" s="43"/>
      <c r="G295" s="43"/>
      <c r="H295" s="43"/>
      <c r="I295" s="43">
        <f t="shared" si="14"/>
        <v>0</v>
      </c>
    </row>
    <row r="296" spans="2:9" x14ac:dyDescent="0.25">
      <c r="B296" s="42">
        <v>24</v>
      </c>
      <c r="C296" s="46" t="s">
        <v>107</v>
      </c>
      <c r="D296" s="47" t="s">
        <v>9</v>
      </c>
      <c r="E296" s="47">
        <v>14</v>
      </c>
      <c r="F296" s="43"/>
      <c r="G296" s="43"/>
      <c r="H296" s="43"/>
      <c r="I296" s="43">
        <f t="shared" si="14"/>
        <v>0</v>
      </c>
    </row>
    <row r="297" spans="2:9" x14ac:dyDescent="0.25">
      <c r="B297" s="42">
        <v>25</v>
      </c>
      <c r="C297" s="46" t="s">
        <v>108</v>
      </c>
      <c r="D297" s="47" t="s">
        <v>9</v>
      </c>
      <c r="E297" s="47">
        <v>4</v>
      </c>
      <c r="F297" s="43"/>
      <c r="G297" s="43"/>
      <c r="H297" s="43"/>
      <c r="I297" s="43">
        <f t="shared" si="14"/>
        <v>0</v>
      </c>
    </row>
    <row r="298" spans="2:9" x14ac:dyDescent="0.25">
      <c r="B298" s="42">
        <v>26</v>
      </c>
      <c r="C298" s="46" t="s">
        <v>109</v>
      </c>
      <c r="D298" s="47" t="s">
        <v>9</v>
      </c>
      <c r="E298" s="47">
        <v>3</v>
      </c>
      <c r="F298" s="43"/>
      <c r="G298" s="43"/>
      <c r="H298" s="43"/>
      <c r="I298" s="43">
        <f t="shared" si="14"/>
        <v>0</v>
      </c>
    </row>
    <row r="299" spans="2:9" x14ac:dyDescent="0.25">
      <c r="B299" s="42">
        <v>27</v>
      </c>
      <c r="C299" s="46" t="s">
        <v>110</v>
      </c>
      <c r="D299" s="47" t="s">
        <v>9</v>
      </c>
      <c r="E299" s="47">
        <v>1</v>
      </c>
      <c r="F299" s="43"/>
      <c r="G299" s="43"/>
      <c r="H299" s="43"/>
      <c r="I299" s="43">
        <f t="shared" si="14"/>
        <v>0</v>
      </c>
    </row>
    <row r="300" spans="2:9" x14ac:dyDescent="0.25">
      <c r="B300" s="42">
        <v>28</v>
      </c>
      <c r="C300" s="46" t="s">
        <v>111</v>
      </c>
      <c r="D300" s="47" t="s">
        <v>9</v>
      </c>
      <c r="E300" s="49">
        <v>0.6</v>
      </c>
      <c r="F300" s="43"/>
      <c r="G300" s="43"/>
      <c r="H300" s="43"/>
      <c r="I300" s="43">
        <f t="shared" si="14"/>
        <v>0</v>
      </c>
    </row>
    <row r="301" spans="2:9" x14ac:dyDescent="0.25">
      <c r="B301" s="42">
        <v>29</v>
      </c>
      <c r="C301" s="46" t="s">
        <v>112</v>
      </c>
      <c r="D301" s="47" t="s">
        <v>9</v>
      </c>
      <c r="E301" s="49">
        <v>5.5555555555555552E-2</v>
      </c>
      <c r="F301" s="43"/>
      <c r="G301" s="43"/>
      <c r="H301" s="43"/>
      <c r="I301" s="43">
        <f t="shared" si="14"/>
        <v>0</v>
      </c>
    </row>
    <row r="302" spans="2:9" x14ac:dyDescent="0.25">
      <c r="B302" s="42">
        <v>30</v>
      </c>
      <c r="C302" s="46" t="s">
        <v>113</v>
      </c>
      <c r="D302" s="47" t="s">
        <v>9</v>
      </c>
      <c r="E302" s="49">
        <v>5.5555555555555552E-2</v>
      </c>
      <c r="F302" s="43"/>
      <c r="G302" s="43"/>
      <c r="H302" s="43"/>
      <c r="I302" s="43">
        <f t="shared" si="14"/>
        <v>0</v>
      </c>
    </row>
    <row r="303" spans="2:9" x14ac:dyDescent="0.25">
      <c r="B303" s="42">
        <v>31</v>
      </c>
      <c r="C303" s="46" t="s">
        <v>114</v>
      </c>
      <c r="D303" s="47" t="s">
        <v>9</v>
      </c>
      <c r="E303" s="49">
        <v>5.5555555555555552E-2</v>
      </c>
      <c r="F303" s="43"/>
      <c r="G303" s="43"/>
      <c r="H303" s="43"/>
      <c r="I303" s="43">
        <f t="shared" si="14"/>
        <v>0</v>
      </c>
    </row>
    <row r="304" spans="2:9" x14ac:dyDescent="0.25">
      <c r="B304" s="9"/>
      <c r="C304" s="5" t="s">
        <v>40</v>
      </c>
      <c r="D304" s="5"/>
      <c r="E304" s="5"/>
      <c r="F304" s="5"/>
      <c r="G304" s="5"/>
      <c r="H304" s="5"/>
      <c r="I304" s="4">
        <f>SUM(I273:I303)</f>
        <v>0</v>
      </c>
    </row>
    <row r="305" spans="2:9" x14ac:dyDescent="0.25">
      <c r="B305" s="15" t="s">
        <v>41</v>
      </c>
      <c r="C305"/>
      <c r="D305"/>
      <c r="E305"/>
      <c r="F305"/>
      <c r="G305"/>
      <c r="H305"/>
      <c r="I305"/>
    </row>
    <row r="306" spans="2:9" x14ac:dyDescent="0.25">
      <c r="B306" s="12" t="s">
        <v>1</v>
      </c>
      <c r="C306" s="12" t="s">
        <v>42</v>
      </c>
      <c r="D306" s="12" t="s">
        <v>43</v>
      </c>
      <c r="E306" s="12" t="s">
        <v>44</v>
      </c>
      <c r="F306" s="12" t="s">
        <v>45</v>
      </c>
      <c r="G306" s="12"/>
      <c r="H306" s="12" t="s">
        <v>24</v>
      </c>
      <c r="I306" s="12" t="s">
        <v>25</v>
      </c>
    </row>
    <row r="307" spans="2:9" x14ac:dyDescent="0.25">
      <c r="B307" s="2">
        <v>1</v>
      </c>
      <c r="C307" s="13" t="s">
        <v>116</v>
      </c>
      <c r="D307" s="47" t="s">
        <v>9</v>
      </c>
      <c r="E307" s="16"/>
      <c r="F307" s="17"/>
      <c r="G307" s="17"/>
      <c r="H307" s="3">
        <f>+F307*E307</f>
        <v>0</v>
      </c>
      <c r="I307" s="3">
        <f>H307</f>
        <v>0</v>
      </c>
    </row>
    <row r="308" spans="2:9" x14ac:dyDescent="0.25">
      <c r="B308" s="2"/>
      <c r="C308" s="5" t="s">
        <v>47</v>
      </c>
      <c r="D308" s="5"/>
      <c r="E308" s="5"/>
      <c r="F308" s="5"/>
      <c r="G308" s="5"/>
      <c r="H308" s="5"/>
      <c r="I308" s="4">
        <f>+SUM(I307)</f>
        <v>0</v>
      </c>
    </row>
    <row r="309" spans="2:9" x14ac:dyDescent="0.25">
      <c r="B309" s="15" t="s">
        <v>48</v>
      </c>
      <c r="C309"/>
      <c r="D309"/>
      <c r="E309"/>
      <c r="F309"/>
      <c r="G309"/>
      <c r="H309"/>
      <c r="I309"/>
    </row>
    <row r="310" spans="2:9" ht="24" customHeight="1" x14ac:dyDescent="0.25">
      <c r="B310" s="12" t="s">
        <v>1</v>
      </c>
      <c r="C310" s="12" t="s">
        <v>49</v>
      </c>
      <c r="D310" s="12" t="s">
        <v>22</v>
      </c>
      <c r="E310" s="12" t="s">
        <v>50</v>
      </c>
      <c r="F310" s="12" t="s">
        <v>51</v>
      </c>
      <c r="G310" s="12"/>
      <c r="H310" s="12" t="s">
        <v>129</v>
      </c>
      <c r="I310" s="12" t="s">
        <v>25</v>
      </c>
    </row>
    <row r="311" spans="2:9" x14ac:dyDescent="0.25">
      <c r="B311" s="2">
        <v>1</v>
      </c>
      <c r="C311" s="13" t="e">
        <f>"Transporte terrestre Puerto "&amp;INICIO!$T$11&amp;" - "&amp;INICIO!#REF!</f>
        <v>#REF!</v>
      </c>
      <c r="D311" s="2" t="s">
        <v>117</v>
      </c>
      <c r="E311" s="2">
        <v>65</v>
      </c>
      <c r="F311" s="18"/>
      <c r="G311" s="18"/>
      <c r="H311" s="30"/>
      <c r="I311" s="19">
        <f>+H311*F311*E311</f>
        <v>0</v>
      </c>
    </row>
    <row r="312" spans="2:9" x14ac:dyDescent="0.25">
      <c r="B312" s="2">
        <v>2</v>
      </c>
      <c r="C312" s="13" t="e">
        <f>"Transporte terrestre "&amp;INICIO!#REF!&amp;" - " &amp;INICIO!$T$14</f>
        <v>#REF!</v>
      </c>
      <c r="D312" s="2" t="s">
        <v>117</v>
      </c>
      <c r="E312" s="2">
        <v>65</v>
      </c>
      <c r="F312" s="18"/>
      <c r="G312" s="18"/>
      <c r="H312" s="30"/>
      <c r="I312" s="19">
        <f>+H312*F312*E312</f>
        <v>0</v>
      </c>
    </row>
    <row r="313" spans="2:9" x14ac:dyDescent="0.25">
      <c r="B313" s="2">
        <v>3</v>
      </c>
      <c r="C313" s="13" t="str">
        <f>"Transporte terrestre " &amp;INICIO!$T$14&amp; " a veredas"</f>
        <v>Transporte terrestre Cumaribo a veredas</v>
      </c>
      <c r="D313" s="2" t="s">
        <v>117</v>
      </c>
      <c r="E313" s="2">
        <v>65</v>
      </c>
      <c r="F313" s="18"/>
      <c r="G313" s="18"/>
      <c r="H313" s="30"/>
      <c r="I313" s="19">
        <f>+H313*F313*E313</f>
        <v>0</v>
      </c>
    </row>
    <row r="314" spans="2:9" x14ac:dyDescent="0.25">
      <c r="B314" s="2"/>
      <c r="C314" s="13"/>
      <c r="D314" s="2"/>
      <c r="E314" s="2"/>
      <c r="F314" s="18"/>
      <c r="G314" s="18"/>
      <c r="H314" s="31"/>
      <c r="I314" s="3"/>
    </row>
    <row r="315" spans="2:9" x14ac:dyDescent="0.25">
      <c r="B315" s="2"/>
      <c r="C315" s="5" t="s">
        <v>52</v>
      </c>
      <c r="D315" s="5"/>
      <c r="E315" s="5"/>
      <c r="F315" s="5"/>
      <c r="G315" s="5"/>
      <c r="H315" s="5"/>
      <c r="I315" s="4">
        <f>+SUM(I311:I314)</f>
        <v>0</v>
      </c>
    </row>
    <row r="316" spans="2:9" x14ac:dyDescent="0.25">
      <c r="B316" s="15" t="s">
        <v>53</v>
      </c>
      <c r="C316"/>
      <c r="D316"/>
      <c r="E316"/>
      <c r="F316"/>
      <c r="G316"/>
      <c r="H316"/>
      <c r="I316"/>
    </row>
    <row r="317" spans="2:9" x14ac:dyDescent="0.25">
      <c r="B317" s="12" t="s">
        <v>54</v>
      </c>
      <c r="C317" s="12" t="s">
        <v>55</v>
      </c>
      <c r="D317" s="12" t="s">
        <v>56</v>
      </c>
      <c r="E317" s="12" t="s">
        <v>57</v>
      </c>
      <c r="F317" s="12" t="s">
        <v>58</v>
      </c>
      <c r="G317" s="12"/>
      <c r="H317" s="12" t="s">
        <v>24</v>
      </c>
      <c r="I317" s="12" t="s">
        <v>25</v>
      </c>
    </row>
    <row r="318" spans="2:9" x14ac:dyDescent="0.25">
      <c r="B318" s="2">
        <v>1</v>
      </c>
      <c r="C318" s="13" t="s">
        <v>59</v>
      </c>
      <c r="D318" s="16">
        <v>1</v>
      </c>
      <c r="E318" s="2"/>
      <c r="F318" s="17"/>
      <c r="G318" s="17"/>
      <c r="H318" s="19"/>
      <c r="I318" s="3">
        <f>+H318*F318*E318*D318</f>
        <v>0</v>
      </c>
    </row>
    <row r="319" spans="2:9" x14ac:dyDescent="0.25">
      <c r="B319" s="2">
        <v>2</v>
      </c>
      <c r="C319" s="13" t="s">
        <v>60</v>
      </c>
      <c r="D319" s="16">
        <v>2</v>
      </c>
      <c r="E319" s="2"/>
      <c r="F319" s="17"/>
      <c r="G319" s="17"/>
      <c r="H319" s="19"/>
      <c r="I319" s="3">
        <f t="shared" ref="I319" si="15">+H319*F319*E319*D319</f>
        <v>0</v>
      </c>
    </row>
    <row r="320" spans="2:9" x14ac:dyDescent="0.25">
      <c r="B320" s="2"/>
      <c r="C320" s="13"/>
      <c r="D320" s="16"/>
      <c r="E320" s="2"/>
      <c r="F320" s="17"/>
      <c r="G320" s="17"/>
      <c r="H320" s="19"/>
      <c r="I320" s="3"/>
    </row>
    <row r="321" spans="2:9" ht="15" customHeight="1" x14ac:dyDescent="0.25">
      <c r="B321" s="2"/>
      <c r="C321" s="13"/>
      <c r="D321" s="2"/>
      <c r="E321" s="2"/>
      <c r="F321" s="18"/>
      <c r="G321" s="18"/>
      <c r="H321" s="19"/>
      <c r="I321" s="3"/>
    </row>
    <row r="322" spans="2:9" ht="15" customHeight="1" x14ac:dyDescent="0.25">
      <c r="B322" s="2"/>
      <c r="C322" s="5" t="s">
        <v>62</v>
      </c>
      <c r="D322" s="5"/>
      <c r="E322" s="5"/>
      <c r="F322" s="5"/>
      <c r="G322" s="5"/>
      <c r="H322" s="5"/>
      <c r="I322" s="4">
        <f>+SUM(I318:I320)</f>
        <v>0</v>
      </c>
    </row>
    <row r="323" spans="2:9" ht="18.75" x14ac:dyDescent="0.25">
      <c r="B323" s="20"/>
      <c r="C323" s="21" t="s">
        <v>115</v>
      </c>
      <c r="D323" s="22"/>
      <c r="E323" s="22"/>
      <c r="F323" s="22"/>
      <c r="G323" s="22"/>
      <c r="H323" s="22"/>
      <c r="I323" s="23">
        <f>+I322+I315+I308+I304</f>
        <v>0</v>
      </c>
    </row>
    <row r="325" spans="2:9" ht="15.75" customHeight="1" x14ac:dyDescent="0.25">
      <c r="B325" s="223" t="s">
        <v>164</v>
      </c>
      <c r="C325" s="224"/>
      <c r="D325" s="224"/>
      <c r="E325" s="224"/>
      <c r="F325" s="224"/>
      <c r="G325" s="225"/>
      <c r="H325" s="8"/>
      <c r="I325" s="8"/>
    </row>
    <row r="326" spans="2:9" ht="15.75" customHeight="1" x14ac:dyDescent="0.25">
      <c r="B326" s="226"/>
      <c r="C326" s="227"/>
      <c r="D326" s="227"/>
      <c r="E326" s="227"/>
      <c r="F326" s="227"/>
      <c r="G326" s="228"/>
      <c r="H326" s="8" t="s">
        <v>20</v>
      </c>
      <c r="I326" s="8" t="s">
        <v>69</v>
      </c>
    </row>
    <row r="328" spans="2:9" ht="26.45" customHeight="1" x14ac:dyDescent="0.25">
      <c r="B328" s="12" t="s">
        <v>1</v>
      </c>
      <c r="C328" s="12" t="s">
        <v>21</v>
      </c>
      <c r="D328" s="12" t="s">
        <v>22</v>
      </c>
      <c r="E328" s="12" t="s">
        <v>23</v>
      </c>
      <c r="F328" s="12" t="s">
        <v>158</v>
      </c>
      <c r="G328" s="12" t="s">
        <v>159</v>
      </c>
      <c r="H328" s="12" t="s">
        <v>160</v>
      </c>
      <c r="I328" s="12" t="s">
        <v>25</v>
      </c>
    </row>
    <row r="329" spans="2:9" x14ac:dyDescent="0.25">
      <c r="B329" s="2"/>
      <c r="C329" s="13"/>
      <c r="D329" s="2"/>
      <c r="E329" s="2"/>
      <c r="F329" s="3"/>
      <c r="G329" s="3"/>
      <c r="H329" s="3"/>
      <c r="I329" s="3"/>
    </row>
    <row r="330" spans="2:9" x14ac:dyDescent="0.25">
      <c r="B330" s="9"/>
      <c r="C330" s="5" t="s">
        <v>40</v>
      </c>
      <c r="D330" s="5"/>
      <c r="E330" s="5"/>
      <c r="F330" s="5"/>
      <c r="G330" s="5"/>
      <c r="H330" s="5"/>
      <c r="I330" s="4">
        <f>SUM(I329:I329)</f>
        <v>0</v>
      </c>
    </row>
    <row r="331" spans="2:9" x14ac:dyDescent="0.25">
      <c r="B331" s="15" t="s">
        <v>41</v>
      </c>
      <c r="C331"/>
      <c r="D331"/>
      <c r="E331"/>
      <c r="F331"/>
      <c r="G331"/>
      <c r="H331"/>
      <c r="I331"/>
    </row>
    <row r="332" spans="2:9" x14ac:dyDescent="0.25">
      <c r="B332" s="12" t="s">
        <v>1</v>
      </c>
      <c r="C332" s="12" t="s">
        <v>42</v>
      </c>
      <c r="D332" s="12" t="s">
        <v>43</v>
      </c>
      <c r="E332" s="12" t="s">
        <v>44</v>
      </c>
      <c r="F332" s="12" t="s">
        <v>45</v>
      </c>
      <c r="G332" s="12"/>
      <c r="H332" s="12" t="s">
        <v>24</v>
      </c>
      <c r="I332" s="12" t="s">
        <v>25</v>
      </c>
    </row>
    <row r="333" spans="2:9" x14ac:dyDescent="0.25">
      <c r="B333" s="2"/>
      <c r="C333" s="13"/>
      <c r="D333" s="2"/>
      <c r="E333" s="16"/>
      <c r="F333" s="17"/>
      <c r="G333" s="17"/>
      <c r="H333" s="3"/>
      <c r="I333" s="3"/>
    </row>
    <row r="334" spans="2:9" x14ac:dyDescent="0.25">
      <c r="B334" s="2"/>
      <c r="C334" s="5" t="s">
        <v>47</v>
      </c>
      <c r="D334" s="5"/>
      <c r="E334" s="5"/>
      <c r="F334" s="5"/>
      <c r="G334" s="5"/>
      <c r="H334" s="5"/>
      <c r="I334" s="4">
        <f>+SUM(I333)</f>
        <v>0</v>
      </c>
    </row>
    <row r="335" spans="2:9" x14ac:dyDescent="0.25">
      <c r="B335" s="15" t="s">
        <v>48</v>
      </c>
      <c r="C335"/>
      <c r="D335"/>
      <c r="E335"/>
      <c r="F335"/>
      <c r="G335"/>
      <c r="H335"/>
      <c r="I335"/>
    </row>
    <row r="336" spans="2:9" x14ac:dyDescent="0.25">
      <c r="B336" s="12" t="s">
        <v>1</v>
      </c>
      <c r="C336" s="12" t="s">
        <v>49</v>
      </c>
      <c r="D336" s="12" t="s">
        <v>22</v>
      </c>
      <c r="E336" s="12" t="s">
        <v>50</v>
      </c>
      <c r="F336" s="12" t="s">
        <v>165</v>
      </c>
      <c r="G336" s="12"/>
      <c r="H336" s="12"/>
      <c r="I336" s="12" t="s">
        <v>25</v>
      </c>
    </row>
    <row r="337" spans="2:11" x14ac:dyDescent="0.25">
      <c r="B337" s="2">
        <v>1</v>
      </c>
      <c r="C337" s="13" t="s">
        <v>166</v>
      </c>
      <c r="D337" s="2" t="s">
        <v>9</v>
      </c>
      <c r="E337" s="2"/>
      <c r="F337" s="18"/>
      <c r="G337" s="18"/>
      <c r="H337" s="31"/>
      <c r="I337" s="3">
        <f>F337</f>
        <v>0</v>
      </c>
    </row>
    <row r="338" spans="2:11" x14ac:dyDescent="0.25">
      <c r="B338" s="2"/>
      <c r="C338" s="5" t="s">
        <v>52</v>
      </c>
      <c r="D338" s="5"/>
      <c r="E338" s="5"/>
      <c r="F338" s="5"/>
      <c r="G338" s="5"/>
      <c r="H338" s="5"/>
      <c r="I338" s="4">
        <f>+SUM(I337:I337)</f>
        <v>0</v>
      </c>
    </row>
    <row r="339" spans="2:11" x14ac:dyDescent="0.25">
      <c r="B339" s="15" t="s">
        <v>53</v>
      </c>
      <c r="C339"/>
      <c r="D339"/>
      <c r="E339"/>
      <c r="F339"/>
      <c r="G339"/>
      <c r="H339"/>
      <c r="I339"/>
    </row>
    <row r="340" spans="2:11" x14ac:dyDescent="0.25">
      <c r="B340" s="12" t="s">
        <v>54</v>
      </c>
      <c r="C340" s="12" t="s">
        <v>55</v>
      </c>
      <c r="D340" s="12" t="s">
        <v>56</v>
      </c>
      <c r="E340" s="12" t="s">
        <v>57</v>
      </c>
      <c r="F340" s="12" t="s">
        <v>58</v>
      </c>
      <c r="G340" s="12"/>
      <c r="H340" s="12" t="s">
        <v>24</v>
      </c>
      <c r="I340" s="12" t="s">
        <v>25</v>
      </c>
    </row>
    <row r="341" spans="2:11" x14ac:dyDescent="0.25">
      <c r="B341" s="2">
        <v>1</v>
      </c>
      <c r="C341" s="13" t="s">
        <v>167</v>
      </c>
      <c r="D341" s="16">
        <v>1</v>
      </c>
      <c r="E341" s="2"/>
      <c r="F341" s="50"/>
      <c r="G341" s="17"/>
      <c r="H341" s="19"/>
      <c r="I341" s="3">
        <f>+H341*F341*E341*D341</f>
        <v>0</v>
      </c>
    </row>
    <row r="342" spans="2:11" x14ac:dyDescent="0.25">
      <c r="B342" s="2"/>
      <c r="C342" s="5" t="s">
        <v>62</v>
      </c>
      <c r="D342" s="5"/>
      <c r="E342" s="5"/>
      <c r="F342" s="5"/>
      <c r="G342" s="5"/>
      <c r="H342" s="5"/>
      <c r="I342" s="4">
        <f>+SUM(I341:I341)</f>
        <v>0</v>
      </c>
    </row>
    <row r="343" spans="2:11" ht="18.75" x14ac:dyDescent="0.25">
      <c r="B343" s="20"/>
      <c r="C343" s="21" t="s">
        <v>168</v>
      </c>
      <c r="D343" s="22"/>
      <c r="E343" s="22"/>
      <c r="F343" s="22"/>
      <c r="G343" s="22"/>
      <c r="H343" s="22"/>
      <c r="I343" s="23">
        <f>+I342+I338+I334+I330</f>
        <v>0</v>
      </c>
    </row>
    <row r="345" spans="2:11" x14ac:dyDescent="0.25">
      <c r="K345" s="166"/>
    </row>
    <row r="346" spans="2:11" x14ac:dyDescent="0.25">
      <c r="C346"/>
      <c r="D346"/>
      <c r="E346"/>
      <c r="F346"/>
      <c r="G346"/>
      <c r="H346"/>
      <c r="I346" s="27"/>
    </row>
    <row r="347" spans="2:11" x14ac:dyDescent="0.25">
      <c r="D347" s="229"/>
      <c r="E347" s="229"/>
      <c r="F347" s="229"/>
      <c r="G347" s="40"/>
      <c r="H347" s="26"/>
    </row>
    <row r="348" spans="2:11" x14ac:dyDescent="0.25">
      <c r="D348" s="229"/>
      <c r="E348" s="229"/>
      <c r="F348" s="229"/>
      <c r="G348" s="40"/>
      <c r="H348" s="26"/>
    </row>
    <row r="349" spans="2:11" x14ac:dyDescent="0.25">
      <c r="D349" s="229"/>
      <c r="E349" s="229"/>
      <c r="F349" s="229"/>
      <c r="G349" s="40"/>
      <c r="H349" s="26"/>
    </row>
  </sheetData>
  <mergeCells count="44">
    <mergeCell ref="B73:I73"/>
    <mergeCell ref="B5:G6"/>
    <mergeCell ref="B47:G48"/>
    <mergeCell ref="B191:I191"/>
    <mergeCell ref="B201:I201"/>
    <mergeCell ref="B85:I85"/>
    <mergeCell ref="B95:I95"/>
    <mergeCell ref="B100:I100"/>
    <mergeCell ref="B107:I107"/>
    <mergeCell ref="B119:I119"/>
    <mergeCell ref="B32:I32"/>
    <mergeCell ref="B38:I38"/>
    <mergeCell ref="B50:I50"/>
    <mergeCell ref="B61:I61"/>
    <mergeCell ref="B66:I66"/>
    <mergeCell ref="B82:G83"/>
    <mergeCell ref="B2:I2"/>
    <mergeCell ref="B3:I3"/>
    <mergeCell ref="B4:I4"/>
    <mergeCell ref="B8:I8"/>
    <mergeCell ref="B27:I27"/>
    <mergeCell ref="D348:F348"/>
    <mergeCell ref="D349:F349"/>
    <mergeCell ref="D347:F347"/>
    <mergeCell ref="B129:I129"/>
    <mergeCell ref="B134:I134"/>
    <mergeCell ref="B141:I141"/>
    <mergeCell ref="B153:I153"/>
    <mergeCell ref="B166:I166"/>
    <mergeCell ref="B171:I171"/>
    <mergeCell ref="B179:I179"/>
    <mergeCell ref="B206:I206"/>
    <mergeCell ref="B213:I213"/>
    <mergeCell ref="B225:I225"/>
    <mergeCell ref="B247:I247"/>
    <mergeCell ref="B252:I252"/>
    <mergeCell ref="B325:G326"/>
    <mergeCell ref="B271:I271"/>
    <mergeCell ref="B268:G269"/>
    <mergeCell ref="B116:G117"/>
    <mergeCell ref="B150:G151"/>
    <mergeCell ref="B188:G189"/>
    <mergeCell ref="B222:G223"/>
    <mergeCell ref="B259:I259"/>
  </mergeCells>
  <printOptions horizontalCentered="1"/>
  <pageMargins left="0.43307086614173229" right="0.31496062992125984" top="1.1417322834645669" bottom="0.55118110236220474" header="0.31496062992125984" footer="0.31496062992125984"/>
  <pageSetup scale="57" fitToHeight="0" orientation="portrait" horizontalDpi="360" verticalDpi="360" r:id="rId1"/>
  <headerFooter>
    <oddFooter xml:space="preserve">&amp;C
</oddFooter>
  </headerFooter>
  <rowBreaks count="8" manualBreakCount="8">
    <brk id="46" min="1" max="8" man="1"/>
    <brk id="81" min="1" max="8" man="1"/>
    <brk id="115" min="1" max="8" man="1"/>
    <brk id="149" min="1" max="8" man="1"/>
    <brk id="187" min="1" max="8" man="1"/>
    <brk id="221" min="1" max="8" man="1"/>
    <brk id="267" min="1" max="8" man="1"/>
    <brk id="323" min="1" max="8" man="1"/>
  </rowBreaks>
  <ignoredErrors>
    <ignoredError sqref="E27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INICIO</vt:lpstr>
      <vt:lpstr>PPTO. GENERAL</vt:lpstr>
      <vt:lpstr>PPTO. UNITARIO</vt:lpstr>
      <vt:lpstr>APU </vt:lpstr>
      <vt:lpstr>'APU '!Área_de_impresión</vt:lpstr>
      <vt:lpstr>'PPTO. GENERAL'!Área_de_impresión</vt:lpstr>
      <vt:lpstr>'PPTO. UNITARIO'!Área_de_impresión</vt:lpstr>
      <vt:lpstr>'APU '!Títulos_a_imprimir</vt:lpstr>
    </vt:vector>
  </TitlesOfParts>
  <Company>InKulpado666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Heiner Herrera</dc:creator>
  <cp:lastModifiedBy>Melissa Rodriguez Chadid</cp:lastModifiedBy>
  <cp:lastPrinted>2019-07-02T17:06:47Z</cp:lastPrinted>
  <dcterms:created xsi:type="dcterms:W3CDTF">2018-04-07T13:51:23Z</dcterms:created>
  <dcterms:modified xsi:type="dcterms:W3CDTF">2021-04-26T23:40:20Z</dcterms:modified>
</cp:coreProperties>
</file>