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estion-Contractual\02 - Contratacion\02 - Procesos Contractuales\CONTRATACION 2021\FGN-RP-MC-0014-2021 extintores\"/>
    </mc:Choice>
  </mc:AlternateContent>
  <bookViews>
    <workbookView xWindow="0" yWindow="0" windowWidth="14370" windowHeight="12435" activeTab="3"/>
  </bookViews>
  <sheets>
    <sheet name="PROMEDIO VALLE" sheetId="2" r:id="rId1"/>
    <sheet name="PROMEDIO NARIÑO" sheetId="9" r:id="rId2"/>
    <sheet name="PROMEDIO CAUCA" sheetId="10" r:id="rId3"/>
    <sheet name="Hoja3" sheetId="11" r:id="rId4"/>
  </sheets>
  <calcPr calcId="152511"/>
</workbook>
</file>

<file path=xl/calcChain.xml><?xml version="1.0" encoding="utf-8"?>
<calcChain xmlns="http://schemas.openxmlformats.org/spreadsheetml/2006/main">
  <c r="Q34" i="11" l="1"/>
  <c r="Q13" i="11" l="1"/>
  <c r="O21" i="11"/>
  <c r="K21" i="11"/>
  <c r="L21" i="11" s="1"/>
  <c r="M21" i="11" s="1"/>
  <c r="G21" i="11"/>
  <c r="H21" i="11" s="1"/>
  <c r="F21" i="11"/>
  <c r="O20" i="11"/>
  <c r="P20" i="11" s="1"/>
  <c r="K20" i="11"/>
  <c r="L20" i="11" s="1"/>
  <c r="M20" i="11" s="1"/>
  <c r="F20" i="11"/>
  <c r="G20" i="11" s="1"/>
  <c r="H20" i="11" s="1"/>
  <c r="P19" i="11"/>
  <c r="Q19" i="11" s="1"/>
  <c r="O19" i="11"/>
  <c r="K19" i="11"/>
  <c r="L19" i="11" s="1"/>
  <c r="M19" i="11" s="1"/>
  <c r="F19" i="11"/>
  <c r="G19" i="11" s="1"/>
  <c r="H19" i="11" s="1"/>
  <c r="O18" i="11"/>
  <c r="P18" i="11" s="1"/>
  <c r="Q18" i="11" s="1"/>
  <c r="L18" i="11"/>
  <c r="M18" i="11" s="1"/>
  <c r="K18" i="11"/>
  <c r="F18" i="11"/>
  <c r="G18" i="11" s="1"/>
  <c r="H18" i="11" s="1"/>
  <c r="O17" i="11"/>
  <c r="K17" i="11"/>
  <c r="L17" i="11" s="1"/>
  <c r="M17" i="11" s="1"/>
  <c r="G17" i="11"/>
  <c r="H17" i="11" s="1"/>
  <c r="F17" i="11"/>
  <c r="O10" i="11"/>
  <c r="P10" i="11" s="1"/>
  <c r="Q10" i="11" s="1"/>
  <c r="M10" i="11"/>
  <c r="L10" i="11"/>
  <c r="H10" i="11"/>
  <c r="O9" i="11"/>
  <c r="L9" i="11"/>
  <c r="M9" i="11" s="1"/>
  <c r="G9" i="11"/>
  <c r="H9" i="11" s="1"/>
  <c r="O8" i="11"/>
  <c r="M8" i="11"/>
  <c r="L8" i="11"/>
  <c r="G8" i="11"/>
  <c r="H8" i="11" s="1"/>
  <c r="O7" i="11"/>
  <c r="P7" i="11" s="1"/>
  <c r="Q7" i="11" s="1"/>
  <c r="L7" i="11"/>
  <c r="M7" i="11" s="1"/>
  <c r="G7" i="11"/>
  <c r="H7" i="11" s="1"/>
  <c r="P6" i="11"/>
  <c r="Q6" i="11" s="1"/>
  <c r="O6" i="11"/>
  <c r="L6" i="11"/>
  <c r="M6" i="11" s="1"/>
  <c r="H6" i="11"/>
  <c r="G6" i="11"/>
  <c r="O5" i="11"/>
  <c r="L5" i="11"/>
  <c r="M5" i="11" s="1"/>
  <c r="G5" i="11"/>
  <c r="H5" i="11" s="1"/>
  <c r="O4" i="11"/>
  <c r="M4" i="11"/>
  <c r="M12" i="11" s="1"/>
  <c r="L4" i="11"/>
  <c r="G4" i="11"/>
  <c r="H4" i="11" s="1"/>
  <c r="H12" i="11" s="1"/>
  <c r="H23" i="11" l="1"/>
  <c r="M23" i="11"/>
  <c r="Q21" i="11"/>
  <c r="P17" i="11"/>
  <c r="Q17" i="11" s="1"/>
  <c r="Q23" i="11" s="1"/>
  <c r="Q20" i="11"/>
  <c r="P21" i="11"/>
  <c r="Q8" i="11"/>
  <c r="P5" i="11"/>
  <c r="Q5" i="11" s="1"/>
  <c r="P9" i="11"/>
  <c r="Q9" i="11" s="1"/>
  <c r="P4" i="11"/>
  <c r="Q4" i="11" s="1"/>
  <c r="P8" i="11"/>
  <c r="O30" i="11"/>
  <c r="K30" i="11"/>
  <c r="L30" i="11" s="1"/>
  <c r="M30" i="11" s="1"/>
  <c r="G30" i="11"/>
  <c r="H30" i="11" s="1"/>
  <c r="F30" i="11"/>
  <c r="O29" i="11"/>
  <c r="L29" i="11"/>
  <c r="M29" i="11" s="1"/>
  <c r="K29" i="11"/>
  <c r="F29" i="11"/>
  <c r="G29" i="11" s="1"/>
  <c r="H29" i="11" s="1"/>
  <c r="P28" i="11"/>
  <c r="Q28" i="11" s="1"/>
  <c r="O28" i="11"/>
  <c r="K28" i="11"/>
  <c r="L28" i="11" s="1"/>
  <c r="M28" i="11" s="1"/>
  <c r="M32" i="11" s="1"/>
  <c r="G28" i="11"/>
  <c r="H28" i="11" s="1"/>
  <c r="F28" i="11"/>
  <c r="P7" i="10"/>
  <c r="Q7" i="10" s="1"/>
  <c r="R7" i="10" s="1"/>
  <c r="L7" i="10"/>
  <c r="M7" i="10" s="1"/>
  <c r="N7" i="10" s="1"/>
  <c r="G7" i="10"/>
  <c r="H7" i="10" s="1"/>
  <c r="I7" i="10" s="1"/>
  <c r="P6" i="10"/>
  <c r="Q6" i="10" s="1"/>
  <c r="R6" i="10" s="1"/>
  <c r="L6" i="10"/>
  <c r="M6" i="10" s="1"/>
  <c r="N6" i="10" s="1"/>
  <c r="G6" i="10"/>
  <c r="H6" i="10" s="1"/>
  <c r="I6" i="10" s="1"/>
  <c r="P5" i="10"/>
  <c r="L5" i="10"/>
  <c r="M5" i="10" s="1"/>
  <c r="N5" i="10" s="1"/>
  <c r="G5" i="10"/>
  <c r="H5" i="10" s="1"/>
  <c r="I5" i="10" s="1"/>
  <c r="P9" i="9"/>
  <c r="Q9" i="9" s="1"/>
  <c r="R9" i="9" s="1"/>
  <c r="P10" i="9"/>
  <c r="Q10" i="9" s="1"/>
  <c r="P11" i="9"/>
  <c r="P12" i="9"/>
  <c r="P8" i="9"/>
  <c r="I8" i="9"/>
  <c r="H8" i="9"/>
  <c r="G12" i="9"/>
  <c r="H12" i="9" s="1"/>
  <c r="I12" i="9" s="1"/>
  <c r="G11" i="9"/>
  <c r="H11" i="9" s="1"/>
  <c r="I11" i="9" s="1"/>
  <c r="G10" i="9"/>
  <c r="H10" i="9" s="1"/>
  <c r="I10" i="9" s="1"/>
  <c r="G9" i="9"/>
  <c r="H9" i="9" s="1"/>
  <c r="I9" i="9" s="1"/>
  <c r="G8" i="9"/>
  <c r="L9" i="9"/>
  <c r="L10" i="9"/>
  <c r="M10" i="9" s="1"/>
  <c r="N10" i="9" s="1"/>
  <c r="L11" i="9"/>
  <c r="M11" i="9" s="1"/>
  <c r="N11" i="9" s="1"/>
  <c r="L12" i="9"/>
  <c r="M12" i="9" s="1"/>
  <c r="N12" i="9" s="1"/>
  <c r="L8" i="9"/>
  <c r="M9" i="9"/>
  <c r="N9" i="9" s="1"/>
  <c r="Q12" i="9"/>
  <c r="R12" i="9" s="1"/>
  <c r="M8" i="9"/>
  <c r="N8" i="9" s="1"/>
  <c r="Q24" i="11" l="1"/>
  <c r="Q12" i="11"/>
  <c r="H32" i="11"/>
  <c r="Q33" i="11" s="1"/>
  <c r="Q29" i="11"/>
  <c r="Q32" i="11" s="1"/>
  <c r="Q30" i="11"/>
  <c r="P29" i="11"/>
  <c r="P30" i="11"/>
  <c r="I9" i="10"/>
  <c r="N9" i="10"/>
  <c r="Q5" i="10"/>
  <c r="R5" i="10" s="1"/>
  <c r="R9" i="10" s="1"/>
  <c r="Q11" i="9"/>
  <c r="R11" i="9" s="1"/>
  <c r="R10" i="9"/>
  <c r="I14" i="9"/>
  <c r="N14" i="9"/>
  <c r="Q8" i="9"/>
  <c r="R8" i="9" s="1"/>
  <c r="R15" i="9" l="1"/>
  <c r="R10" i="10"/>
  <c r="R14" i="9"/>
  <c r="R16" i="2" l="1"/>
  <c r="R8" i="2"/>
  <c r="R14" i="2"/>
  <c r="Q9" i="2"/>
  <c r="Q10" i="2"/>
  <c r="Q11" i="2"/>
  <c r="Q12" i="2"/>
  <c r="Q13" i="2"/>
  <c r="Q14" i="2"/>
  <c r="Q8" i="2"/>
  <c r="P14" i="2"/>
  <c r="P9" i="2"/>
  <c r="P10" i="2"/>
  <c r="P11" i="2"/>
  <c r="P12" i="2"/>
  <c r="P13" i="2"/>
  <c r="P8" i="2"/>
  <c r="N14" i="2" l="1"/>
  <c r="M14" i="2"/>
  <c r="N9" i="2"/>
  <c r="N10" i="2"/>
  <c r="N11" i="2"/>
  <c r="N12" i="2"/>
  <c r="N13" i="2"/>
  <c r="N8" i="2"/>
  <c r="M9" i="2"/>
  <c r="M10" i="2"/>
  <c r="M11" i="2"/>
  <c r="M12" i="2"/>
  <c r="M13" i="2"/>
  <c r="M8" i="2"/>
  <c r="I14" i="2"/>
  <c r="I9" i="2"/>
  <c r="I10" i="2"/>
  <c r="I11" i="2"/>
  <c r="I12" i="2"/>
  <c r="I13" i="2"/>
  <c r="I8" i="2"/>
  <c r="H9" i="2"/>
  <c r="H10" i="2"/>
  <c r="H11" i="2"/>
  <c r="H12" i="2"/>
  <c r="H13" i="2"/>
  <c r="H8" i="2"/>
  <c r="N16" i="2" l="1"/>
  <c r="R10" i="2"/>
  <c r="R11" i="2" l="1"/>
  <c r="R12" i="2" l="1"/>
  <c r="R13" i="2"/>
  <c r="R9" i="2"/>
  <c r="I16" i="2" l="1"/>
  <c r="R17" i="2" s="1"/>
</calcChain>
</file>

<file path=xl/sharedStrings.xml><?xml version="1.0" encoding="utf-8"?>
<sst xmlns="http://schemas.openxmlformats.org/spreadsheetml/2006/main" count="187" uniqueCount="26">
  <si>
    <t>DESCRIPCION DEL BIEN O SERVICIO (articulo)</t>
  </si>
  <si>
    <t>CANT</t>
  </si>
  <si>
    <t>UNIDAD DE MEDIDA</t>
  </si>
  <si>
    <t>VALOR UNITARIO</t>
  </si>
  <si>
    <t>ITEM</t>
  </si>
  <si>
    <t>IVA 19%</t>
  </si>
  <si>
    <t>TOTAL</t>
  </si>
  <si>
    <t>PROMEDIO</t>
  </si>
  <si>
    <t>COTIZACION No. 1</t>
  </si>
  <si>
    <t>COTIZACION No. 2</t>
  </si>
  <si>
    <t>RECARGA EXTINTOR ABC 10 LIBRAS</t>
  </si>
  <si>
    <t xml:space="preserve">RECARGA EXTINTOR ABC 20 LIBRAS </t>
  </si>
  <si>
    <t xml:space="preserve">RECARGA EXTINTOR CO2 DE 10 LIBRAS </t>
  </si>
  <si>
    <t>RECARGA EXTINTOR CO2 DE 15  LIBRAS</t>
  </si>
  <si>
    <t>RECARGA EXTINTOR BC DE 10  LIBRAS</t>
  </si>
  <si>
    <t>RECARGA EXTINTOR AP DE 2.5 GALONES</t>
  </si>
  <si>
    <t>PRUEBA HIDROSTATICA PARA LOS EXTINTORES DE CO2 – DESPUES DE 5 AÑOS SE LES DEBE REALIZAR MARCADA EN RELIEVE EN EL HOMBRO DEL EXTINTOR</t>
  </si>
  <si>
    <t>Seccional Cali- Valle del Cauca</t>
  </si>
  <si>
    <t xml:space="preserve">Unidad </t>
  </si>
  <si>
    <t xml:space="preserve">VR.Unitario Incluido IVA </t>
  </si>
  <si>
    <t>RECARGA EXTINTOR ABC DE 30 LIBRAS</t>
  </si>
  <si>
    <t>RECARGA EXTINTOR AP DE 2,5 GALONES</t>
  </si>
  <si>
    <t>RECARGA EXTINTOR CO2 DE 10 LIBRAS</t>
  </si>
  <si>
    <t xml:space="preserve">Seccional Nariño </t>
  </si>
  <si>
    <t xml:space="preserve">Seccional Cauca </t>
  </si>
  <si>
    <t>TOTAL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</si>
</sst>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_ ;_ * \-#,##0_ ;_ * &quot;-&quot;??_ ;_ @_ "/>
    <numFmt numFmtId="167" formatCode="_(* #,##0_);_(* \(#,##0\);_(* &quot;-&quot;??_);_(@_)"/>
    <numFmt numFmtId="168" formatCode="&quot;$&quot;#,##0.00"/>
    <numFmt numFmtId="169" formatCode="&quot;$&quot;\ #,##0.00"/>
    <numFmt numFmtId="170" formatCode="&quot;$&quot;\ #,##0"/>
  </numFmts>
  <fonts count="17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9"/>
      <name val="Arial"/>
      <family val="2"/>
    </font>
    <font>
      <sz val="11"/>
      <color indexed="8"/>
      <name val="Arial"/>
      <family val="2"/>
    </font>
    <font>
      <sz val="11"/>
      <color rgb="FF000000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11"/>
      <color theme="2" tint="-0.89999084444715716"/>
      <name val="Arial"/>
      <family val="2"/>
    </font>
    <font>
      <sz val="11"/>
      <name val="Arial"/>
      <family val="2"/>
    </font>
    <font>
      <sz val="10"/>
      <color rgb="FFFF0000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4">
    <xf numFmtId="0" fontId="0" fillId="0" borderId="0"/>
    <xf numFmtId="165" fontId="6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0" fontId="8" fillId="0" borderId="0"/>
    <xf numFmtId="0" fontId="6" fillId="0" borderId="0"/>
    <xf numFmtId="0" fontId="2" fillId="0" borderId="0"/>
    <xf numFmtId="165" fontId="2" fillId="0" borderId="0" applyFont="0" applyFill="0" applyBorder="0" applyAlignment="0" applyProtection="0"/>
    <xf numFmtId="0" fontId="9" fillId="0" borderId="0"/>
    <xf numFmtId="164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74">
    <xf numFmtId="0" fontId="0" fillId="0" borderId="0" xfId="0"/>
    <xf numFmtId="0" fontId="5" fillId="0" borderId="0" xfId="0" applyFont="1"/>
    <xf numFmtId="0" fontId="5" fillId="0" borderId="0" xfId="0" applyFont="1" applyFill="1"/>
    <xf numFmtId="167" fontId="5" fillId="0" borderId="0" xfId="1" applyNumberFormat="1" applyFont="1"/>
    <xf numFmtId="0" fontId="5" fillId="0" borderId="0" xfId="0" applyFont="1" applyAlignment="1">
      <alignment horizontal="center" vertical="center"/>
    </xf>
    <xf numFmtId="168" fontId="5" fillId="0" borderId="0" xfId="0" applyNumberFormat="1" applyFont="1"/>
    <xf numFmtId="0" fontId="5" fillId="0" borderId="0" xfId="0" applyFont="1" applyAlignment="1">
      <alignment horizontal="center"/>
    </xf>
    <xf numFmtId="168" fontId="12" fillId="0" borderId="0" xfId="0" applyNumberFormat="1" applyFont="1"/>
    <xf numFmtId="0" fontId="13" fillId="0" borderId="0" xfId="0" applyFont="1"/>
    <xf numFmtId="0" fontId="4" fillId="0" borderId="0" xfId="0" applyFont="1" applyFill="1" applyAlignment="1">
      <alignment horizontal="center"/>
    </xf>
    <xf numFmtId="169" fontId="12" fillId="3" borderId="1" xfId="0" applyNumberFormat="1" applyFont="1" applyFill="1" applyBorder="1" applyAlignment="1">
      <alignment horizontal="center" vertical="center" wrapText="1"/>
    </xf>
    <xf numFmtId="169" fontId="11" fillId="3" borderId="0" xfId="0" applyNumberFormat="1" applyFont="1" applyFill="1" applyBorder="1" applyAlignment="1">
      <alignment horizontal="center" vertical="center" wrapText="1"/>
    </xf>
    <xf numFmtId="3" fontId="7" fillId="3" borderId="0" xfId="0" applyNumberFormat="1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168" fontId="12" fillId="0" borderId="0" xfId="0" applyNumberFormat="1" applyFont="1" applyBorder="1"/>
    <xf numFmtId="0" fontId="5" fillId="0" borderId="0" xfId="0" applyFont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167" fontId="4" fillId="2" borderId="5" xfId="1" applyNumberFormat="1" applyFont="1" applyFill="1" applyBorder="1" applyAlignment="1">
      <alignment horizontal="center" vertical="center" wrapText="1"/>
    </xf>
    <xf numFmtId="167" fontId="4" fillId="2" borderId="6" xfId="1" applyNumberFormat="1" applyFont="1" applyFill="1" applyBorder="1" applyAlignment="1">
      <alignment horizontal="center" vertical="center" wrapText="1"/>
    </xf>
    <xf numFmtId="167" fontId="4" fillId="2" borderId="7" xfId="1" applyNumberFormat="1" applyFont="1" applyFill="1" applyBorder="1" applyAlignment="1">
      <alignment horizontal="center" vertical="center" wrapText="1"/>
    </xf>
    <xf numFmtId="169" fontId="12" fillId="3" borderId="8" xfId="0" applyNumberFormat="1" applyFont="1" applyFill="1" applyBorder="1" applyAlignment="1">
      <alignment horizontal="center" vertical="center" wrapText="1"/>
    </xf>
    <xf numFmtId="169" fontId="12" fillId="3" borderId="9" xfId="0" applyNumberFormat="1" applyFont="1" applyFill="1" applyBorder="1" applyAlignment="1">
      <alignment horizontal="center" vertical="center" wrapText="1"/>
    </xf>
    <xf numFmtId="3" fontId="4" fillId="2" borderId="5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" fontId="4" fillId="2" borderId="6" xfId="0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68" fontId="5" fillId="0" borderId="0" xfId="0" applyNumberFormat="1" applyFont="1" applyFill="1"/>
    <xf numFmtId="168" fontId="12" fillId="0" borderId="0" xfId="0" applyNumberFormat="1" applyFont="1" applyFill="1"/>
    <xf numFmtId="169" fontId="12" fillId="0" borderId="9" xfId="0" applyNumberFormat="1" applyFont="1" applyFill="1" applyBorder="1" applyAlignment="1">
      <alignment horizontal="center" vertical="center" wrapText="1"/>
    </xf>
    <xf numFmtId="169" fontId="12" fillId="0" borderId="8" xfId="0" applyNumberFormat="1" applyFont="1" applyFill="1" applyBorder="1" applyAlignment="1">
      <alignment horizontal="center" vertical="center" wrapText="1"/>
    </xf>
    <xf numFmtId="169" fontId="14" fillId="3" borderId="3" xfId="13" applyNumberFormat="1" applyFont="1" applyFill="1" applyBorder="1" applyAlignment="1">
      <alignment horizontal="center" vertical="center" wrapText="1"/>
    </xf>
    <xf numFmtId="167" fontId="4" fillId="2" borderId="11" xfId="1" applyNumberFormat="1" applyFont="1" applyFill="1" applyBorder="1" applyAlignment="1">
      <alignment horizontal="center" vertical="center" wrapText="1"/>
    </xf>
    <xf numFmtId="44" fontId="14" fillId="3" borderId="10" xfId="13" applyFont="1" applyFill="1" applyBorder="1" applyAlignment="1">
      <alignment horizontal="center" vertical="center" wrapText="1"/>
    </xf>
    <xf numFmtId="44" fontId="14" fillId="3" borderId="2" xfId="13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/>
    </xf>
    <xf numFmtId="0" fontId="16" fillId="0" borderId="13" xfId="0" applyFont="1" applyBorder="1" applyAlignment="1">
      <alignment horizontal="justify" vertical="center"/>
    </xf>
    <xf numFmtId="0" fontId="16" fillId="0" borderId="14" xfId="0" applyFont="1" applyBorder="1" applyAlignment="1">
      <alignment horizontal="justify" vertical="center"/>
    </xf>
    <xf numFmtId="169" fontId="12" fillId="3" borderId="15" xfId="0" applyNumberFormat="1" applyFont="1" applyFill="1" applyBorder="1" applyAlignment="1">
      <alignment horizontal="center" vertical="center" wrapText="1"/>
    </xf>
    <xf numFmtId="169" fontId="12" fillId="3" borderId="16" xfId="0" applyNumberFormat="1" applyFont="1" applyFill="1" applyBorder="1" applyAlignment="1">
      <alignment horizontal="center" vertical="center" wrapText="1"/>
    </xf>
    <xf numFmtId="169" fontId="12" fillId="3" borderId="17" xfId="0" applyNumberFormat="1" applyFont="1" applyFill="1" applyBorder="1" applyAlignment="1">
      <alignment horizontal="center" vertical="center" wrapText="1"/>
    </xf>
    <xf numFmtId="167" fontId="5" fillId="0" borderId="1" xfId="1" applyNumberFormat="1" applyFont="1" applyBorder="1"/>
    <xf numFmtId="0" fontId="5" fillId="0" borderId="1" xfId="0" applyFont="1" applyBorder="1"/>
    <xf numFmtId="169" fontId="12" fillId="3" borderId="12" xfId="0" applyNumberFormat="1" applyFont="1" applyFill="1" applyBorder="1" applyAlignment="1">
      <alignment horizontal="center" vertical="center" wrapText="1"/>
    </xf>
    <xf numFmtId="169" fontId="12" fillId="0" borderId="12" xfId="0" applyNumberFormat="1" applyFont="1" applyFill="1" applyBorder="1" applyAlignment="1">
      <alignment horizontal="center" vertical="center" wrapText="1"/>
    </xf>
    <xf numFmtId="170" fontId="12" fillId="3" borderId="1" xfId="0" applyNumberFormat="1" applyFont="1" applyFill="1" applyBorder="1" applyAlignment="1">
      <alignment horizontal="right" vertical="center" wrapText="1"/>
    </xf>
    <xf numFmtId="170" fontId="12" fillId="3" borderId="1" xfId="13" applyNumberFormat="1" applyFont="1" applyFill="1" applyBorder="1" applyAlignment="1">
      <alignment horizontal="right" vertical="center" wrapText="1"/>
    </xf>
    <xf numFmtId="170" fontId="12" fillId="3" borderId="15" xfId="0" applyNumberFormat="1" applyFont="1" applyFill="1" applyBorder="1" applyAlignment="1">
      <alignment horizontal="right" vertical="center" wrapText="1"/>
    </xf>
    <xf numFmtId="170" fontId="5" fillId="0" borderId="1" xfId="1" applyNumberFormat="1" applyFont="1" applyBorder="1"/>
    <xf numFmtId="3" fontId="12" fillId="0" borderId="1" xfId="0" applyNumberFormat="1" applyFont="1" applyFill="1" applyBorder="1" applyAlignment="1">
      <alignment horizontal="center" vertical="center" wrapText="1"/>
    </xf>
    <xf numFmtId="3" fontId="12" fillId="3" borderId="1" xfId="0" applyNumberFormat="1" applyFont="1" applyFill="1" applyBorder="1" applyAlignment="1">
      <alignment horizontal="center" vertical="center" wrapText="1"/>
    </xf>
    <xf numFmtId="3" fontId="12" fillId="3" borderId="15" xfId="0" applyNumberFormat="1" applyFont="1" applyFill="1" applyBorder="1" applyAlignment="1">
      <alignment horizontal="center" vertical="center" wrapText="1"/>
    </xf>
    <xf numFmtId="3" fontId="5" fillId="0" borderId="1" xfId="1" applyNumberFormat="1" applyFont="1" applyBorder="1"/>
    <xf numFmtId="169" fontId="5" fillId="0" borderId="0" xfId="1" applyNumberFormat="1" applyFont="1"/>
    <xf numFmtId="169" fontId="4" fillId="2" borderId="7" xfId="1" applyNumberFormat="1" applyFont="1" applyFill="1" applyBorder="1" applyAlignment="1">
      <alignment horizontal="center" vertical="center" wrapText="1"/>
    </xf>
    <xf numFmtId="169" fontId="7" fillId="3" borderId="0" xfId="0" applyNumberFormat="1" applyFont="1" applyFill="1" applyBorder="1" applyAlignment="1">
      <alignment horizontal="center" vertical="center" wrapText="1"/>
    </xf>
    <xf numFmtId="169" fontId="14" fillId="3" borderId="1" xfId="13" applyNumberFormat="1" applyFont="1" applyFill="1" applyBorder="1" applyAlignment="1">
      <alignment horizontal="center" vertical="center" wrapText="1"/>
    </xf>
    <xf numFmtId="3" fontId="0" fillId="0" borderId="0" xfId="0" applyNumberFormat="1"/>
    <xf numFmtId="170" fontId="0" fillId="0" borderId="0" xfId="0" applyNumberFormat="1"/>
    <xf numFmtId="170" fontId="12" fillId="0" borderId="12" xfId="0" applyNumberFormat="1" applyFont="1" applyFill="1" applyBorder="1" applyAlignment="1">
      <alignment horizontal="center" vertical="center" wrapText="1"/>
    </xf>
    <xf numFmtId="44" fontId="14" fillId="3" borderId="10" xfId="13" applyFont="1" applyFill="1" applyBorder="1" applyAlignment="1">
      <alignment horizontal="center" vertical="center" wrapText="1"/>
    </xf>
    <xf numFmtId="44" fontId="14" fillId="3" borderId="2" xfId="13" applyFont="1" applyFill="1" applyBorder="1" applyAlignment="1">
      <alignment horizontal="center" vertical="center" wrapText="1"/>
    </xf>
    <xf numFmtId="44" fontId="14" fillId="3" borderId="1" xfId="13" applyFont="1" applyFill="1" applyBorder="1" applyAlignment="1">
      <alignment horizontal="center" vertical="center" wrapText="1"/>
    </xf>
    <xf numFmtId="166" fontId="15" fillId="4" borderId="10" xfId="0" applyNumberFormat="1" applyFont="1" applyFill="1" applyBorder="1" applyAlignment="1">
      <alignment horizontal="center" vertical="center"/>
    </xf>
    <xf numFmtId="166" fontId="15" fillId="4" borderId="4" xfId="0" applyNumberFormat="1" applyFont="1" applyFill="1" applyBorder="1" applyAlignment="1">
      <alignment horizontal="center" vertical="center"/>
    </xf>
    <xf numFmtId="166" fontId="15" fillId="4" borderId="2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44" fontId="14" fillId="3" borderId="10" xfId="13" applyFont="1" applyFill="1" applyBorder="1" applyAlignment="1">
      <alignment horizontal="center" vertical="center" wrapText="1"/>
    </xf>
    <xf numFmtId="44" fontId="14" fillId="3" borderId="2" xfId="13" applyFont="1" applyFill="1" applyBorder="1" applyAlignment="1">
      <alignment horizontal="center" vertical="center" wrapText="1"/>
    </xf>
  </cellXfs>
  <cellStyles count="14">
    <cellStyle name="Millares" xfId="1" builtinId="3"/>
    <cellStyle name="Millares 2" xfId="8"/>
    <cellStyle name="Millares 3" xfId="12"/>
    <cellStyle name="Moneda" xfId="13" builtinId="4"/>
    <cellStyle name="Moneda 2" xfId="10"/>
    <cellStyle name="Normal" xfId="0" builtinId="0"/>
    <cellStyle name="Normal 2" xfId="3"/>
    <cellStyle name="Normal 2 2" xfId="9"/>
    <cellStyle name="Normal 3" xfId="7"/>
    <cellStyle name="Normal 4" xfId="11"/>
    <cellStyle name="Normal 5" xfId="2"/>
    <cellStyle name="Normal 5 2" xfId="4"/>
    <cellStyle name="Normal 5 3" xfId="5"/>
    <cellStyle name="Normal 5_FORMATO1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17"/>
  <sheetViews>
    <sheetView showGridLines="0" topLeftCell="B1" zoomScale="90" zoomScaleNormal="90" workbookViewId="0">
      <pane xSplit="3" ySplit="6" topLeftCell="O7" activePane="bottomRight" state="frozen"/>
      <selection activeCell="B1" sqref="B1"/>
      <selection pane="topRight" activeCell="E1" sqref="E1"/>
      <selection pane="bottomLeft" activeCell="B7" sqref="B7"/>
      <selection pane="bottomRight" activeCell="B5" sqref="B5:R17"/>
    </sheetView>
  </sheetViews>
  <sheetFormatPr baseColWidth="10" defaultColWidth="11" defaultRowHeight="12.75" x14ac:dyDescent="0.2"/>
  <cols>
    <col min="1" max="1" width="4.625" style="1" customWidth="1"/>
    <col min="2" max="2" width="5.5" style="1" customWidth="1"/>
    <col min="3" max="3" width="50.75" style="21" customWidth="1"/>
    <col min="4" max="4" width="16.5" style="6" bestFit="1" customWidth="1"/>
    <col min="5" max="5" width="16.5" style="6" customWidth="1"/>
    <col min="6" max="6" width="15" style="18" bestFit="1" customWidth="1"/>
    <col min="7" max="7" width="13.375" style="3" customWidth="1"/>
    <col min="8" max="8" width="13.25" style="3" customWidth="1"/>
    <col min="9" max="9" width="15.875" style="58" customWidth="1"/>
    <col min="10" max="10" width="3.125" style="1" customWidth="1"/>
    <col min="11" max="11" width="13.375" style="3" customWidth="1"/>
    <col min="12" max="13" width="13.25" style="3" customWidth="1"/>
    <col min="14" max="14" width="15.75" style="3" customWidth="1"/>
    <col min="15" max="15" width="3" style="1" customWidth="1"/>
    <col min="16" max="16" width="13.375" style="3" customWidth="1"/>
    <col min="17" max="17" width="13.25" style="3" customWidth="1"/>
    <col min="18" max="18" width="15.75" style="3" customWidth="1"/>
    <col min="19" max="16384" width="11" style="1"/>
  </cols>
  <sheetData>
    <row r="2" spans="1:20" ht="13.5" thickBot="1" x14ac:dyDescent="0.25"/>
    <row r="3" spans="1:20" ht="19.5" customHeight="1" thickBot="1" x14ac:dyDescent="0.3">
      <c r="C3" s="71"/>
      <c r="D3" s="71"/>
      <c r="E3" s="40"/>
      <c r="F3" s="31"/>
      <c r="G3" s="68" t="s">
        <v>8</v>
      </c>
      <c r="H3" s="69"/>
      <c r="I3" s="70"/>
      <c r="K3" s="68" t="s">
        <v>9</v>
      </c>
      <c r="L3" s="69"/>
      <c r="M3" s="69"/>
      <c r="N3" s="70"/>
      <c r="P3" s="68" t="s">
        <v>7</v>
      </c>
      <c r="Q3" s="69"/>
      <c r="R3" s="70"/>
    </row>
    <row r="4" spans="1:20" ht="15.75" customHeight="1" thickBot="1" x14ac:dyDescent="0.25"/>
    <row r="5" spans="1:20" s="2" customFormat="1" ht="47.25" customHeight="1" x14ac:dyDescent="0.2">
      <c r="B5" s="27" t="s">
        <v>4</v>
      </c>
      <c r="C5" s="28" t="s">
        <v>0</v>
      </c>
      <c r="D5" s="29" t="s">
        <v>1</v>
      </c>
      <c r="E5" s="28" t="s">
        <v>2</v>
      </c>
      <c r="F5" s="23" t="s">
        <v>3</v>
      </c>
      <c r="G5" s="23" t="s">
        <v>5</v>
      </c>
      <c r="H5" s="37" t="s">
        <v>19</v>
      </c>
      <c r="I5" s="59" t="s">
        <v>6</v>
      </c>
      <c r="K5" s="22" t="s">
        <v>3</v>
      </c>
      <c r="L5" s="23" t="s">
        <v>5</v>
      </c>
      <c r="M5" s="37" t="s">
        <v>19</v>
      </c>
      <c r="N5" s="24" t="s">
        <v>6</v>
      </c>
      <c r="O5" s="9"/>
      <c r="P5" s="22" t="s">
        <v>3</v>
      </c>
      <c r="Q5" s="23" t="s">
        <v>5</v>
      </c>
      <c r="R5" s="24" t="s">
        <v>6</v>
      </c>
    </row>
    <row r="6" spans="1:20" x14ac:dyDescent="0.2">
      <c r="E6" s="18"/>
      <c r="F6" s="3"/>
    </row>
    <row r="7" spans="1:20" ht="15" thickBot="1" x14ac:dyDescent="0.25">
      <c r="C7" s="41" t="s">
        <v>17</v>
      </c>
      <c r="D7" s="41"/>
      <c r="E7" s="41"/>
      <c r="F7" s="10"/>
      <c r="G7" s="10"/>
      <c r="H7" s="48"/>
      <c r="I7" s="26"/>
      <c r="J7" s="7"/>
      <c r="K7" s="25"/>
      <c r="L7" s="10"/>
      <c r="M7" s="48"/>
      <c r="N7" s="26"/>
      <c r="O7" s="5"/>
      <c r="P7" s="25"/>
      <c r="Q7" s="10"/>
      <c r="R7" s="26"/>
    </row>
    <row r="8" spans="1:20" ht="15.75" customHeight="1" thickBot="1" x14ac:dyDescent="0.25">
      <c r="B8" s="30">
        <v>1</v>
      </c>
      <c r="C8" s="41" t="s">
        <v>10</v>
      </c>
      <c r="D8" s="41">
        <v>38</v>
      </c>
      <c r="E8" s="41" t="s">
        <v>18</v>
      </c>
      <c r="F8" s="51">
        <v>18500</v>
      </c>
      <c r="G8" s="54">
        <v>3515</v>
      </c>
      <c r="H8" s="49">
        <f>(F8+G8)</f>
        <v>22015</v>
      </c>
      <c r="I8" s="34">
        <f>(D8*H8)</f>
        <v>836570</v>
      </c>
      <c r="J8" s="33"/>
      <c r="K8" s="35">
        <v>18000</v>
      </c>
      <c r="L8" s="10">
        <v>3420</v>
      </c>
      <c r="M8" s="34">
        <f>K8+L8</f>
        <v>21420</v>
      </c>
      <c r="N8" s="34">
        <f>(D8*M8)</f>
        <v>813960</v>
      </c>
      <c r="O8" s="32"/>
      <c r="P8" s="35">
        <f>(F8+K8)/2</f>
        <v>18250</v>
      </c>
      <c r="Q8" s="10">
        <f>P8*19%</f>
        <v>3467.5</v>
      </c>
      <c r="R8" s="34">
        <f>P8+Q8</f>
        <v>21717.5</v>
      </c>
      <c r="S8" s="2"/>
      <c r="T8" s="2"/>
    </row>
    <row r="9" spans="1:20" ht="15" thickBot="1" x14ac:dyDescent="0.25">
      <c r="B9" s="30">
        <v>5</v>
      </c>
      <c r="C9" s="41" t="s">
        <v>11</v>
      </c>
      <c r="D9" s="41">
        <v>15</v>
      </c>
      <c r="E9" s="41" t="s">
        <v>18</v>
      </c>
      <c r="F9" s="51">
        <v>21000</v>
      </c>
      <c r="G9" s="55">
        <v>3990</v>
      </c>
      <c r="H9" s="49">
        <f t="shared" ref="H9:H13" si="0">(F9+G9)</f>
        <v>24990</v>
      </c>
      <c r="I9" s="34">
        <f t="shared" ref="I9:I14" si="1">(D9*H9)</f>
        <v>374850</v>
      </c>
      <c r="J9" s="7"/>
      <c r="K9" s="25">
        <v>22000</v>
      </c>
      <c r="L9" s="10">
        <v>4180</v>
      </c>
      <c r="M9" s="34">
        <f t="shared" ref="M9:M14" si="2">K9+L9</f>
        <v>26180</v>
      </c>
      <c r="N9" s="34">
        <f t="shared" ref="N9:N14" si="3">(D9*M9)</f>
        <v>392700</v>
      </c>
      <c r="O9" s="5"/>
      <c r="P9" s="35">
        <f t="shared" ref="P9:P14" si="4">(F9+K9)/2</f>
        <v>21500</v>
      </c>
      <c r="Q9" s="10">
        <f t="shared" ref="Q9:Q14" si="5">P9*19%</f>
        <v>4085</v>
      </c>
      <c r="R9" s="26">
        <f>P9+Q9</f>
        <v>25585</v>
      </c>
    </row>
    <row r="10" spans="1:20" ht="15" thickBot="1" x14ac:dyDescent="0.25">
      <c r="B10" s="30">
        <v>2</v>
      </c>
      <c r="C10" s="41" t="s">
        <v>12</v>
      </c>
      <c r="D10" s="41">
        <v>30</v>
      </c>
      <c r="E10" s="41" t="s">
        <v>18</v>
      </c>
      <c r="F10" s="50">
        <v>42000</v>
      </c>
      <c r="G10" s="55">
        <v>7980</v>
      </c>
      <c r="H10" s="49">
        <f t="shared" si="0"/>
        <v>49980</v>
      </c>
      <c r="I10" s="34">
        <f t="shared" si="1"/>
        <v>1499400</v>
      </c>
      <c r="J10" s="7"/>
      <c r="K10" s="25">
        <v>40000</v>
      </c>
      <c r="L10" s="10">
        <v>7600</v>
      </c>
      <c r="M10" s="34">
        <f t="shared" si="2"/>
        <v>47600</v>
      </c>
      <c r="N10" s="34">
        <f t="shared" si="3"/>
        <v>1428000</v>
      </c>
      <c r="O10" s="5"/>
      <c r="P10" s="35">
        <f t="shared" si="4"/>
        <v>41000</v>
      </c>
      <c r="Q10" s="10">
        <f t="shared" si="5"/>
        <v>7790</v>
      </c>
      <c r="R10" s="26">
        <f>P10+Q10</f>
        <v>48790</v>
      </c>
    </row>
    <row r="11" spans="1:20" ht="15" thickBot="1" x14ac:dyDescent="0.25">
      <c r="B11" s="30">
        <v>3</v>
      </c>
      <c r="C11" s="41" t="s">
        <v>13</v>
      </c>
      <c r="D11" s="41">
        <v>10</v>
      </c>
      <c r="E11" s="41" t="s">
        <v>18</v>
      </c>
      <c r="F11" s="50">
        <v>59000</v>
      </c>
      <c r="G11" s="54">
        <v>11210</v>
      </c>
      <c r="H11" s="49">
        <f t="shared" si="0"/>
        <v>70210</v>
      </c>
      <c r="I11" s="34">
        <f t="shared" si="1"/>
        <v>702100</v>
      </c>
      <c r="J11" s="33"/>
      <c r="K11" s="35">
        <v>60000</v>
      </c>
      <c r="L11" s="10">
        <v>11400</v>
      </c>
      <c r="M11" s="34">
        <f t="shared" si="2"/>
        <v>71400</v>
      </c>
      <c r="N11" s="34">
        <f t="shared" si="3"/>
        <v>714000</v>
      </c>
      <c r="O11" s="32"/>
      <c r="P11" s="35">
        <f t="shared" si="4"/>
        <v>59500</v>
      </c>
      <c r="Q11" s="10">
        <f t="shared" si="5"/>
        <v>11305</v>
      </c>
      <c r="R11" s="34">
        <f t="shared" ref="R11:R14" si="6">P11+Q11</f>
        <v>70805</v>
      </c>
      <c r="S11" s="2"/>
      <c r="T11" s="2"/>
    </row>
    <row r="12" spans="1:20" s="8" customFormat="1" ht="15" thickBot="1" x14ac:dyDescent="0.25">
      <c r="A12" s="1"/>
      <c r="B12" s="30">
        <v>4</v>
      </c>
      <c r="C12" s="41" t="s">
        <v>14</v>
      </c>
      <c r="D12" s="41">
        <v>15</v>
      </c>
      <c r="E12" s="41" t="s">
        <v>18</v>
      </c>
      <c r="F12" s="50">
        <v>18500</v>
      </c>
      <c r="G12" s="55">
        <v>3515</v>
      </c>
      <c r="H12" s="49">
        <f t="shared" si="0"/>
        <v>22015</v>
      </c>
      <c r="I12" s="34">
        <f t="shared" si="1"/>
        <v>330225</v>
      </c>
      <c r="J12" s="7"/>
      <c r="K12" s="25">
        <v>18000</v>
      </c>
      <c r="L12" s="10">
        <v>3420</v>
      </c>
      <c r="M12" s="34">
        <f t="shared" si="2"/>
        <v>21420</v>
      </c>
      <c r="N12" s="34">
        <f t="shared" si="3"/>
        <v>321300</v>
      </c>
      <c r="O12" s="5"/>
      <c r="P12" s="35">
        <f t="shared" si="4"/>
        <v>18250</v>
      </c>
      <c r="Q12" s="10">
        <f t="shared" si="5"/>
        <v>3467.5</v>
      </c>
      <c r="R12" s="26">
        <f t="shared" si="6"/>
        <v>21717.5</v>
      </c>
    </row>
    <row r="13" spans="1:20" ht="15" thickBot="1" x14ac:dyDescent="0.25">
      <c r="B13" s="30">
        <v>6</v>
      </c>
      <c r="C13" s="41" t="s">
        <v>15</v>
      </c>
      <c r="D13" s="41">
        <v>25</v>
      </c>
      <c r="E13" s="41" t="s">
        <v>18</v>
      </c>
      <c r="F13" s="52">
        <v>18500</v>
      </c>
      <c r="G13" s="56">
        <v>3515</v>
      </c>
      <c r="H13" s="49">
        <f t="shared" si="0"/>
        <v>22015</v>
      </c>
      <c r="I13" s="34">
        <f t="shared" si="1"/>
        <v>550375</v>
      </c>
      <c r="J13" s="7"/>
      <c r="K13" s="45">
        <v>18000</v>
      </c>
      <c r="L13" s="43">
        <v>3420</v>
      </c>
      <c r="M13" s="34">
        <f t="shared" si="2"/>
        <v>21420</v>
      </c>
      <c r="N13" s="34">
        <f t="shared" si="3"/>
        <v>535500</v>
      </c>
      <c r="O13" s="5"/>
      <c r="P13" s="35">
        <f t="shared" si="4"/>
        <v>18250</v>
      </c>
      <c r="Q13" s="10">
        <f t="shared" si="5"/>
        <v>3467.5</v>
      </c>
      <c r="R13" s="44">
        <f t="shared" si="6"/>
        <v>21717.5</v>
      </c>
    </row>
    <row r="14" spans="1:20" ht="39" thickBot="1" x14ac:dyDescent="0.25">
      <c r="B14" s="30">
        <v>7</v>
      </c>
      <c r="C14" s="41" t="s">
        <v>16</v>
      </c>
      <c r="D14" s="41">
        <v>10</v>
      </c>
      <c r="E14" s="42" t="s">
        <v>18</v>
      </c>
      <c r="F14" s="53">
        <v>195000</v>
      </c>
      <c r="G14" s="57">
        <v>37050</v>
      </c>
      <c r="H14" s="46">
        <v>232050</v>
      </c>
      <c r="I14" s="34">
        <f t="shared" si="1"/>
        <v>2320500</v>
      </c>
      <c r="J14" s="47"/>
      <c r="K14" s="46">
        <v>200000</v>
      </c>
      <c r="L14" s="46">
        <v>38000</v>
      </c>
      <c r="M14" s="34">
        <f t="shared" si="2"/>
        <v>238000</v>
      </c>
      <c r="N14" s="34">
        <f t="shared" si="3"/>
        <v>2380000</v>
      </c>
      <c r="O14" s="47"/>
      <c r="P14" s="35">
        <f t="shared" si="4"/>
        <v>197500</v>
      </c>
      <c r="Q14" s="10">
        <f t="shared" si="5"/>
        <v>37525</v>
      </c>
      <c r="R14" s="44">
        <f t="shared" si="6"/>
        <v>235025</v>
      </c>
    </row>
    <row r="15" spans="1:20" ht="15" thickBot="1" x14ac:dyDescent="0.25">
      <c r="B15" s="16"/>
      <c r="C15" s="13"/>
      <c r="D15" s="14"/>
      <c r="E15" s="14"/>
      <c r="F15" s="19"/>
      <c r="G15" s="11"/>
      <c r="H15" s="11"/>
      <c r="I15" s="11"/>
      <c r="J15" s="17"/>
      <c r="K15" s="11"/>
      <c r="L15" s="11"/>
      <c r="M15" s="11"/>
      <c r="N15" s="11"/>
      <c r="O15" s="5"/>
      <c r="P15" s="11"/>
      <c r="Q15" s="11"/>
      <c r="R15" s="11"/>
    </row>
    <row r="16" spans="1:20" ht="15.75" thickBot="1" x14ac:dyDescent="0.25">
      <c r="B16" s="4"/>
      <c r="C16" s="13"/>
      <c r="D16" s="14"/>
      <c r="E16" s="14"/>
      <c r="F16" s="20"/>
      <c r="G16" s="38" t="s">
        <v>6</v>
      </c>
      <c r="H16" s="39"/>
      <c r="I16" s="36">
        <f>SUM(I7:I14)</f>
        <v>6614020</v>
      </c>
      <c r="K16" s="72" t="s">
        <v>6</v>
      </c>
      <c r="L16" s="73"/>
      <c r="M16" s="39"/>
      <c r="N16" s="36">
        <f>SUM(N7:N14)</f>
        <v>6585460</v>
      </c>
      <c r="P16" s="67" t="s">
        <v>6</v>
      </c>
      <c r="Q16" s="67"/>
      <c r="R16" s="61">
        <f>SUM(R7:R14)</f>
        <v>445357.5</v>
      </c>
    </row>
    <row r="17" spans="2:18" ht="15" x14ac:dyDescent="0.2">
      <c r="B17" s="4"/>
      <c r="C17" s="15"/>
      <c r="D17" s="14"/>
      <c r="E17" s="14"/>
      <c r="F17" s="20"/>
      <c r="G17" s="12"/>
      <c r="H17" s="12"/>
      <c r="I17" s="60"/>
      <c r="K17" s="12"/>
      <c r="L17" s="12"/>
      <c r="M17" s="12"/>
      <c r="N17" s="12"/>
      <c r="P17" s="67" t="s">
        <v>6</v>
      </c>
      <c r="Q17" s="67"/>
      <c r="R17" s="55">
        <f>(I16+N16)/2</f>
        <v>6599740</v>
      </c>
    </row>
  </sheetData>
  <sortState ref="B6:P195">
    <sortCondition ref="B6:B195"/>
  </sortState>
  <mergeCells count="7">
    <mergeCell ref="P17:Q17"/>
    <mergeCell ref="P3:R3"/>
    <mergeCell ref="P16:Q16"/>
    <mergeCell ref="C3:D3"/>
    <mergeCell ref="K16:L16"/>
    <mergeCell ref="K3:N3"/>
    <mergeCell ref="G3:I3"/>
  </mergeCells>
  <pageMargins left="0.31496062992125984" right="0.31496062992125984" top="0.35433070866141736" bottom="0.35433070866141736" header="0.31496062992125984" footer="0.31496062992125984"/>
  <pageSetup paperSize="164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J4" workbookViewId="0">
      <selection activeCell="B5" sqref="B5:R15"/>
    </sheetView>
  </sheetViews>
  <sheetFormatPr baseColWidth="10" defaultRowHeight="14.25" x14ac:dyDescent="0.2"/>
  <cols>
    <col min="1" max="1" width="4.625" customWidth="1"/>
    <col min="2" max="2" width="5.5" customWidth="1"/>
    <col min="3" max="3" width="50.75" customWidth="1"/>
    <col min="4" max="4" width="16.5" bestFit="1" customWidth="1"/>
    <col min="5" max="5" width="8" customWidth="1"/>
    <col min="6" max="6" width="15" bestFit="1" customWidth="1"/>
    <col min="7" max="7" width="13.375" customWidth="1"/>
    <col min="8" max="8" width="13.25" customWidth="1"/>
    <col min="9" max="9" width="15.875" customWidth="1"/>
    <col min="10" max="10" width="3.125" customWidth="1"/>
    <col min="11" max="11" width="13.375" customWidth="1"/>
    <col min="12" max="13" width="13.25" customWidth="1"/>
    <col min="14" max="14" width="15.75" customWidth="1"/>
    <col min="15" max="15" width="3" customWidth="1"/>
    <col min="16" max="16" width="13.375" customWidth="1"/>
    <col min="17" max="17" width="13.25" customWidth="1"/>
    <col min="18" max="18" width="15.75" customWidth="1"/>
  </cols>
  <sheetData>
    <row r="1" spans="1:18" x14ac:dyDescent="0.2">
      <c r="A1" s="1"/>
      <c r="B1" s="1"/>
      <c r="C1" s="21"/>
      <c r="D1" s="6"/>
      <c r="E1" s="6"/>
      <c r="F1" s="18"/>
      <c r="G1" s="3"/>
      <c r="H1" s="3"/>
      <c r="I1" s="58"/>
      <c r="J1" s="1"/>
      <c r="K1" s="3"/>
      <c r="L1" s="3"/>
      <c r="M1" s="3"/>
      <c r="N1" s="3"/>
      <c r="O1" s="1"/>
      <c r="P1" s="3"/>
      <c r="Q1" s="3"/>
      <c r="R1" s="3"/>
    </row>
    <row r="2" spans="1:18" ht="15" thickBot="1" x14ac:dyDescent="0.25">
      <c r="A2" s="1"/>
      <c r="B2" s="1"/>
      <c r="C2" s="21"/>
      <c r="D2" s="6"/>
      <c r="E2" s="6"/>
      <c r="F2" s="18"/>
      <c r="G2" s="3"/>
      <c r="H2" s="3"/>
      <c r="I2" s="58"/>
      <c r="J2" s="1"/>
      <c r="K2" s="3"/>
      <c r="L2" s="3"/>
      <c r="M2" s="3"/>
      <c r="N2" s="3"/>
      <c r="O2" s="1"/>
      <c r="P2" s="3"/>
      <c r="Q2" s="3"/>
      <c r="R2" s="3"/>
    </row>
    <row r="3" spans="1:18" ht="18.75" thickBot="1" x14ac:dyDescent="0.3">
      <c r="A3" s="1"/>
      <c r="B3" s="1"/>
      <c r="C3" s="71"/>
      <c r="D3" s="71"/>
      <c r="E3" s="40"/>
      <c r="F3" s="31"/>
      <c r="G3" s="68" t="s">
        <v>8</v>
      </c>
      <c r="H3" s="69"/>
      <c r="I3" s="70"/>
      <c r="J3" s="1"/>
      <c r="K3" s="68" t="s">
        <v>9</v>
      </c>
      <c r="L3" s="69"/>
      <c r="M3" s="69"/>
      <c r="N3" s="70"/>
      <c r="O3" s="1"/>
      <c r="P3" s="68" t="s">
        <v>7</v>
      </c>
      <c r="Q3" s="69"/>
      <c r="R3" s="70"/>
    </row>
    <row r="4" spans="1:18" ht="15" thickBot="1" x14ac:dyDescent="0.25">
      <c r="A4" s="1"/>
      <c r="B4" s="1"/>
      <c r="C4" s="21"/>
      <c r="D4" s="6"/>
      <c r="E4" s="6"/>
      <c r="F4" s="18"/>
      <c r="G4" s="3"/>
      <c r="H4" s="3"/>
      <c r="I4" s="58"/>
      <c r="J4" s="1"/>
      <c r="K4" s="3"/>
      <c r="L4" s="3"/>
      <c r="M4" s="3"/>
      <c r="N4" s="3"/>
      <c r="O4" s="1"/>
      <c r="P4" s="3"/>
      <c r="Q4" s="3"/>
      <c r="R4" s="3"/>
    </row>
    <row r="5" spans="1:18" ht="38.25" x14ac:dyDescent="0.2">
      <c r="A5" s="2"/>
      <c r="B5" s="27" t="s">
        <v>4</v>
      </c>
      <c r="C5" s="28" t="s">
        <v>0</v>
      </c>
      <c r="D5" s="29" t="s">
        <v>1</v>
      </c>
      <c r="E5" s="28" t="s">
        <v>2</v>
      </c>
      <c r="F5" s="23" t="s">
        <v>3</v>
      </c>
      <c r="G5" s="23" t="s">
        <v>5</v>
      </c>
      <c r="H5" s="37" t="s">
        <v>19</v>
      </c>
      <c r="I5" s="59" t="s">
        <v>6</v>
      </c>
      <c r="J5" s="2"/>
      <c r="K5" s="22" t="s">
        <v>3</v>
      </c>
      <c r="L5" s="23" t="s">
        <v>5</v>
      </c>
      <c r="M5" s="37" t="s">
        <v>19</v>
      </c>
      <c r="N5" s="24" t="s">
        <v>6</v>
      </c>
      <c r="O5" s="9"/>
      <c r="P5" s="22" t="s">
        <v>3</v>
      </c>
      <c r="Q5" s="23" t="s">
        <v>5</v>
      </c>
      <c r="R5" s="24" t="s">
        <v>6</v>
      </c>
    </row>
    <row r="6" spans="1:18" x14ac:dyDescent="0.2">
      <c r="A6" s="1"/>
      <c r="B6" s="1"/>
      <c r="C6" s="21"/>
      <c r="D6" s="6"/>
      <c r="E6" s="18"/>
      <c r="F6" s="3"/>
      <c r="G6" s="3"/>
      <c r="H6" s="3"/>
      <c r="I6" s="58"/>
      <c r="J6" s="1"/>
      <c r="K6" s="3"/>
      <c r="L6" s="3"/>
      <c r="M6" s="3"/>
      <c r="N6" s="3"/>
      <c r="O6" s="1"/>
      <c r="P6" s="3"/>
      <c r="Q6" s="3"/>
      <c r="R6" s="3"/>
    </row>
    <row r="7" spans="1:18" ht="15" thickBot="1" x14ac:dyDescent="0.25">
      <c r="A7" s="1"/>
      <c r="B7" s="1"/>
      <c r="C7" s="41" t="s">
        <v>23</v>
      </c>
      <c r="D7" s="41"/>
      <c r="E7" s="41"/>
      <c r="F7" s="10"/>
      <c r="G7" s="10"/>
      <c r="H7" s="48"/>
      <c r="I7" s="26"/>
      <c r="J7" s="7"/>
      <c r="K7" s="25"/>
      <c r="L7" s="10"/>
      <c r="M7" s="48"/>
      <c r="N7" s="26"/>
      <c r="O7" s="5"/>
      <c r="P7" s="25"/>
      <c r="Q7" s="10"/>
      <c r="R7" s="26"/>
    </row>
    <row r="8" spans="1:18" ht="15" thickBot="1" x14ac:dyDescent="0.25">
      <c r="A8" s="1"/>
      <c r="B8" s="30">
        <v>1</v>
      </c>
      <c r="C8" s="41" t="s">
        <v>10</v>
      </c>
      <c r="D8" s="41">
        <v>20</v>
      </c>
      <c r="E8" s="41" t="s">
        <v>18</v>
      </c>
      <c r="F8" s="63">
        <v>25600</v>
      </c>
      <c r="G8" s="54">
        <f>F8*19%</f>
        <v>4864</v>
      </c>
      <c r="H8" s="64">
        <f>(F8+G8)</f>
        <v>30464</v>
      </c>
      <c r="I8" s="34">
        <f>(D8*H8)</f>
        <v>609280</v>
      </c>
      <c r="J8" s="33"/>
      <c r="K8" s="51">
        <v>25000</v>
      </c>
      <c r="L8" s="54">
        <f>K8*19%</f>
        <v>4750</v>
      </c>
      <c r="M8" s="49">
        <f>(K8+L8)</f>
        <v>29750</v>
      </c>
      <c r="N8" s="34">
        <f>(D8*M8)</f>
        <v>595000</v>
      </c>
      <c r="O8" s="32"/>
      <c r="P8" s="35">
        <f>(K8+F8)/2</f>
        <v>25300</v>
      </c>
      <c r="Q8" s="10">
        <f>P8*19%</f>
        <v>4807</v>
      </c>
      <c r="R8" s="34">
        <f>P8+Q8</f>
        <v>30107</v>
      </c>
    </row>
    <row r="9" spans="1:18" ht="15" thickBot="1" x14ac:dyDescent="0.25">
      <c r="A9" s="1"/>
      <c r="B9" s="30">
        <v>5</v>
      </c>
      <c r="C9" s="41" t="s">
        <v>11</v>
      </c>
      <c r="D9" s="41">
        <v>35</v>
      </c>
      <c r="E9" s="41" t="s">
        <v>18</v>
      </c>
      <c r="F9" s="63">
        <v>31000</v>
      </c>
      <c r="G9" s="54">
        <f t="shared" ref="G9:G12" si="0">F9*19%</f>
        <v>5890</v>
      </c>
      <c r="H9" s="64">
        <f t="shared" ref="H9:H12" si="1">(F9+G9)</f>
        <v>36890</v>
      </c>
      <c r="I9" s="34">
        <f t="shared" ref="I9:I12" si="2">(D9*H9)</f>
        <v>1291150</v>
      </c>
      <c r="J9" s="7"/>
      <c r="K9" s="51">
        <v>30000</v>
      </c>
      <c r="L9" s="54">
        <f t="shared" ref="L9:L12" si="3">K9*19%</f>
        <v>5700</v>
      </c>
      <c r="M9" s="49">
        <f t="shared" ref="M9:M12" si="4">(K9+L9)</f>
        <v>35700</v>
      </c>
      <c r="N9" s="34">
        <f>(D9*M9)</f>
        <v>1249500</v>
      </c>
      <c r="O9" s="5"/>
      <c r="P9" s="35">
        <f t="shared" ref="P9:P12" si="5">(K9+F9)/2</f>
        <v>30500</v>
      </c>
      <c r="Q9" s="10">
        <f t="shared" ref="Q9:Q12" si="6">P9*19%</f>
        <v>5795</v>
      </c>
      <c r="R9" s="26">
        <f>P9+Q9</f>
        <v>36295</v>
      </c>
    </row>
    <row r="10" spans="1:18" ht="15" thickBot="1" x14ac:dyDescent="0.25">
      <c r="A10" s="1"/>
      <c r="B10" s="30">
        <v>2</v>
      </c>
      <c r="C10" s="41" t="s">
        <v>20</v>
      </c>
      <c r="D10" s="41">
        <v>30</v>
      </c>
      <c r="E10" s="41" t="s">
        <v>18</v>
      </c>
      <c r="F10" s="63">
        <v>38000</v>
      </c>
      <c r="G10" s="54">
        <f t="shared" si="0"/>
        <v>7220</v>
      </c>
      <c r="H10" s="64">
        <f t="shared" si="1"/>
        <v>45220</v>
      </c>
      <c r="I10" s="34">
        <f t="shared" si="2"/>
        <v>1356600</v>
      </c>
      <c r="J10" s="7"/>
      <c r="K10" s="50">
        <v>38000</v>
      </c>
      <c r="L10" s="54">
        <f t="shared" si="3"/>
        <v>7220</v>
      </c>
      <c r="M10" s="49">
        <f t="shared" si="4"/>
        <v>45220</v>
      </c>
      <c r="N10" s="34">
        <f>(D10*M10)</f>
        <v>1356600</v>
      </c>
      <c r="O10" s="5"/>
      <c r="P10" s="35">
        <f t="shared" si="5"/>
        <v>38000</v>
      </c>
      <c r="Q10" s="10">
        <f t="shared" si="6"/>
        <v>7220</v>
      </c>
      <c r="R10" s="26">
        <f>P10+Q10</f>
        <v>45220</v>
      </c>
    </row>
    <row r="11" spans="1:18" ht="15" thickBot="1" x14ac:dyDescent="0.25">
      <c r="A11" s="1"/>
      <c r="B11" s="30">
        <v>3</v>
      </c>
      <c r="C11" s="41" t="s">
        <v>21</v>
      </c>
      <c r="D11" s="41">
        <v>15</v>
      </c>
      <c r="E11" s="41" t="s">
        <v>18</v>
      </c>
      <c r="F11" s="63">
        <v>25600</v>
      </c>
      <c r="G11" s="54">
        <f t="shared" si="0"/>
        <v>4864</v>
      </c>
      <c r="H11" s="64">
        <f t="shared" si="1"/>
        <v>30464</v>
      </c>
      <c r="I11" s="34">
        <f t="shared" si="2"/>
        <v>456960</v>
      </c>
      <c r="J11" s="33"/>
      <c r="K11" s="50">
        <v>25000</v>
      </c>
      <c r="L11" s="54">
        <f t="shared" si="3"/>
        <v>4750</v>
      </c>
      <c r="M11" s="49">
        <f t="shared" si="4"/>
        <v>29750</v>
      </c>
      <c r="N11" s="34">
        <f>(D11*M11)</f>
        <v>446250</v>
      </c>
      <c r="O11" s="32"/>
      <c r="P11" s="35">
        <f t="shared" si="5"/>
        <v>25300</v>
      </c>
      <c r="Q11" s="10">
        <f t="shared" si="6"/>
        <v>4807</v>
      </c>
      <c r="R11" s="34">
        <f t="shared" ref="R11:R12" si="7">P11+Q11</f>
        <v>30107</v>
      </c>
    </row>
    <row r="12" spans="1:18" ht="15" thickBot="1" x14ac:dyDescent="0.25">
      <c r="A12" s="1"/>
      <c r="B12" s="30">
        <v>4</v>
      </c>
      <c r="C12" s="41" t="s">
        <v>22</v>
      </c>
      <c r="D12" s="41">
        <v>6</v>
      </c>
      <c r="E12" s="41" t="s">
        <v>18</v>
      </c>
      <c r="F12" s="63">
        <v>75000</v>
      </c>
      <c r="G12" s="54">
        <f t="shared" si="0"/>
        <v>14250</v>
      </c>
      <c r="H12" s="64">
        <f t="shared" si="1"/>
        <v>89250</v>
      </c>
      <c r="I12" s="34">
        <f t="shared" si="2"/>
        <v>535500</v>
      </c>
      <c r="J12" s="7"/>
      <c r="K12" s="50">
        <v>75000</v>
      </c>
      <c r="L12" s="54">
        <f t="shared" si="3"/>
        <v>14250</v>
      </c>
      <c r="M12" s="49">
        <f t="shared" si="4"/>
        <v>89250</v>
      </c>
      <c r="N12" s="34">
        <f>(D12*M12)</f>
        <v>535500</v>
      </c>
      <c r="O12" s="5"/>
      <c r="P12" s="35">
        <f t="shared" si="5"/>
        <v>75000</v>
      </c>
      <c r="Q12" s="10">
        <f t="shared" si="6"/>
        <v>14250</v>
      </c>
      <c r="R12" s="26">
        <f t="shared" si="7"/>
        <v>89250</v>
      </c>
    </row>
    <row r="13" spans="1:18" ht="15" thickBot="1" x14ac:dyDescent="0.25">
      <c r="A13" s="1"/>
      <c r="B13" s="16"/>
      <c r="C13" s="13"/>
      <c r="D13" s="14"/>
      <c r="E13" s="14"/>
      <c r="F13" s="19"/>
      <c r="G13" s="11"/>
      <c r="H13" s="11"/>
      <c r="I13" s="11"/>
      <c r="J13" s="17"/>
      <c r="K13" s="11"/>
      <c r="L13" s="11"/>
      <c r="M13" s="11"/>
      <c r="N13" s="11"/>
      <c r="O13" s="5"/>
      <c r="P13" s="11"/>
      <c r="Q13" s="11"/>
      <c r="R13" s="11"/>
    </row>
    <row r="14" spans="1:18" ht="15.75" thickBot="1" x14ac:dyDescent="0.25">
      <c r="A14" s="1"/>
      <c r="B14" s="4"/>
      <c r="C14" s="13"/>
      <c r="D14" s="14"/>
      <c r="E14" s="14"/>
      <c r="F14" s="20"/>
      <c r="G14" s="38" t="s">
        <v>6</v>
      </c>
      <c r="H14" s="39"/>
      <c r="I14" s="36">
        <f>SUM(I7:I12)</f>
        <v>4249490</v>
      </c>
      <c r="J14" s="1"/>
      <c r="K14" s="72" t="s">
        <v>6</v>
      </c>
      <c r="L14" s="73"/>
      <c r="M14" s="39"/>
      <c r="N14" s="36">
        <f>SUM(N7:N12)</f>
        <v>4182850</v>
      </c>
      <c r="O14" s="1"/>
      <c r="P14" s="67" t="s">
        <v>6</v>
      </c>
      <c r="Q14" s="67"/>
      <c r="R14" s="61">
        <f>SUM(R7:R12)</f>
        <v>230979</v>
      </c>
    </row>
    <row r="15" spans="1:18" ht="15" x14ac:dyDescent="0.2">
      <c r="A15" s="1"/>
      <c r="B15" s="4"/>
      <c r="C15" s="15"/>
      <c r="D15" s="14"/>
      <c r="E15" s="14"/>
      <c r="F15" s="20"/>
      <c r="G15" s="12"/>
      <c r="H15" s="12"/>
      <c r="I15" s="60"/>
      <c r="J15" s="1"/>
      <c r="K15" s="12"/>
      <c r="L15" s="12"/>
      <c r="M15" s="12"/>
      <c r="N15" s="12"/>
      <c r="O15" s="1"/>
      <c r="P15" s="67" t="s">
        <v>6</v>
      </c>
      <c r="Q15" s="67"/>
      <c r="R15" s="55">
        <f>(I14+N14)/2</f>
        <v>4216170</v>
      </c>
    </row>
  </sheetData>
  <mergeCells count="7">
    <mergeCell ref="P15:Q15"/>
    <mergeCell ref="C3:D3"/>
    <mergeCell ref="G3:I3"/>
    <mergeCell ref="K3:N3"/>
    <mergeCell ref="P3:R3"/>
    <mergeCell ref="K14:L14"/>
    <mergeCell ref="P14:Q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opLeftCell="I1" workbookViewId="0">
      <selection activeCell="R10" sqref="R10"/>
    </sheetView>
  </sheetViews>
  <sheetFormatPr baseColWidth="10" defaultRowHeight="14.25" x14ac:dyDescent="0.2"/>
  <cols>
    <col min="1" max="1" width="4.625" customWidth="1"/>
    <col min="2" max="2" width="5.5" customWidth="1"/>
    <col min="3" max="3" width="50.75" customWidth="1"/>
    <col min="4" max="4" width="16.5" bestFit="1" customWidth="1"/>
    <col min="5" max="5" width="8" customWidth="1"/>
    <col min="6" max="6" width="15" bestFit="1" customWidth="1"/>
    <col min="7" max="7" width="13.375" customWidth="1"/>
    <col min="8" max="8" width="13.25" customWidth="1"/>
    <col min="9" max="9" width="15.875" customWidth="1"/>
    <col min="10" max="10" width="3.125" customWidth="1"/>
    <col min="11" max="11" width="13.375" customWidth="1"/>
    <col min="12" max="13" width="13.25" customWidth="1"/>
    <col min="14" max="14" width="15.75" customWidth="1"/>
    <col min="15" max="15" width="3" customWidth="1"/>
    <col min="16" max="16" width="13.375" customWidth="1"/>
    <col min="17" max="17" width="13.25" customWidth="1"/>
    <col min="18" max="18" width="15.75" customWidth="1"/>
  </cols>
  <sheetData>
    <row r="1" spans="1:18" ht="15" thickBot="1" x14ac:dyDescent="0.25">
      <c r="A1" s="1"/>
      <c r="B1" s="1"/>
      <c r="C1" s="21"/>
      <c r="D1" s="6"/>
      <c r="E1" s="6"/>
      <c r="F1" s="18"/>
      <c r="G1" s="3"/>
      <c r="H1" s="3"/>
      <c r="I1" s="58"/>
      <c r="J1" s="1"/>
      <c r="K1" s="3"/>
      <c r="L1" s="3"/>
      <c r="M1" s="3"/>
      <c r="N1" s="3"/>
      <c r="O1" s="1"/>
      <c r="P1" s="3"/>
      <c r="Q1" s="3"/>
      <c r="R1" s="3"/>
    </row>
    <row r="2" spans="1:18" ht="38.25" x14ac:dyDescent="0.2">
      <c r="A2" s="2"/>
      <c r="B2" s="27" t="s">
        <v>4</v>
      </c>
      <c r="C2" s="28" t="s">
        <v>0</v>
      </c>
      <c r="D2" s="29" t="s">
        <v>1</v>
      </c>
      <c r="E2" s="28" t="s">
        <v>2</v>
      </c>
      <c r="F2" s="23" t="s">
        <v>3</v>
      </c>
      <c r="G2" s="23" t="s">
        <v>5</v>
      </c>
      <c r="H2" s="37" t="s">
        <v>19</v>
      </c>
      <c r="I2" s="59" t="s">
        <v>6</v>
      </c>
      <c r="J2" s="2"/>
      <c r="K2" s="22" t="s">
        <v>3</v>
      </c>
      <c r="L2" s="23" t="s">
        <v>5</v>
      </c>
      <c r="M2" s="37" t="s">
        <v>19</v>
      </c>
      <c r="N2" s="24" t="s">
        <v>6</v>
      </c>
      <c r="O2" s="9"/>
      <c r="P2" s="22" t="s">
        <v>3</v>
      </c>
      <c r="Q2" s="23" t="s">
        <v>5</v>
      </c>
      <c r="R2" s="24" t="s">
        <v>6</v>
      </c>
    </row>
    <row r="3" spans="1:18" x14ac:dyDescent="0.2">
      <c r="A3" s="1"/>
      <c r="B3" s="1"/>
      <c r="C3" s="21"/>
      <c r="D3" s="6"/>
      <c r="E3" s="18"/>
      <c r="F3" s="3"/>
      <c r="G3" s="3"/>
      <c r="H3" s="3"/>
      <c r="I3" s="58"/>
      <c r="J3" s="1"/>
      <c r="K3" s="3"/>
      <c r="L3" s="3"/>
      <c r="M3" s="3"/>
      <c r="N3" s="3"/>
      <c r="O3" s="1"/>
      <c r="P3" s="3"/>
      <c r="Q3" s="3"/>
      <c r="R3" s="3"/>
    </row>
    <row r="4" spans="1:18" ht="15" thickBot="1" x14ac:dyDescent="0.25">
      <c r="A4" s="1"/>
      <c r="B4" s="1"/>
      <c r="C4" s="41" t="s">
        <v>24</v>
      </c>
      <c r="D4" s="41"/>
      <c r="E4" s="41"/>
      <c r="F4" s="10"/>
      <c r="G4" s="10"/>
      <c r="H4" s="48"/>
      <c r="I4" s="26"/>
      <c r="J4" s="7"/>
      <c r="K4" s="25"/>
      <c r="L4" s="10"/>
      <c r="M4" s="48"/>
      <c r="N4" s="26"/>
      <c r="O4" s="5"/>
      <c r="P4" s="25"/>
      <c r="Q4" s="10"/>
      <c r="R4" s="26"/>
    </row>
    <row r="5" spans="1:18" ht="15" thickBot="1" x14ac:dyDescent="0.25">
      <c r="A5" s="1"/>
      <c r="B5" s="30">
        <v>1</v>
      </c>
      <c r="C5" s="41" t="s">
        <v>10</v>
      </c>
      <c r="D5" s="41">
        <v>10</v>
      </c>
      <c r="E5" s="41" t="s">
        <v>18</v>
      </c>
      <c r="F5" s="63">
        <v>25100</v>
      </c>
      <c r="G5" s="54">
        <f>F5*19%</f>
        <v>4769</v>
      </c>
      <c r="H5" s="64">
        <f>(F5+G5)</f>
        <v>29869</v>
      </c>
      <c r="I5" s="34">
        <f>(D5*H5)</f>
        <v>298690</v>
      </c>
      <c r="J5" s="33"/>
      <c r="K5" s="51">
        <v>25000</v>
      </c>
      <c r="L5" s="54">
        <f>K5*19%</f>
        <v>4750</v>
      </c>
      <c r="M5" s="49">
        <f>(K5+L5)</f>
        <v>29750</v>
      </c>
      <c r="N5" s="34">
        <f>(D5*M5)</f>
        <v>297500</v>
      </c>
      <c r="O5" s="32"/>
      <c r="P5" s="35">
        <f>(K5+F5)/2</f>
        <v>25050</v>
      </c>
      <c r="Q5" s="10">
        <f>P5*19%</f>
        <v>4759.5</v>
      </c>
      <c r="R5" s="34">
        <f>P5+Q5</f>
        <v>29809.5</v>
      </c>
    </row>
    <row r="6" spans="1:18" ht="15" thickBot="1" x14ac:dyDescent="0.25">
      <c r="A6" s="1"/>
      <c r="B6" s="30">
        <v>2</v>
      </c>
      <c r="C6" s="41" t="s">
        <v>22</v>
      </c>
      <c r="D6" s="41">
        <v>15</v>
      </c>
      <c r="E6" s="41" t="s">
        <v>18</v>
      </c>
      <c r="F6" s="63">
        <v>56000</v>
      </c>
      <c r="G6" s="54">
        <f t="shared" ref="G6:G7" si="0">F6*19%</f>
        <v>10640</v>
      </c>
      <c r="H6" s="64">
        <f t="shared" ref="H6:H7" si="1">(F6+G6)</f>
        <v>66640</v>
      </c>
      <c r="I6" s="34">
        <f t="shared" ref="I6:I7" si="2">(D6*H6)</f>
        <v>999600</v>
      </c>
      <c r="J6" s="7"/>
      <c r="K6" s="51">
        <v>55000</v>
      </c>
      <c r="L6" s="54">
        <f t="shared" ref="L6:L7" si="3">K6*19%</f>
        <v>10450</v>
      </c>
      <c r="M6" s="49">
        <f t="shared" ref="M6:M7" si="4">(K6+L6)</f>
        <v>65450</v>
      </c>
      <c r="N6" s="34">
        <f>(D6*M6)</f>
        <v>981750</v>
      </c>
      <c r="O6" s="5"/>
      <c r="P6" s="35">
        <f t="shared" ref="P6:P7" si="5">(K6+F6)/2</f>
        <v>55500</v>
      </c>
      <c r="Q6" s="10">
        <f t="shared" ref="Q6:Q7" si="6">P6*19%</f>
        <v>10545</v>
      </c>
      <c r="R6" s="26">
        <f>P6+Q6</f>
        <v>66045</v>
      </c>
    </row>
    <row r="7" spans="1:18" ht="15" thickBot="1" x14ac:dyDescent="0.25">
      <c r="A7" s="1"/>
      <c r="B7" s="30">
        <v>3</v>
      </c>
      <c r="C7" s="41" t="s">
        <v>21</v>
      </c>
      <c r="D7" s="41">
        <v>10</v>
      </c>
      <c r="E7" s="41" t="s">
        <v>18</v>
      </c>
      <c r="F7" s="63">
        <v>25100</v>
      </c>
      <c r="G7" s="54">
        <f t="shared" si="0"/>
        <v>4769</v>
      </c>
      <c r="H7" s="64">
        <f t="shared" si="1"/>
        <v>29869</v>
      </c>
      <c r="I7" s="34">
        <f t="shared" si="2"/>
        <v>298690</v>
      </c>
      <c r="J7" s="7"/>
      <c r="K7" s="50">
        <v>25000</v>
      </c>
      <c r="L7" s="54">
        <f t="shared" si="3"/>
        <v>4750</v>
      </c>
      <c r="M7" s="49">
        <f t="shared" si="4"/>
        <v>29750</v>
      </c>
      <c r="N7" s="34">
        <f>(D7*M7)</f>
        <v>297500</v>
      </c>
      <c r="O7" s="5"/>
      <c r="P7" s="35">
        <f t="shared" si="5"/>
        <v>25050</v>
      </c>
      <c r="Q7" s="10">
        <f t="shared" si="6"/>
        <v>4759.5</v>
      </c>
      <c r="R7" s="26">
        <f>P7+Q7</f>
        <v>29809.5</v>
      </c>
    </row>
    <row r="8" spans="1:18" ht="15" thickBot="1" x14ac:dyDescent="0.25">
      <c r="A8" s="1"/>
      <c r="B8" s="16"/>
      <c r="C8" s="13"/>
      <c r="D8" s="14"/>
      <c r="E8" s="14"/>
      <c r="F8" s="19"/>
      <c r="G8" s="11"/>
      <c r="H8" s="11"/>
      <c r="I8" s="11"/>
      <c r="J8" s="17"/>
      <c r="K8" s="11"/>
      <c r="L8" s="11"/>
      <c r="M8" s="11"/>
      <c r="N8" s="11"/>
      <c r="O8" s="5"/>
      <c r="P8" s="11"/>
      <c r="Q8" s="11"/>
      <c r="R8" s="11"/>
    </row>
    <row r="9" spans="1:18" ht="15.75" thickBot="1" x14ac:dyDescent="0.25">
      <c r="A9" s="1"/>
      <c r="B9" s="4"/>
      <c r="C9" s="13"/>
      <c r="D9" s="14"/>
      <c r="E9" s="14"/>
      <c r="F9" s="20"/>
      <c r="G9" s="38" t="s">
        <v>6</v>
      </c>
      <c r="H9" s="39"/>
      <c r="I9" s="36">
        <f>SUM(I4:I7)</f>
        <v>1596980</v>
      </c>
      <c r="J9" s="1"/>
      <c r="K9" s="72" t="s">
        <v>6</v>
      </c>
      <c r="L9" s="73"/>
      <c r="M9" s="39"/>
      <c r="N9" s="36">
        <f>SUM(N4:N7)</f>
        <v>1576750</v>
      </c>
      <c r="O9" s="1"/>
      <c r="P9" s="67" t="s">
        <v>6</v>
      </c>
      <c r="Q9" s="67"/>
      <c r="R9" s="61">
        <f>SUM(R4:R7)</f>
        <v>125664</v>
      </c>
    </row>
    <row r="10" spans="1:18" ht="15" x14ac:dyDescent="0.2">
      <c r="A10" s="1"/>
      <c r="B10" s="4"/>
      <c r="C10" s="15"/>
      <c r="D10" s="14"/>
      <c r="E10" s="14"/>
      <c r="F10" s="20"/>
      <c r="G10" s="12"/>
      <c r="H10" s="12"/>
      <c r="I10" s="60"/>
      <c r="J10" s="1"/>
      <c r="K10" s="12"/>
      <c r="L10" s="12"/>
      <c r="M10" s="12"/>
      <c r="N10" s="12"/>
      <c r="O10" s="1"/>
      <c r="P10" s="67" t="s">
        <v>6</v>
      </c>
      <c r="Q10" s="67"/>
      <c r="R10" s="55">
        <f>(I9+N9)/2</f>
        <v>1586865</v>
      </c>
    </row>
  </sheetData>
  <mergeCells count="3">
    <mergeCell ref="K9:L9"/>
    <mergeCell ref="P9:Q9"/>
    <mergeCell ref="P10:Q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topLeftCell="E1" workbookViewId="0">
      <selection activeCell="M9" sqref="M9"/>
    </sheetView>
  </sheetViews>
  <sheetFormatPr baseColWidth="10" defaultRowHeight="14.25" x14ac:dyDescent="0.2"/>
  <cols>
    <col min="1" max="1" width="5.5" customWidth="1"/>
    <col min="2" max="2" width="50.75" customWidth="1"/>
    <col min="3" max="3" width="16.5" bestFit="1" customWidth="1"/>
    <col min="4" max="4" width="16.5" customWidth="1"/>
    <col min="5" max="5" width="15" bestFit="1" customWidth="1"/>
    <col min="6" max="6" width="13.375" customWidth="1"/>
    <col min="7" max="7" width="13.25" customWidth="1"/>
    <col min="8" max="8" width="15.875" customWidth="1"/>
    <col min="9" max="9" width="3.125" customWidth="1"/>
    <col min="10" max="10" width="13.375" customWidth="1"/>
    <col min="11" max="12" width="13.25" customWidth="1"/>
    <col min="13" max="13" width="15.75" customWidth="1"/>
    <col min="14" max="14" width="3" customWidth="1"/>
    <col min="15" max="15" width="13.375" customWidth="1"/>
    <col min="16" max="16" width="13.25" customWidth="1"/>
    <col min="17" max="17" width="15.75" customWidth="1"/>
  </cols>
  <sheetData>
    <row r="1" spans="1:17" ht="25.5" x14ac:dyDescent="0.2">
      <c r="A1" s="27" t="s">
        <v>4</v>
      </c>
      <c r="B1" s="28" t="s">
        <v>0</v>
      </c>
      <c r="C1" s="29" t="s">
        <v>1</v>
      </c>
      <c r="D1" s="28" t="s">
        <v>2</v>
      </c>
      <c r="E1" s="23" t="s">
        <v>3</v>
      </c>
      <c r="F1" s="23" t="s">
        <v>5</v>
      </c>
      <c r="G1" s="37" t="s">
        <v>19</v>
      </c>
      <c r="H1" s="59" t="s">
        <v>6</v>
      </c>
      <c r="I1" s="2"/>
      <c r="J1" s="22" t="s">
        <v>3</v>
      </c>
      <c r="K1" s="23" t="s">
        <v>5</v>
      </c>
      <c r="L1" s="37" t="s">
        <v>19</v>
      </c>
      <c r="M1" s="24" t="s">
        <v>6</v>
      </c>
      <c r="N1" s="9"/>
      <c r="O1" s="22" t="s">
        <v>3</v>
      </c>
      <c r="P1" s="23" t="s">
        <v>5</v>
      </c>
      <c r="Q1" s="24" t="s">
        <v>6</v>
      </c>
    </row>
    <row r="2" spans="1:17" x14ac:dyDescent="0.2">
      <c r="A2" s="1"/>
      <c r="B2" s="21"/>
      <c r="C2" s="6"/>
      <c r="D2" s="18"/>
      <c r="E2" s="3"/>
      <c r="F2" s="3"/>
      <c r="G2" s="3"/>
      <c r="H2" s="58"/>
      <c r="I2" s="1"/>
      <c r="J2" s="3"/>
      <c r="K2" s="3"/>
      <c r="L2" s="3"/>
      <c r="M2" s="3"/>
      <c r="N2" s="1"/>
      <c r="O2" s="3"/>
      <c r="P2" s="3"/>
      <c r="Q2" s="3"/>
    </row>
    <row r="3" spans="1:17" ht="15" thickBot="1" x14ac:dyDescent="0.25">
      <c r="A3" s="1"/>
      <c r="B3" s="41" t="s">
        <v>17</v>
      </c>
      <c r="C3" s="41"/>
      <c r="D3" s="41"/>
      <c r="E3" s="10"/>
      <c r="F3" s="10"/>
      <c r="G3" s="48"/>
      <c r="H3" s="26"/>
      <c r="I3" s="7"/>
      <c r="J3" s="25"/>
      <c r="K3" s="10"/>
      <c r="L3" s="48"/>
      <c r="M3" s="26"/>
      <c r="N3" s="5"/>
      <c r="O3" s="25"/>
      <c r="P3" s="10"/>
      <c r="Q3" s="26"/>
    </row>
    <row r="4" spans="1:17" ht="15" thickBot="1" x14ac:dyDescent="0.25">
      <c r="A4" s="30">
        <v>1</v>
      </c>
      <c r="B4" s="41" t="s">
        <v>10</v>
      </c>
      <c r="C4" s="41">
        <v>38</v>
      </c>
      <c r="D4" s="41" t="s">
        <v>18</v>
      </c>
      <c r="E4" s="51">
        <v>18500</v>
      </c>
      <c r="F4" s="54">
        <v>3515</v>
      </c>
      <c r="G4" s="49">
        <f>(E4+F4)</f>
        <v>22015</v>
      </c>
      <c r="H4" s="34">
        <f>(C4*G4)</f>
        <v>836570</v>
      </c>
      <c r="I4" s="33"/>
      <c r="J4" s="35">
        <v>18000</v>
      </c>
      <c r="K4" s="10">
        <v>3420</v>
      </c>
      <c r="L4" s="34">
        <f>J4+K4</f>
        <v>21420</v>
      </c>
      <c r="M4" s="34">
        <f>(C4*L4)</f>
        <v>813960</v>
      </c>
      <c r="N4" s="32"/>
      <c r="O4" s="35">
        <f>(E4+J4)/2</f>
        <v>18250</v>
      </c>
      <c r="P4" s="10">
        <f>O4*19%</f>
        <v>3467.5</v>
      </c>
      <c r="Q4" s="34">
        <f>O4+P4</f>
        <v>21717.5</v>
      </c>
    </row>
    <row r="5" spans="1:17" ht="15" thickBot="1" x14ac:dyDescent="0.25">
      <c r="A5" s="30">
        <v>5</v>
      </c>
      <c r="B5" s="41" t="s">
        <v>11</v>
      </c>
      <c r="C5" s="41">
        <v>15</v>
      </c>
      <c r="D5" s="41" t="s">
        <v>18</v>
      </c>
      <c r="E5" s="51">
        <v>21000</v>
      </c>
      <c r="F5" s="55">
        <v>3990</v>
      </c>
      <c r="G5" s="49">
        <f t="shared" ref="G5:G9" si="0">(E5+F5)</f>
        <v>24990</v>
      </c>
      <c r="H5" s="34">
        <f t="shared" ref="H5:H10" si="1">(C5*G5)</f>
        <v>374850</v>
      </c>
      <c r="I5" s="7"/>
      <c r="J5" s="25">
        <v>22000</v>
      </c>
      <c r="K5" s="10">
        <v>4180</v>
      </c>
      <c r="L5" s="34">
        <f t="shared" ref="L5:L10" si="2">J5+K5</f>
        <v>26180</v>
      </c>
      <c r="M5" s="34">
        <f t="shared" ref="M5:M10" si="3">(C5*L5)</f>
        <v>392700</v>
      </c>
      <c r="N5" s="5"/>
      <c r="O5" s="35">
        <f t="shared" ref="O5:O10" si="4">(E5+J5)/2</f>
        <v>21500</v>
      </c>
      <c r="P5" s="10">
        <f t="shared" ref="P5:P10" si="5">O5*19%</f>
        <v>4085</v>
      </c>
      <c r="Q5" s="26">
        <f>O5+P5</f>
        <v>25585</v>
      </c>
    </row>
    <row r="6" spans="1:17" ht="15" thickBot="1" x14ac:dyDescent="0.25">
      <c r="A6" s="30">
        <v>2</v>
      </c>
      <c r="B6" s="41" t="s">
        <v>12</v>
      </c>
      <c r="C6" s="41">
        <v>30</v>
      </c>
      <c r="D6" s="41" t="s">
        <v>18</v>
      </c>
      <c r="E6" s="50">
        <v>42000</v>
      </c>
      <c r="F6" s="55">
        <v>7980</v>
      </c>
      <c r="G6" s="49">
        <f t="shared" si="0"/>
        <v>49980</v>
      </c>
      <c r="H6" s="34">
        <f t="shared" si="1"/>
        <v>1499400</v>
      </c>
      <c r="I6" s="7"/>
      <c r="J6" s="25">
        <v>40000</v>
      </c>
      <c r="K6" s="10">
        <v>7600</v>
      </c>
      <c r="L6" s="34">
        <f t="shared" si="2"/>
        <v>47600</v>
      </c>
      <c r="M6" s="34">
        <f t="shared" si="3"/>
        <v>1428000</v>
      </c>
      <c r="N6" s="5"/>
      <c r="O6" s="35">
        <f t="shared" si="4"/>
        <v>41000</v>
      </c>
      <c r="P6" s="10">
        <f t="shared" si="5"/>
        <v>7790</v>
      </c>
      <c r="Q6" s="26">
        <f>O6+P6</f>
        <v>48790</v>
      </c>
    </row>
    <row r="7" spans="1:17" ht="15" thickBot="1" x14ac:dyDescent="0.25">
      <c r="A7" s="30">
        <v>3</v>
      </c>
      <c r="B7" s="41" t="s">
        <v>13</v>
      </c>
      <c r="C7" s="41">
        <v>10</v>
      </c>
      <c r="D7" s="41" t="s">
        <v>18</v>
      </c>
      <c r="E7" s="50">
        <v>59000</v>
      </c>
      <c r="F7" s="54">
        <v>11210</v>
      </c>
      <c r="G7" s="49">
        <f t="shared" si="0"/>
        <v>70210</v>
      </c>
      <c r="H7" s="34">
        <f t="shared" si="1"/>
        <v>702100</v>
      </c>
      <c r="I7" s="33"/>
      <c r="J7" s="35">
        <v>60000</v>
      </c>
      <c r="K7" s="10">
        <v>11400</v>
      </c>
      <c r="L7" s="34">
        <f t="shared" si="2"/>
        <v>71400</v>
      </c>
      <c r="M7" s="34">
        <f t="shared" si="3"/>
        <v>714000</v>
      </c>
      <c r="N7" s="32"/>
      <c r="O7" s="35">
        <f t="shared" si="4"/>
        <v>59500</v>
      </c>
      <c r="P7" s="10">
        <f t="shared" si="5"/>
        <v>11305</v>
      </c>
      <c r="Q7" s="34">
        <f t="shared" ref="Q7:Q10" si="6">O7+P7</f>
        <v>70805</v>
      </c>
    </row>
    <row r="8" spans="1:17" ht="15" thickBot="1" x14ac:dyDescent="0.25">
      <c r="A8" s="30">
        <v>4</v>
      </c>
      <c r="B8" s="41" t="s">
        <v>14</v>
      </c>
      <c r="C8" s="41">
        <v>15</v>
      </c>
      <c r="D8" s="41" t="s">
        <v>18</v>
      </c>
      <c r="E8" s="50">
        <v>18500</v>
      </c>
      <c r="F8" s="55">
        <v>3515</v>
      </c>
      <c r="G8" s="49">
        <f t="shared" si="0"/>
        <v>22015</v>
      </c>
      <c r="H8" s="34">
        <f t="shared" si="1"/>
        <v>330225</v>
      </c>
      <c r="I8" s="7"/>
      <c r="J8" s="25">
        <v>18000</v>
      </c>
      <c r="K8" s="10">
        <v>3420</v>
      </c>
      <c r="L8" s="34">
        <f t="shared" si="2"/>
        <v>21420</v>
      </c>
      <c r="M8" s="34">
        <f t="shared" si="3"/>
        <v>321300</v>
      </c>
      <c r="N8" s="5"/>
      <c r="O8" s="35">
        <f t="shared" si="4"/>
        <v>18250</v>
      </c>
      <c r="P8" s="10">
        <f t="shared" si="5"/>
        <v>3467.5</v>
      </c>
      <c r="Q8" s="26">
        <f t="shared" si="6"/>
        <v>21717.5</v>
      </c>
    </row>
    <row r="9" spans="1:17" ht="15" thickBot="1" x14ac:dyDescent="0.25">
      <c r="A9" s="30">
        <v>6</v>
      </c>
      <c r="B9" s="41" t="s">
        <v>15</v>
      </c>
      <c r="C9" s="41">
        <v>25</v>
      </c>
      <c r="D9" s="41" t="s">
        <v>18</v>
      </c>
      <c r="E9" s="52">
        <v>18500</v>
      </c>
      <c r="F9" s="56">
        <v>3515</v>
      </c>
      <c r="G9" s="49">
        <f t="shared" si="0"/>
        <v>22015</v>
      </c>
      <c r="H9" s="34">
        <f t="shared" si="1"/>
        <v>550375</v>
      </c>
      <c r="I9" s="7"/>
      <c r="J9" s="45">
        <v>18000</v>
      </c>
      <c r="K9" s="43">
        <v>3420</v>
      </c>
      <c r="L9" s="34">
        <f t="shared" si="2"/>
        <v>21420</v>
      </c>
      <c r="M9" s="34">
        <f t="shared" si="3"/>
        <v>535500</v>
      </c>
      <c r="N9" s="5"/>
      <c r="O9" s="35">
        <f t="shared" si="4"/>
        <v>18250</v>
      </c>
      <c r="P9" s="10">
        <f t="shared" si="5"/>
        <v>3467.5</v>
      </c>
      <c r="Q9" s="44">
        <f t="shared" si="6"/>
        <v>21717.5</v>
      </c>
    </row>
    <row r="10" spans="1:17" ht="39" thickBot="1" x14ac:dyDescent="0.25">
      <c r="A10" s="30">
        <v>7</v>
      </c>
      <c r="B10" s="41" t="s">
        <v>16</v>
      </c>
      <c r="C10" s="41">
        <v>10</v>
      </c>
      <c r="D10" s="42" t="s">
        <v>18</v>
      </c>
      <c r="E10" s="53">
        <v>195000</v>
      </c>
      <c r="F10" s="57">
        <v>37050</v>
      </c>
      <c r="G10" s="46">
        <v>232050</v>
      </c>
      <c r="H10" s="34">
        <f t="shared" si="1"/>
        <v>2320500</v>
      </c>
      <c r="I10" s="47"/>
      <c r="J10" s="46">
        <v>200000</v>
      </c>
      <c r="K10" s="46">
        <v>38000</v>
      </c>
      <c r="L10" s="34">
        <f t="shared" si="2"/>
        <v>238000</v>
      </c>
      <c r="M10" s="34">
        <f t="shared" si="3"/>
        <v>2380000</v>
      </c>
      <c r="N10" s="47"/>
      <c r="O10" s="35">
        <f t="shared" si="4"/>
        <v>197500</v>
      </c>
      <c r="P10" s="10">
        <f t="shared" si="5"/>
        <v>37525</v>
      </c>
      <c r="Q10" s="44">
        <f t="shared" si="6"/>
        <v>235025</v>
      </c>
    </row>
    <row r="11" spans="1:17" ht="15" thickBot="1" x14ac:dyDescent="0.25">
      <c r="A11" s="16"/>
      <c r="B11" s="13"/>
      <c r="C11" s="14"/>
      <c r="D11" s="14"/>
      <c r="E11" s="19"/>
      <c r="F11" s="11"/>
      <c r="G11" s="11"/>
      <c r="H11" s="11"/>
      <c r="I11" s="17"/>
      <c r="J11" s="11"/>
      <c r="K11" s="11"/>
      <c r="L11" s="11"/>
      <c r="M11" s="11"/>
      <c r="N11" s="5"/>
      <c r="O11" s="11"/>
      <c r="P11" s="11"/>
      <c r="Q11" s="11"/>
    </row>
    <row r="12" spans="1:17" ht="15.75" thickBot="1" x14ac:dyDescent="0.25">
      <c r="A12" s="4"/>
      <c r="B12" s="13"/>
      <c r="C12" s="14"/>
      <c r="D12" s="14"/>
      <c r="E12" s="20"/>
      <c r="F12" s="65" t="s">
        <v>6</v>
      </c>
      <c r="G12" s="66"/>
      <c r="H12" s="36">
        <f>SUM(H3:H10)</f>
        <v>6614020</v>
      </c>
      <c r="I12" s="1"/>
      <c r="J12" s="72" t="s">
        <v>6</v>
      </c>
      <c r="K12" s="73"/>
      <c r="L12" s="66"/>
      <c r="M12" s="36">
        <f>SUM(M3:M10)</f>
        <v>6585460</v>
      </c>
      <c r="N12" s="1"/>
      <c r="O12" s="67" t="s">
        <v>6</v>
      </c>
      <c r="P12" s="67"/>
      <c r="Q12" s="61">
        <f>SUM(Q3:Q10)</f>
        <v>445357.5</v>
      </c>
    </row>
    <row r="13" spans="1:17" ht="15.75" thickBot="1" x14ac:dyDescent="0.25">
      <c r="A13" s="4"/>
      <c r="B13" s="15"/>
      <c r="C13" s="14"/>
      <c r="D13" s="14"/>
      <c r="E13" s="20"/>
      <c r="F13" s="12"/>
      <c r="G13" s="12"/>
      <c r="H13" s="60"/>
      <c r="I13" s="1"/>
      <c r="J13" s="12"/>
      <c r="K13" s="12"/>
      <c r="L13" s="12"/>
      <c r="M13" s="12"/>
      <c r="N13" s="1"/>
      <c r="O13" s="67" t="s">
        <v>6</v>
      </c>
      <c r="P13" s="67"/>
      <c r="Q13" s="55">
        <f>(H12+M12)/2</f>
        <v>6599740</v>
      </c>
    </row>
    <row r="14" spans="1:17" ht="25.5" x14ac:dyDescent="0.2">
      <c r="A14" s="27" t="s">
        <v>4</v>
      </c>
      <c r="B14" s="28" t="s">
        <v>0</v>
      </c>
      <c r="C14" s="29" t="s">
        <v>1</v>
      </c>
      <c r="D14" s="28" t="s">
        <v>2</v>
      </c>
      <c r="E14" s="23" t="s">
        <v>3</v>
      </c>
      <c r="F14" s="23" t="s">
        <v>5</v>
      </c>
      <c r="G14" s="37" t="s">
        <v>19</v>
      </c>
      <c r="H14" s="59" t="s">
        <v>6</v>
      </c>
      <c r="I14" s="2"/>
      <c r="J14" s="22" t="s">
        <v>3</v>
      </c>
      <c r="K14" s="23" t="s">
        <v>5</v>
      </c>
      <c r="L14" s="37" t="s">
        <v>19</v>
      </c>
      <c r="M14" s="24" t="s">
        <v>6</v>
      </c>
      <c r="N14" s="9"/>
      <c r="O14" s="22" t="s">
        <v>3</v>
      </c>
      <c r="P14" s="23" t="s">
        <v>5</v>
      </c>
      <c r="Q14" s="24" t="s">
        <v>6</v>
      </c>
    </row>
    <row r="15" spans="1:17" x14ac:dyDescent="0.2">
      <c r="A15" s="1"/>
      <c r="B15" s="21"/>
      <c r="C15" s="6"/>
      <c r="D15" s="18"/>
      <c r="E15" s="3"/>
      <c r="F15" s="3"/>
      <c r="G15" s="3"/>
      <c r="H15" s="58"/>
      <c r="I15" s="1"/>
      <c r="J15" s="3"/>
      <c r="K15" s="3"/>
      <c r="L15" s="3"/>
      <c r="M15" s="3"/>
      <c r="N15" s="1"/>
      <c r="O15" s="3"/>
      <c r="P15" s="3"/>
      <c r="Q15" s="3"/>
    </row>
    <row r="16" spans="1:17" ht="15" thickBot="1" x14ac:dyDescent="0.25">
      <c r="A16" s="1"/>
      <c r="B16" s="41" t="s">
        <v>23</v>
      </c>
      <c r="C16" s="41"/>
      <c r="D16" s="41"/>
      <c r="E16" s="10"/>
      <c r="F16" s="10"/>
      <c r="G16" s="48"/>
      <c r="H16" s="26"/>
      <c r="I16" s="7"/>
      <c r="J16" s="25"/>
      <c r="K16" s="10"/>
      <c r="L16" s="48"/>
      <c r="M16" s="26"/>
      <c r="N16" s="5"/>
      <c r="O16" s="25"/>
      <c r="P16" s="10"/>
      <c r="Q16" s="26"/>
    </row>
    <row r="17" spans="1:17" ht="15" thickBot="1" x14ac:dyDescent="0.25">
      <c r="A17" s="30">
        <v>1</v>
      </c>
      <c r="B17" s="41" t="s">
        <v>10</v>
      </c>
      <c r="C17" s="41">
        <v>20</v>
      </c>
      <c r="D17" s="41" t="s">
        <v>18</v>
      </c>
      <c r="E17" s="63">
        <v>25600</v>
      </c>
      <c r="F17" s="54">
        <f>E17*19%</f>
        <v>4864</v>
      </c>
      <c r="G17" s="64">
        <f>(E17+F17)</f>
        <v>30464</v>
      </c>
      <c r="H17" s="34">
        <f>(C17*G17)</f>
        <v>609280</v>
      </c>
      <c r="I17" s="33"/>
      <c r="J17" s="51">
        <v>25000</v>
      </c>
      <c r="K17" s="54">
        <f>J17*19%</f>
        <v>4750</v>
      </c>
      <c r="L17" s="49">
        <f>(J17+K17)</f>
        <v>29750</v>
      </c>
      <c r="M17" s="34">
        <f>(C17*L17)</f>
        <v>595000</v>
      </c>
      <c r="N17" s="32"/>
      <c r="O17" s="35">
        <f>(J17+E17)/2</f>
        <v>25300</v>
      </c>
      <c r="P17" s="10">
        <f>O17*19%</f>
        <v>4807</v>
      </c>
      <c r="Q17" s="34">
        <f>O17+P17</f>
        <v>30107</v>
      </c>
    </row>
    <row r="18" spans="1:17" ht="15" thickBot="1" x14ac:dyDescent="0.25">
      <c r="A18" s="30">
        <v>5</v>
      </c>
      <c r="B18" s="41" t="s">
        <v>11</v>
      </c>
      <c r="C18" s="41">
        <v>35</v>
      </c>
      <c r="D18" s="41" t="s">
        <v>18</v>
      </c>
      <c r="E18" s="63">
        <v>31000</v>
      </c>
      <c r="F18" s="54">
        <f t="shared" ref="F18:F21" si="7">E18*19%</f>
        <v>5890</v>
      </c>
      <c r="G18" s="64">
        <f t="shared" ref="G18:G21" si="8">(E18+F18)</f>
        <v>36890</v>
      </c>
      <c r="H18" s="34">
        <f t="shared" ref="H18:H21" si="9">(C18*G18)</f>
        <v>1291150</v>
      </c>
      <c r="I18" s="7"/>
      <c r="J18" s="51">
        <v>30000</v>
      </c>
      <c r="K18" s="54">
        <f t="shared" ref="K18:K21" si="10">J18*19%</f>
        <v>5700</v>
      </c>
      <c r="L18" s="49">
        <f t="shared" ref="L18:L21" si="11">(J18+K18)</f>
        <v>35700</v>
      </c>
      <c r="M18" s="34">
        <f>(C18*L18)</f>
        <v>1249500</v>
      </c>
      <c r="N18" s="5"/>
      <c r="O18" s="35">
        <f t="shared" ref="O18:O21" si="12">(J18+E18)/2</f>
        <v>30500</v>
      </c>
      <c r="P18" s="10">
        <f t="shared" ref="P18:P21" si="13">O18*19%</f>
        <v>5795</v>
      </c>
      <c r="Q18" s="26">
        <f>O18+P18</f>
        <v>36295</v>
      </c>
    </row>
    <row r="19" spans="1:17" ht="15" thickBot="1" x14ac:dyDescent="0.25">
      <c r="A19" s="30">
        <v>2</v>
      </c>
      <c r="B19" s="41" t="s">
        <v>20</v>
      </c>
      <c r="C19" s="41">
        <v>30</v>
      </c>
      <c r="D19" s="41" t="s">
        <v>18</v>
      </c>
      <c r="E19" s="63">
        <v>38000</v>
      </c>
      <c r="F19" s="54">
        <f t="shared" si="7"/>
        <v>7220</v>
      </c>
      <c r="G19" s="64">
        <f t="shared" si="8"/>
        <v>45220</v>
      </c>
      <c r="H19" s="34">
        <f t="shared" si="9"/>
        <v>1356600</v>
      </c>
      <c r="I19" s="7"/>
      <c r="J19" s="50">
        <v>38000</v>
      </c>
      <c r="K19" s="54">
        <f t="shared" si="10"/>
        <v>7220</v>
      </c>
      <c r="L19" s="49">
        <f t="shared" si="11"/>
        <v>45220</v>
      </c>
      <c r="M19" s="34">
        <f>(C19*L19)</f>
        <v>1356600</v>
      </c>
      <c r="N19" s="5"/>
      <c r="O19" s="35">
        <f t="shared" si="12"/>
        <v>38000</v>
      </c>
      <c r="P19" s="10">
        <f t="shared" si="13"/>
        <v>7220</v>
      </c>
      <c r="Q19" s="26">
        <f>O19+P19</f>
        <v>45220</v>
      </c>
    </row>
    <row r="20" spans="1:17" ht="15" thickBot="1" x14ac:dyDescent="0.25">
      <c r="A20" s="30">
        <v>3</v>
      </c>
      <c r="B20" s="41" t="s">
        <v>21</v>
      </c>
      <c r="C20" s="41">
        <v>15</v>
      </c>
      <c r="D20" s="41" t="s">
        <v>18</v>
      </c>
      <c r="E20" s="63">
        <v>25600</v>
      </c>
      <c r="F20" s="54">
        <f t="shared" si="7"/>
        <v>4864</v>
      </c>
      <c r="G20" s="64">
        <f t="shared" si="8"/>
        <v>30464</v>
      </c>
      <c r="H20" s="34">
        <f t="shared" si="9"/>
        <v>456960</v>
      </c>
      <c r="I20" s="33"/>
      <c r="J20" s="50">
        <v>25000</v>
      </c>
      <c r="K20" s="54">
        <f t="shared" si="10"/>
        <v>4750</v>
      </c>
      <c r="L20" s="49">
        <f t="shared" si="11"/>
        <v>29750</v>
      </c>
      <c r="M20" s="34">
        <f>(C20*L20)</f>
        <v>446250</v>
      </c>
      <c r="N20" s="32"/>
      <c r="O20" s="35">
        <f t="shared" si="12"/>
        <v>25300</v>
      </c>
      <c r="P20" s="10">
        <f t="shared" si="13"/>
        <v>4807</v>
      </c>
      <c r="Q20" s="34">
        <f t="shared" ref="Q20:Q21" si="14">O20+P20</f>
        <v>30107</v>
      </c>
    </row>
    <row r="21" spans="1:17" ht="15" thickBot="1" x14ac:dyDescent="0.25">
      <c r="A21" s="30">
        <v>4</v>
      </c>
      <c r="B21" s="41" t="s">
        <v>22</v>
      </c>
      <c r="C21" s="41">
        <v>6</v>
      </c>
      <c r="D21" s="41" t="s">
        <v>18</v>
      </c>
      <c r="E21" s="63">
        <v>75000</v>
      </c>
      <c r="F21" s="54">
        <f t="shared" si="7"/>
        <v>14250</v>
      </c>
      <c r="G21" s="64">
        <f t="shared" si="8"/>
        <v>89250</v>
      </c>
      <c r="H21" s="34">
        <f t="shared" si="9"/>
        <v>535500</v>
      </c>
      <c r="I21" s="7"/>
      <c r="J21" s="50">
        <v>75000</v>
      </c>
      <c r="K21" s="54">
        <f t="shared" si="10"/>
        <v>14250</v>
      </c>
      <c r="L21" s="49">
        <f t="shared" si="11"/>
        <v>89250</v>
      </c>
      <c r="M21" s="34">
        <f>(C21*L21)</f>
        <v>535500</v>
      </c>
      <c r="N21" s="5"/>
      <c r="O21" s="35">
        <f t="shared" si="12"/>
        <v>75000</v>
      </c>
      <c r="P21" s="10">
        <f t="shared" si="13"/>
        <v>14250</v>
      </c>
      <c r="Q21" s="26">
        <f t="shared" si="14"/>
        <v>89250</v>
      </c>
    </row>
    <row r="22" spans="1:17" ht="15" thickBot="1" x14ac:dyDescent="0.25">
      <c r="A22" s="16"/>
      <c r="B22" s="13"/>
      <c r="C22" s="14"/>
      <c r="D22" s="14"/>
      <c r="E22" s="19"/>
      <c r="F22" s="11"/>
      <c r="G22" s="11"/>
      <c r="H22" s="11"/>
      <c r="I22" s="17"/>
      <c r="J22" s="11"/>
      <c r="K22" s="11"/>
      <c r="L22" s="11"/>
      <c r="M22" s="11"/>
      <c r="N22" s="5"/>
      <c r="O22" s="11"/>
      <c r="P22" s="11"/>
      <c r="Q22" s="11"/>
    </row>
    <row r="23" spans="1:17" ht="15.75" thickBot="1" x14ac:dyDescent="0.25">
      <c r="A23" s="4"/>
      <c r="B23" s="13"/>
      <c r="C23" s="14"/>
      <c r="D23" s="14"/>
      <c r="E23" s="20"/>
      <c r="F23" s="65" t="s">
        <v>6</v>
      </c>
      <c r="G23" s="66"/>
      <c r="H23" s="36">
        <f>SUM(H16:H21)</f>
        <v>4249490</v>
      </c>
      <c r="I23" s="1"/>
      <c r="J23" s="72" t="s">
        <v>6</v>
      </c>
      <c r="K23" s="73"/>
      <c r="L23" s="66"/>
      <c r="M23" s="36">
        <f>SUM(M16:M21)</f>
        <v>4182850</v>
      </c>
      <c r="N23" s="1"/>
      <c r="O23" s="67" t="s">
        <v>6</v>
      </c>
      <c r="P23" s="67"/>
      <c r="Q23" s="61">
        <f>SUM(Q16:Q21)</f>
        <v>230979</v>
      </c>
    </row>
    <row r="24" spans="1:17" ht="15.75" thickBot="1" x14ac:dyDescent="0.25">
      <c r="A24" s="4"/>
      <c r="B24" s="15"/>
      <c r="C24" s="14"/>
      <c r="D24" s="14"/>
      <c r="E24" s="20"/>
      <c r="F24" s="12"/>
      <c r="G24" s="12"/>
      <c r="H24" s="60"/>
      <c r="I24" s="1"/>
      <c r="J24" s="12"/>
      <c r="K24" s="12"/>
      <c r="L24" s="12"/>
      <c r="M24" s="12"/>
      <c r="N24" s="1"/>
      <c r="O24" s="67" t="s">
        <v>6</v>
      </c>
      <c r="P24" s="67"/>
      <c r="Q24" s="55">
        <f>(H23+M23)/2</f>
        <v>4216170</v>
      </c>
    </row>
    <row r="25" spans="1:17" ht="25.5" x14ac:dyDescent="0.2">
      <c r="A25" s="27" t="s">
        <v>4</v>
      </c>
      <c r="B25" s="28" t="s">
        <v>0</v>
      </c>
      <c r="C25" s="29" t="s">
        <v>1</v>
      </c>
      <c r="D25" s="28" t="s">
        <v>2</v>
      </c>
      <c r="E25" s="23" t="s">
        <v>3</v>
      </c>
      <c r="F25" s="23" t="s">
        <v>5</v>
      </c>
      <c r="G25" s="37" t="s">
        <v>19</v>
      </c>
      <c r="H25" s="59" t="s">
        <v>6</v>
      </c>
      <c r="I25" s="2"/>
      <c r="J25" s="22" t="s">
        <v>3</v>
      </c>
      <c r="K25" s="23" t="s">
        <v>5</v>
      </c>
      <c r="L25" s="37" t="s">
        <v>19</v>
      </c>
      <c r="M25" s="24" t="s">
        <v>6</v>
      </c>
      <c r="N25" s="9"/>
      <c r="O25" s="22" t="s">
        <v>3</v>
      </c>
      <c r="P25" s="23" t="s">
        <v>5</v>
      </c>
      <c r="Q25" s="24" t="s">
        <v>6</v>
      </c>
    </row>
    <row r="26" spans="1:17" x14ac:dyDescent="0.2">
      <c r="A26" s="1"/>
      <c r="B26" s="21"/>
      <c r="C26" s="6"/>
      <c r="D26" s="18"/>
      <c r="E26" s="3"/>
      <c r="F26" s="3"/>
      <c r="G26" s="3"/>
      <c r="H26" s="58"/>
      <c r="I26" s="1"/>
      <c r="J26" s="3"/>
      <c r="K26" s="3"/>
      <c r="L26" s="3"/>
      <c r="M26" s="3"/>
      <c r="N26" s="1"/>
      <c r="O26" s="3"/>
      <c r="P26" s="3"/>
      <c r="Q26" s="3"/>
    </row>
    <row r="27" spans="1:17" ht="15" thickBot="1" x14ac:dyDescent="0.25">
      <c r="A27" s="1"/>
      <c r="B27" s="41" t="s">
        <v>24</v>
      </c>
      <c r="C27" s="41"/>
      <c r="D27" s="41"/>
      <c r="E27" s="10"/>
      <c r="F27" s="10"/>
      <c r="G27" s="48"/>
      <c r="H27" s="26"/>
      <c r="I27" s="7"/>
      <c r="J27" s="25"/>
      <c r="K27" s="10"/>
      <c r="L27" s="48"/>
      <c r="M27" s="26"/>
      <c r="N27" s="5"/>
      <c r="O27" s="25"/>
      <c r="P27" s="10"/>
      <c r="Q27" s="26"/>
    </row>
    <row r="28" spans="1:17" ht="15" thickBot="1" x14ac:dyDescent="0.25">
      <c r="A28" s="30">
        <v>1</v>
      </c>
      <c r="B28" s="41" t="s">
        <v>10</v>
      </c>
      <c r="C28" s="41">
        <v>10</v>
      </c>
      <c r="D28" s="41" t="s">
        <v>18</v>
      </c>
      <c r="E28" s="63">
        <v>25100</v>
      </c>
      <c r="F28" s="54">
        <f>E28*19%</f>
        <v>4769</v>
      </c>
      <c r="G28" s="64">
        <f>(E28+F28)</f>
        <v>29869</v>
      </c>
      <c r="H28" s="34">
        <f>(C28*G28)</f>
        <v>298690</v>
      </c>
      <c r="I28" s="33"/>
      <c r="J28" s="51">
        <v>25000</v>
      </c>
      <c r="K28" s="54">
        <f>J28*19%</f>
        <v>4750</v>
      </c>
      <c r="L28" s="49">
        <f>(J28+K28)</f>
        <v>29750</v>
      </c>
      <c r="M28" s="34">
        <f>(C28*L28)</f>
        <v>297500</v>
      </c>
      <c r="N28" s="32"/>
      <c r="O28" s="35">
        <f>(J28+E28)/2</f>
        <v>25050</v>
      </c>
      <c r="P28" s="10">
        <f>O28*19%</f>
        <v>4759.5</v>
      </c>
      <c r="Q28" s="34">
        <f>O28+P28</f>
        <v>29809.5</v>
      </c>
    </row>
    <row r="29" spans="1:17" ht="15" thickBot="1" x14ac:dyDescent="0.25">
      <c r="A29" s="30">
        <v>2</v>
      </c>
      <c r="B29" s="41" t="s">
        <v>22</v>
      </c>
      <c r="C29" s="41">
        <v>15</v>
      </c>
      <c r="D29" s="41" t="s">
        <v>18</v>
      </c>
      <c r="E29" s="63">
        <v>56000</v>
      </c>
      <c r="F29" s="54">
        <f t="shared" ref="F29:F30" si="15">E29*19%</f>
        <v>10640</v>
      </c>
      <c r="G29" s="64">
        <f t="shared" ref="G29:G30" si="16">(E29+F29)</f>
        <v>66640</v>
      </c>
      <c r="H29" s="34">
        <f t="shared" ref="H29:H30" si="17">(C29*G29)</f>
        <v>999600</v>
      </c>
      <c r="I29" s="7"/>
      <c r="J29" s="51">
        <v>55000</v>
      </c>
      <c r="K29" s="54">
        <f t="shared" ref="K29:K30" si="18">J29*19%</f>
        <v>10450</v>
      </c>
      <c r="L29" s="49">
        <f t="shared" ref="L29:L30" si="19">(J29+K29)</f>
        <v>65450</v>
      </c>
      <c r="M29" s="34">
        <f>(C29*L29)</f>
        <v>981750</v>
      </c>
      <c r="N29" s="5"/>
      <c r="O29" s="35">
        <f t="shared" ref="O29:O30" si="20">(J29+E29)/2</f>
        <v>55500</v>
      </c>
      <c r="P29" s="10">
        <f t="shared" ref="P29:P30" si="21">O29*19%</f>
        <v>10545</v>
      </c>
      <c r="Q29" s="26">
        <f>O29+P29</f>
        <v>66045</v>
      </c>
    </row>
    <row r="30" spans="1:17" ht="15" thickBot="1" x14ac:dyDescent="0.25">
      <c r="A30" s="30">
        <v>3</v>
      </c>
      <c r="B30" s="41" t="s">
        <v>21</v>
      </c>
      <c r="C30" s="41">
        <v>10</v>
      </c>
      <c r="D30" s="41" t="s">
        <v>18</v>
      </c>
      <c r="E30" s="63">
        <v>25100</v>
      </c>
      <c r="F30" s="54">
        <f t="shared" si="15"/>
        <v>4769</v>
      </c>
      <c r="G30" s="64">
        <f t="shared" si="16"/>
        <v>29869</v>
      </c>
      <c r="H30" s="34">
        <f t="shared" si="17"/>
        <v>298690</v>
      </c>
      <c r="I30" s="7"/>
      <c r="J30" s="50">
        <v>25000</v>
      </c>
      <c r="K30" s="54">
        <f t="shared" si="18"/>
        <v>4750</v>
      </c>
      <c r="L30" s="49">
        <f t="shared" si="19"/>
        <v>29750</v>
      </c>
      <c r="M30" s="34">
        <f>(C30*L30)</f>
        <v>297500</v>
      </c>
      <c r="N30" s="5"/>
      <c r="O30" s="35">
        <f t="shared" si="20"/>
        <v>25050</v>
      </c>
      <c r="P30" s="10">
        <f t="shared" si="21"/>
        <v>4759.5</v>
      </c>
      <c r="Q30" s="26">
        <f>O30+P30</f>
        <v>29809.5</v>
      </c>
    </row>
    <row r="31" spans="1:17" ht="15" thickBot="1" x14ac:dyDescent="0.25">
      <c r="A31" s="16"/>
      <c r="B31" s="13"/>
      <c r="C31" s="14"/>
      <c r="D31" s="14"/>
      <c r="E31" s="19"/>
      <c r="F31" s="11"/>
      <c r="G31" s="11"/>
      <c r="H31" s="11"/>
      <c r="I31" s="17"/>
      <c r="J31" s="11"/>
      <c r="K31" s="11"/>
      <c r="L31" s="11"/>
      <c r="M31" s="11"/>
      <c r="N31" s="5"/>
      <c r="O31" s="11"/>
      <c r="P31" s="11"/>
      <c r="Q31" s="11"/>
    </row>
    <row r="32" spans="1:17" ht="15.75" thickBot="1" x14ac:dyDescent="0.25">
      <c r="A32" s="4"/>
      <c r="B32" s="13"/>
      <c r="C32" s="14"/>
      <c r="D32" s="14"/>
      <c r="E32" s="20"/>
      <c r="F32" s="38" t="s">
        <v>6</v>
      </c>
      <c r="G32" s="39"/>
      <c r="H32" s="36">
        <f>SUM(H27:H30)</f>
        <v>1596980</v>
      </c>
      <c r="I32" s="1"/>
      <c r="J32" s="72" t="s">
        <v>6</v>
      </c>
      <c r="K32" s="73"/>
      <c r="L32" s="39"/>
      <c r="M32" s="36">
        <f>SUM(M27:M30)</f>
        <v>1576750</v>
      </c>
      <c r="N32" s="1"/>
      <c r="O32" s="67" t="s">
        <v>6</v>
      </c>
      <c r="P32" s="67"/>
      <c r="Q32" s="61">
        <f>SUM(Q27:Q30)</f>
        <v>125664</v>
      </c>
    </row>
    <row r="33" spans="1:17" ht="15" x14ac:dyDescent="0.2">
      <c r="A33" s="4"/>
      <c r="B33" s="15"/>
      <c r="C33" s="14"/>
      <c r="D33" s="14"/>
      <c r="E33" s="20"/>
      <c r="F33" s="12"/>
      <c r="G33" s="12"/>
      <c r="H33" s="60"/>
      <c r="I33" s="1"/>
      <c r="J33" s="12"/>
      <c r="K33" s="12"/>
      <c r="L33" s="12"/>
      <c r="M33" s="12"/>
      <c r="N33" s="1"/>
      <c r="O33" s="67" t="s">
        <v>6</v>
      </c>
      <c r="P33" s="67"/>
      <c r="Q33" s="55">
        <f>(H32+M32)/2</f>
        <v>1586865</v>
      </c>
    </row>
    <row r="34" spans="1:17" x14ac:dyDescent="0.2">
      <c r="O34" t="s">
        <v>25</v>
      </c>
      <c r="Q34" s="62">
        <f>Q33+Q13+Q24</f>
        <v>12402775</v>
      </c>
    </row>
  </sheetData>
  <mergeCells count="9">
    <mergeCell ref="J32:K32"/>
    <mergeCell ref="O32:P32"/>
    <mergeCell ref="O33:P33"/>
    <mergeCell ref="O24:P24"/>
    <mergeCell ref="J12:K12"/>
    <mergeCell ref="O12:P12"/>
    <mergeCell ref="O13:P13"/>
    <mergeCell ref="J23:K23"/>
    <mergeCell ref="O23:P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PROMEDIO VALLE</vt:lpstr>
      <vt:lpstr>PROMEDIO NARIÑO</vt:lpstr>
      <vt:lpstr>PROMEDIO CAUCA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Constanza Reina Perilla</dc:creator>
  <cp:lastModifiedBy>Karen Joanna Cilima Portilla</cp:lastModifiedBy>
  <cp:lastPrinted>2020-01-28T18:25:08Z</cp:lastPrinted>
  <dcterms:created xsi:type="dcterms:W3CDTF">2013-10-21T15:05:03Z</dcterms:created>
  <dcterms:modified xsi:type="dcterms:W3CDTF">2021-04-30T02:13:50Z</dcterms:modified>
</cp:coreProperties>
</file>