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Todo\SENA\Informe de Gestión\2021\3. Marzo\"/>
    </mc:Choice>
  </mc:AlternateContent>
  <bookViews>
    <workbookView xWindow="0" yWindow="0" windowWidth="20490" windowHeight="7815"/>
  </bookViews>
  <sheets>
    <sheet name="Detalle ejecución Cuota Gerenci" sheetId="4" r:id="rId1"/>
    <sheet name="Resolución 2643 de 2020" sheetId="2" r:id="rId2"/>
  </sheets>
  <definedNames>
    <definedName name="_xlnm.Print_Area" localSheetId="0">'Detalle ejecución Cuota Gerenci'!$A$1:$N$164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7" i="4" l="1"/>
  <c r="H129" i="4"/>
  <c r="H131" i="4"/>
  <c r="H133" i="4"/>
  <c r="H135" i="4"/>
  <c r="H137" i="4"/>
  <c r="H139" i="4"/>
  <c r="H141" i="4"/>
  <c r="H143" i="4"/>
  <c r="H145" i="4"/>
  <c r="H123" i="4"/>
  <c r="H122" i="4" s="1"/>
  <c r="H118" i="4"/>
  <c r="H111" i="4" s="1"/>
  <c r="H109" i="4"/>
  <c r="H108" i="4" s="1"/>
  <c r="H106" i="4" s="1"/>
  <c r="H103" i="4"/>
  <c r="H102" i="4" s="1"/>
  <c r="H100" i="4"/>
  <c r="H98" i="4"/>
  <c r="H96" i="4"/>
  <c r="H91" i="4"/>
  <c r="H89" i="4"/>
  <c r="H86" i="4"/>
  <c r="H84" i="4"/>
  <c r="H82" i="4"/>
  <c r="H79" i="4"/>
  <c r="H76" i="4"/>
  <c r="H71" i="4"/>
  <c r="H67" i="4"/>
  <c r="H64" i="4"/>
  <c r="H61" i="4"/>
  <c r="H52" i="4"/>
  <c r="H49" i="4"/>
  <c r="H43" i="4"/>
  <c r="H40" i="4"/>
  <c r="H37" i="4"/>
  <c r="H34" i="4"/>
  <c r="H31" i="4"/>
  <c r="H28" i="4"/>
  <c r="H25" i="4"/>
  <c r="H22" i="4"/>
  <c r="H19" i="4"/>
  <c r="H15" i="4"/>
  <c r="H12" i="4"/>
  <c r="H8" i="4"/>
  <c r="G127" i="4"/>
  <c r="G129" i="4"/>
  <c r="G131" i="4"/>
  <c r="G133" i="4"/>
  <c r="G135" i="4"/>
  <c r="G137" i="4"/>
  <c r="G139" i="4"/>
  <c r="G141" i="4"/>
  <c r="G143" i="4"/>
  <c r="G145" i="4"/>
  <c r="G123" i="4"/>
  <c r="G122" i="4" s="1"/>
  <c r="G118" i="4"/>
  <c r="G111" i="4" s="1"/>
  <c r="G109" i="4"/>
  <c r="G108" i="4" s="1"/>
  <c r="G106" i="4" s="1"/>
  <c r="G103" i="4"/>
  <c r="G102" i="4" s="1"/>
  <c r="G100" i="4"/>
  <c r="G98" i="4"/>
  <c r="G96" i="4"/>
  <c r="G91" i="4"/>
  <c r="G89" i="4"/>
  <c r="G86" i="4"/>
  <c r="G84" i="4"/>
  <c r="G82" i="4"/>
  <c r="G79" i="4"/>
  <c r="G76" i="4"/>
  <c r="G71" i="4"/>
  <c r="G67" i="4"/>
  <c r="G64" i="4"/>
  <c r="G61" i="4"/>
  <c r="G52" i="4"/>
  <c r="G49" i="4"/>
  <c r="G43" i="4"/>
  <c r="G40" i="4"/>
  <c r="G37" i="4"/>
  <c r="G34" i="4"/>
  <c r="G31" i="4"/>
  <c r="G28" i="4"/>
  <c r="G25" i="4"/>
  <c r="G22" i="4"/>
  <c r="G19" i="4"/>
  <c r="G15" i="4"/>
  <c r="G12" i="4"/>
  <c r="G8" i="4"/>
  <c r="F118" i="4"/>
  <c r="F111" i="4" s="1"/>
  <c r="F145" i="4"/>
  <c r="F123" i="4"/>
  <c r="F122" i="4" s="1"/>
  <c r="F109" i="4"/>
  <c r="F108" i="4" s="1"/>
  <c r="F106" i="4" s="1"/>
  <c r="F103" i="4"/>
  <c r="F102" i="4" s="1"/>
  <c r="F100" i="4"/>
  <c r="F98" i="4"/>
  <c r="F96" i="4"/>
  <c r="F91" i="4"/>
  <c r="F89" i="4"/>
  <c r="F86" i="4"/>
  <c r="F84" i="4"/>
  <c r="F82" i="4"/>
  <c r="F79" i="4"/>
  <c r="F76" i="4"/>
  <c r="F71" i="4"/>
  <c r="F67" i="4"/>
  <c r="F64" i="4"/>
  <c r="F61" i="4"/>
  <c r="F52" i="4"/>
  <c r="F49" i="4"/>
  <c r="F43" i="4"/>
  <c r="F40" i="4"/>
  <c r="F37" i="4"/>
  <c r="F34" i="4"/>
  <c r="F31" i="4"/>
  <c r="F28" i="4"/>
  <c r="F25" i="4"/>
  <c r="F22" i="4"/>
  <c r="F19" i="4"/>
  <c r="F15" i="4"/>
  <c r="F12" i="4"/>
  <c r="F8" i="4"/>
  <c r="F127" i="4"/>
  <c r="F129" i="4"/>
  <c r="F131" i="4"/>
  <c r="F133" i="4"/>
  <c r="F135" i="4"/>
  <c r="F137" i="4"/>
  <c r="F139" i="4"/>
  <c r="F141" i="4"/>
  <c r="F143" i="4"/>
  <c r="E127" i="4"/>
  <c r="E129" i="4"/>
  <c r="E131" i="4"/>
  <c r="E133" i="4"/>
  <c r="E135" i="4"/>
  <c r="E137" i="4"/>
  <c r="E139" i="4"/>
  <c r="E141" i="4"/>
  <c r="E143" i="4"/>
  <c r="E145" i="4"/>
  <c r="E123" i="4"/>
  <c r="E122" i="4" s="1"/>
  <c r="E118" i="4"/>
  <c r="E111" i="4" s="1"/>
  <c r="E109" i="4"/>
  <c r="E108" i="4" s="1"/>
  <c r="E106" i="4" s="1"/>
  <c r="E103" i="4"/>
  <c r="E102" i="4" s="1"/>
  <c r="E100" i="4"/>
  <c r="E98" i="4"/>
  <c r="E96" i="4"/>
  <c r="E91" i="4"/>
  <c r="E89" i="4"/>
  <c r="E86" i="4"/>
  <c r="E84" i="4"/>
  <c r="E82" i="4"/>
  <c r="E79" i="4"/>
  <c r="E76" i="4"/>
  <c r="E71" i="4"/>
  <c r="E67" i="4"/>
  <c r="E64" i="4"/>
  <c r="E61" i="4"/>
  <c r="E52" i="4"/>
  <c r="E49" i="4"/>
  <c r="E43" i="4"/>
  <c r="E40" i="4"/>
  <c r="E37" i="4"/>
  <c r="E34" i="4"/>
  <c r="E31" i="4"/>
  <c r="E28" i="4"/>
  <c r="E25" i="4"/>
  <c r="E22" i="4"/>
  <c r="E19" i="4"/>
  <c r="E15" i="4"/>
  <c r="E12" i="4"/>
  <c r="E8" i="4"/>
  <c r="D145" i="4"/>
  <c r="D143" i="4"/>
  <c r="D141" i="4"/>
  <c r="D139" i="4"/>
  <c r="D137" i="4"/>
  <c r="D135" i="4"/>
  <c r="D133" i="4"/>
  <c r="D131" i="4"/>
  <c r="D129" i="4"/>
  <c r="D127" i="4"/>
  <c r="D123" i="4"/>
  <c r="D122" i="4" s="1"/>
  <c r="D121" i="4"/>
  <c r="D120" i="4"/>
  <c r="D118" i="4"/>
  <c r="D117" i="4"/>
  <c r="D116" i="4"/>
  <c r="D115" i="4"/>
  <c r="D114" i="4"/>
  <c r="D113" i="4"/>
  <c r="D112" i="4"/>
  <c r="D108" i="4"/>
  <c r="D107" i="4"/>
  <c r="D102" i="4"/>
  <c r="D17" i="4"/>
  <c r="D6" i="4"/>
  <c r="G6" i="4" l="1"/>
  <c r="H126" i="4"/>
  <c r="H6" i="4"/>
  <c r="H17" i="4"/>
  <c r="G126" i="4"/>
  <c r="G17" i="4"/>
  <c r="F6" i="4"/>
  <c r="F17" i="4"/>
  <c r="E126" i="4"/>
  <c r="D106" i="4"/>
  <c r="E6" i="4"/>
  <c r="E17" i="4"/>
  <c r="D5" i="4"/>
  <c r="D111" i="4"/>
  <c r="D126" i="4"/>
  <c r="G5" i="4" l="1"/>
  <c r="H5" i="4"/>
  <c r="H150" i="4" s="1"/>
  <c r="G150" i="4"/>
  <c r="F5" i="4"/>
  <c r="F150" i="4" s="1"/>
  <c r="E5" i="4"/>
  <c r="D150" i="4"/>
  <c r="E150" i="4" l="1"/>
  <c r="G28" i="2" l="1"/>
  <c r="G29" i="2"/>
  <c r="G30" i="2"/>
  <c r="G31" i="2"/>
  <c r="G32" i="2"/>
  <c r="G33" i="2"/>
  <c r="G34" i="2"/>
  <c r="G35" i="2"/>
  <c r="G26" i="2" s="1"/>
  <c r="G36" i="2" s="1"/>
  <c r="G37" i="2" s="1"/>
  <c r="G27" i="2"/>
  <c r="G15" i="2"/>
  <c r="G16" i="2"/>
  <c r="G14" i="2"/>
  <c r="G13" i="2"/>
  <c r="G8" i="2"/>
  <c r="G11" i="2"/>
  <c r="G10" i="2"/>
  <c r="G9" i="2"/>
  <c r="G25" i="2"/>
  <c r="I26" i="2"/>
  <c r="H26" i="2"/>
  <c r="I24" i="2"/>
  <c r="H24" i="2"/>
  <c r="G24" i="2"/>
  <c r="I23" i="2"/>
  <c r="H23" i="2"/>
  <c r="G23" i="2"/>
  <c r="G22" i="2"/>
  <c r="I21" i="2"/>
  <c r="H21" i="2"/>
  <c r="G21" i="2"/>
  <c r="I20" i="2"/>
  <c r="H20" i="2"/>
  <c r="G20" i="2"/>
  <c r="I19" i="2"/>
  <c r="H19" i="2"/>
  <c r="G19" i="2"/>
  <c r="I18" i="2"/>
  <c r="H18" i="2"/>
  <c r="G18" i="2"/>
  <c r="I17" i="2"/>
  <c r="H17" i="2"/>
  <c r="G17" i="2"/>
  <c r="I16" i="2"/>
  <c r="H16" i="2"/>
  <c r="I13" i="2"/>
  <c r="H13" i="2"/>
  <c r="G12" i="2"/>
  <c r="G38" i="2" l="1"/>
  <c r="E14" i="2" l="1"/>
  <c r="H14" i="2" s="1"/>
  <c r="H12" i="2" s="1"/>
  <c r="F14" i="2" l="1"/>
  <c r="I14" i="2" s="1"/>
  <c r="I12" i="2" s="1"/>
  <c r="F22" i="2"/>
  <c r="I22" i="2" s="1"/>
  <c r="I15" i="2" s="1"/>
  <c r="E22" i="2"/>
  <c r="H22" i="2" s="1"/>
  <c r="H15" i="2" s="1"/>
  <c r="F25" i="2"/>
  <c r="I25" i="2" s="1"/>
  <c r="E11" i="2" l="1"/>
  <c r="H11" i="2" s="1"/>
  <c r="F11" i="2" l="1"/>
  <c r="I11" i="2" s="1"/>
  <c r="E25" i="2" l="1"/>
  <c r="H25" i="2" s="1"/>
  <c r="E10" i="2"/>
  <c r="H10" i="2" s="1"/>
  <c r="F10" i="2" l="1"/>
  <c r="I10" i="2" s="1"/>
  <c r="F9" i="2" l="1"/>
  <c r="I9" i="2" s="1"/>
  <c r="I8" i="2" s="1"/>
  <c r="I36" i="2" s="1"/>
  <c r="I37" i="2" s="1"/>
  <c r="I38" i="2" s="1"/>
  <c r="E9" i="2" l="1"/>
  <c r="D8" i="2"/>
  <c r="F26" i="2"/>
  <c r="E26" i="2"/>
  <c r="D26" i="2"/>
  <c r="F15" i="2"/>
  <c r="E15" i="2"/>
  <c r="D15" i="2"/>
  <c r="F12" i="2"/>
  <c r="E12" i="2"/>
  <c r="D12" i="2"/>
  <c r="F8" i="2"/>
  <c r="E8" i="2" l="1"/>
  <c r="H9" i="2"/>
  <c r="H8" i="2" s="1"/>
  <c r="H36" i="2" s="1"/>
  <c r="H37" i="2" s="1"/>
  <c r="H38" i="2" s="1"/>
  <c r="E36" i="2"/>
  <c r="F36" i="2"/>
  <c r="D36" i="2"/>
</calcChain>
</file>

<file path=xl/sharedStrings.xml><?xml version="1.0" encoding="utf-8"?>
<sst xmlns="http://schemas.openxmlformats.org/spreadsheetml/2006/main" count="542" uniqueCount="397">
  <si>
    <t>RUBROS</t>
  </si>
  <si>
    <t>SERVICIOS PERSONALES INDIRECTOS - ESPECIFICA</t>
  </si>
  <si>
    <t>Servicios académicos remunerados - Específica</t>
  </si>
  <si>
    <t>PRESUPUESTO</t>
  </si>
  <si>
    <t>COMPROMISO</t>
  </si>
  <si>
    <t>Remuneración por servicios técnicos - Específica</t>
  </si>
  <si>
    <t>1.2.1</t>
  </si>
  <si>
    <t>Estímulo estudiantes - Específica</t>
  </si>
  <si>
    <t>ADQUISICION DE BIENES - ESPECIFICA</t>
  </si>
  <si>
    <t>Compra de equipo - Específica</t>
  </si>
  <si>
    <t>Materiales y suministros - Especifica</t>
  </si>
  <si>
    <t xml:space="preserve">Descripción y justificación del gasto </t>
  </si>
  <si>
    <t>ADQUISICION DE SERVICIOS - ESPECIFICA</t>
  </si>
  <si>
    <t>Fecha inicio
dd/mm/aa</t>
  </si>
  <si>
    <t>Crisitan Galindo - Sena</t>
  </si>
  <si>
    <t>Proyectó: Claudia Milena  Hoyos Sena</t>
  </si>
  <si>
    <t xml:space="preserve">Aprobó: Carlos Gamba Supervisor </t>
  </si>
  <si>
    <t xml:space="preserve">   …</t>
  </si>
  <si>
    <t>1.1.1</t>
  </si>
  <si>
    <t>Control contabilidad interna - operador</t>
  </si>
  <si>
    <t>Fecha de terminación dd/mm/aa</t>
  </si>
  <si>
    <t>No. de comprobante 
/ Egreso mes reportado</t>
  </si>
  <si>
    <t>No. Orden</t>
  </si>
  <si>
    <t xml:space="preserve">TRANSFERENCIAS ENTRE FONDOS SIN CONTRAPRESTACION - ESPECIFICA </t>
  </si>
  <si>
    <t xml:space="preserve">TRANSFERENCIAS EXTENSION - ESPECIFICA </t>
  </si>
  <si>
    <t>1.3.1</t>
  </si>
  <si>
    <t>Duración (Meses)</t>
  </si>
  <si>
    <t>EJECUTADO ACUMULADO A LA FECHA</t>
  </si>
  <si>
    <t>1.1.2</t>
  </si>
  <si>
    <t xml:space="preserve">Mantenimiento - Específica </t>
  </si>
  <si>
    <t xml:space="preserve">Arrendamientos - Específica </t>
  </si>
  <si>
    <t xml:space="preserve">Viáticos y gastos de viajes - Específica </t>
  </si>
  <si>
    <t xml:space="preserve">Impresos y publicaciones - Específica </t>
  </si>
  <si>
    <t xml:space="preserve">Comunicaciones y transporte - Específica </t>
  </si>
  <si>
    <t xml:space="preserve">Seguros - Específica </t>
  </si>
  <si>
    <t xml:space="preserve">Capacitación - Específica </t>
  </si>
  <si>
    <t xml:space="preserve">Apoyo logístico - Específica </t>
  </si>
  <si>
    <t xml:space="preserve">Otros gastos generales por adquisición de servicios - Específica </t>
  </si>
  <si>
    <t>3.7.1</t>
  </si>
  <si>
    <t xml:space="preserve">O.I. - Aportes sin contraprestación - Específica </t>
  </si>
  <si>
    <t>4.1.1</t>
  </si>
  <si>
    <t xml:space="preserve">O.I. - Transferencia UGI Nivel Nacional </t>
  </si>
  <si>
    <t xml:space="preserve">O.I. - Costos indirectos </t>
  </si>
  <si>
    <t xml:space="preserve">O.I. - Transferencias Académica </t>
  </si>
  <si>
    <t xml:space="preserve">O.I. - Excedentes por Actividades Generadoras de Recursos </t>
  </si>
  <si>
    <t xml:space="preserve">O.I. - Educación Formal </t>
  </si>
  <si>
    <t xml:space="preserve">O.I. - Fondo Nacional de Extensión Solidaria </t>
  </si>
  <si>
    <t xml:space="preserve">O.I. - Fondo de Riesgos para la Extensión </t>
  </si>
  <si>
    <t xml:space="preserve">O.I. - Dirección Nacional de Extensión </t>
  </si>
  <si>
    <t xml:space="preserve">O.I. - Dirección de Extensión de la Sede </t>
  </si>
  <si>
    <t>5.1.1</t>
  </si>
  <si>
    <t>5.2.1</t>
  </si>
  <si>
    <t>5.3.1</t>
  </si>
  <si>
    <t>5.4.1</t>
  </si>
  <si>
    <t>5.5.1</t>
  </si>
  <si>
    <t>5.6.1</t>
  </si>
  <si>
    <t>5.7.1</t>
  </si>
  <si>
    <t>5.8.1</t>
  </si>
  <si>
    <t>5.9.1</t>
  </si>
  <si>
    <t>Lider administrativo</t>
  </si>
  <si>
    <t>Supervisor financiero</t>
  </si>
  <si>
    <t>Profesional de apoyo</t>
  </si>
  <si>
    <t>Personal mínimo</t>
  </si>
  <si>
    <t>Personal adicional</t>
  </si>
  <si>
    <t>Profesional de apoyo financiero</t>
  </si>
  <si>
    <t>Valor unitario (mes, unidad, etc)</t>
  </si>
  <si>
    <t>Líder de proceso de cartera y liquidación</t>
  </si>
  <si>
    <t>Líder de proceso de soporte sistemas de información</t>
  </si>
  <si>
    <t>Gerente de proyecto</t>
  </si>
  <si>
    <t>Supervisión interna</t>
  </si>
  <si>
    <t>Ingeniera de procesos</t>
  </si>
  <si>
    <t>Coordinador de evaluación</t>
  </si>
  <si>
    <t>Asesor en negociación tecnológica</t>
  </si>
  <si>
    <t>Tecnólogo de apoyo gestión documental y archivo</t>
  </si>
  <si>
    <t>Experto en derecho administrativo</t>
  </si>
  <si>
    <t>Profesional de apoyo acreditación</t>
  </si>
  <si>
    <t>Profesional de comunicaciones</t>
  </si>
  <si>
    <t>Asesor de fiducia</t>
  </si>
  <si>
    <t>Estudiante de apoyo transversal</t>
  </si>
  <si>
    <t xml:space="preserve">Tecnólogo de apoyo </t>
  </si>
  <si>
    <t>1.2</t>
  </si>
  <si>
    <t>Coordinador Operativo</t>
  </si>
  <si>
    <t>Coordinador contractual</t>
  </si>
  <si>
    <t>Lider de procesos de evaluación</t>
  </si>
  <si>
    <t>Lider de proceso de interventoria</t>
  </si>
  <si>
    <t>Lider de proceso de fiducia</t>
  </si>
  <si>
    <t>Tecnólogo de apoyo en procesos transversales</t>
  </si>
  <si>
    <t xml:space="preserve">Coordinación de convenios de adhesión </t>
  </si>
  <si>
    <t>Profesional de apoyo a fiducia</t>
  </si>
  <si>
    <t>Firma Digital</t>
  </si>
  <si>
    <t>Profesional de Enlace regional</t>
  </si>
  <si>
    <t>Póliza contractual</t>
  </si>
  <si>
    <t>1.3</t>
  </si>
  <si>
    <t>Capacitación</t>
  </si>
  <si>
    <t>PRESTAR SERVICIOS PROFESIONALES COMO CONFERENCISTA EN DESARROLLO DE LA EJEC</t>
  </si>
  <si>
    <t>SERVICIOS DE DIGITALIZACIÓN, CUSTODIA Y ACTIVIDADES CONEXAS</t>
  </si>
  <si>
    <t>1.1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</si>
  <si>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</si>
  <si>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</si>
  <si>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</si>
  <si>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</si>
  <si>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</si>
  <si>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</si>
  <si>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</si>
  <si>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</si>
  <si>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</si>
  <si>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</si>
  <si>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</si>
  <si>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</si>
  <si>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</si>
  <si>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</si>
  <si>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</si>
  <si>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</si>
  <si>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</si>
  <si>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</si>
  <si>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</si>
  <si>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</si>
  <si>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</si>
  <si>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OSCAR FERNANDO CASTELLANOS DOMINGUEZ</t>
  </si>
  <si>
    <t>Director del proyecto</t>
  </si>
  <si>
    <t>Universidad Nacional de Colombia -Sede Bogotá</t>
  </si>
  <si>
    <t>Contrato 1471299  de 2020 - UN-SENA FE</t>
  </si>
  <si>
    <t>UNIVERSIDAD NACIONAL DE COLOMBIA</t>
  </si>
  <si>
    <t>Saldos a 28 de febrero de 2021</t>
  </si>
  <si>
    <t>Incluido GMF</t>
  </si>
  <si>
    <t xml:space="preserve">No. </t>
  </si>
  <si>
    <t>Código Nombre</t>
  </si>
  <si>
    <t xml:space="preserve">Rubro </t>
  </si>
  <si>
    <t>Presupuesto</t>
  </si>
  <si>
    <t>Valor Compromisos a  28 feb 2021</t>
  </si>
  <si>
    <t>Valor Ejecutado a 28 feb 2021</t>
  </si>
  <si>
    <t>26002001010100101</t>
  </si>
  <si>
    <t>26002001010100102</t>
  </si>
  <si>
    <t>26002001010100104</t>
  </si>
  <si>
    <t>26002001020100101</t>
  </si>
  <si>
    <t>26002001020100103</t>
  </si>
  <si>
    <t>26002001020200101</t>
  </si>
  <si>
    <t>Mantenimiento - Específica</t>
  </si>
  <si>
    <t>26002001020200105</t>
  </si>
  <si>
    <t xml:space="preserve">Impresos y publicaciones </t>
  </si>
  <si>
    <t>26002001020200103</t>
  </si>
  <si>
    <t>Arrendamientos - Específica</t>
  </si>
  <si>
    <t>26002001020200104</t>
  </si>
  <si>
    <t>Viáticos y gastos de viajes - Específica</t>
  </si>
  <si>
    <t>26002001020200106</t>
  </si>
  <si>
    <t>Comunicaciones y transporte - Específica</t>
  </si>
  <si>
    <t>26002001020200107</t>
  </si>
  <si>
    <t>Seguros - Específica</t>
  </si>
  <si>
    <t>26002001020200109</t>
  </si>
  <si>
    <t>Apoyo logístico - Específica</t>
  </si>
  <si>
    <t>26002001020200111</t>
  </si>
  <si>
    <t>Otros gastos generales por adquisición de servicios - Específica</t>
  </si>
  <si>
    <t>26002001030300101</t>
  </si>
  <si>
    <t xml:space="preserve">O.I APORTES SIN CONTRAPRESTACIÓN </t>
  </si>
  <si>
    <t>TRANSFERENCIAS EXTENSION - ESPECIFICA</t>
  </si>
  <si>
    <t>26002001030300201</t>
  </si>
  <si>
    <t>O.I. - Transferencia UGI Nivel Nacional</t>
  </si>
  <si>
    <t>4.2</t>
  </si>
  <si>
    <t>26002001030300202</t>
  </si>
  <si>
    <t>O.I. - Costos indirectos</t>
  </si>
  <si>
    <t>4.3</t>
  </si>
  <si>
    <t>26002001030300203</t>
  </si>
  <si>
    <t>O.I. - Transferencias Académica</t>
  </si>
  <si>
    <t>4.4</t>
  </si>
  <si>
    <t>26002001030300204</t>
  </si>
  <si>
    <t>O.I. - Excedentes por Actividades Generadoras de Recursos</t>
  </si>
  <si>
    <t>4.5</t>
  </si>
  <si>
    <t>26002001030300205</t>
  </si>
  <si>
    <t>O.I. - Educación Formal</t>
  </si>
  <si>
    <t>4.6</t>
  </si>
  <si>
    <t>26002001030300206</t>
  </si>
  <si>
    <t>O.I. - Fondo Nacional de Extensión Solidaria</t>
  </si>
  <si>
    <t>4.7</t>
  </si>
  <si>
    <t>26002001030300207</t>
  </si>
  <si>
    <t>O.I. - Fondo de Riesgos para la Extensión</t>
  </si>
  <si>
    <t>4.8</t>
  </si>
  <si>
    <t>26002001030300208</t>
  </si>
  <si>
    <t>O.I. - Dirección Nacional de Extensión</t>
  </si>
  <si>
    <t>4.9</t>
  </si>
  <si>
    <t>26002001030300209</t>
  </si>
  <si>
    <t>O.I. - Dirección de Extensión de la Sede</t>
  </si>
  <si>
    <t>TOTALES</t>
  </si>
  <si>
    <t>CUOTA DE GERENCIA Contrato CO1.PCCNTR.1471299 de 2020</t>
  </si>
  <si>
    <t>Ultima Resolución 2643 del 2 de spetiembre 2020</t>
  </si>
  <si>
    <t>3.10</t>
  </si>
  <si>
    <t>26002001020200108</t>
  </si>
  <si>
    <t>Capacitación -
Específica</t>
  </si>
  <si>
    <t>CASTELLANOS DOMINGUEZ OSCAR FERNANDO</t>
  </si>
  <si>
    <t>1.1.1.1</t>
  </si>
  <si>
    <t>1.1.2.1</t>
  </si>
  <si>
    <t>1.1.2.2</t>
  </si>
  <si>
    <t>1.2.1.1</t>
  </si>
  <si>
    <t>1.2.1.2</t>
  </si>
  <si>
    <t>1.2.1.3</t>
  </si>
  <si>
    <t>1.2.1.4</t>
  </si>
  <si>
    <t>1.2.1.5</t>
  </si>
  <si>
    <t>1.2.1.6</t>
  </si>
  <si>
    <t>1.2.1.8</t>
  </si>
  <si>
    <t>1.2.1.9</t>
  </si>
  <si>
    <t>1.2.1.10</t>
  </si>
  <si>
    <t>1.2.1.11</t>
  </si>
  <si>
    <t>1.2.1.12</t>
  </si>
  <si>
    <t>1.1.1.1.1</t>
  </si>
  <si>
    <t>1.1.1.1.2</t>
  </si>
  <si>
    <t>ROJAS BERRIO SANDRA PATRICIA</t>
  </si>
  <si>
    <t>1.1.2.2.1</t>
  </si>
  <si>
    <t>DETALLE EJECUCIÓN CUOTA DE GERENCIA</t>
  </si>
  <si>
    <t>PERIODO:</t>
  </si>
  <si>
    <t>CONTRATO: Contrato CO1.PCCNTR.1471299 de 2020</t>
  </si>
  <si>
    <t>CAMARGO MENDOZA JORGE ELIECER</t>
  </si>
  <si>
    <t>1.1.2.1.1</t>
  </si>
  <si>
    <t>1.1.2.1.2</t>
  </si>
  <si>
    <t>Transferencias U.N</t>
  </si>
  <si>
    <t>Total general</t>
  </si>
  <si>
    <t>4.1.1.1</t>
  </si>
  <si>
    <t>Póliza</t>
  </si>
  <si>
    <t>1.2.2.</t>
  </si>
  <si>
    <t>1.2.2.1</t>
  </si>
  <si>
    <t>1.2.2.2</t>
  </si>
  <si>
    <t>1.2.2.3</t>
  </si>
  <si>
    <t>1.2.2.4</t>
  </si>
  <si>
    <t>1.2.2.5</t>
  </si>
  <si>
    <t>1.2.2.6</t>
  </si>
  <si>
    <t>1.2.2.7</t>
  </si>
  <si>
    <t>1.2.2.8</t>
  </si>
  <si>
    <t>1.2.2.9</t>
  </si>
  <si>
    <t>1.2.2.10</t>
  </si>
  <si>
    <t>1.2.2.11</t>
  </si>
  <si>
    <t>1.2.2.12</t>
  </si>
  <si>
    <t>1.2.2.13</t>
  </si>
  <si>
    <t>1.2.2.14</t>
  </si>
  <si>
    <t>1.2.2.15</t>
  </si>
  <si>
    <t>1.2.2.16</t>
  </si>
  <si>
    <t>CELY ACEVEDO NELSY EDITH</t>
  </si>
  <si>
    <t>1.2.1.1.1</t>
  </si>
  <si>
    <t>1.2.1.1.2</t>
  </si>
  <si>
    <t>1.2.1.2.1</t>
  </si>
  <si>
    <t>1.2.1.2.2</t>
  </si>
  <si>
    <t>GONZALEZ SAAVEDRA LIDA YASMITH</t>
  </si>
  <si>
    <t>1.2.1.3.1</t>
  </si>
  <si>
    <t>1.2.1.3.2</t>
  </si>
  <si>
    <t>1.2.1.4.1</t>
  </si>
  <si>
    <t>1.2.1.4.2</t>
  </si>
  <si>
    <t>1.2.1.5.1</t>
  </si>
  <si>
    <t>1.2.1.5.2</t>
  </si>
  <si>
    <t>CAÑON COLMENARES RICARDO ALONSO</t>
  </si>
  <si>
    <t>GOMEZ SIERRA JAIRO IVAN</t>
  </si>
  <si>
    <t>CORTES ROJAS DIANA MARIBEL</t>
  </si>
  <si>
    <t>1.2.1.6.1</t>
  </si>
  <si>
    <t>1.2.1.6.2</t>
  </si>
  <si>
    <t>HERNANDEZ GUERRERO ALEXA JINETH</t>
  </si>
  <si>
    <t>1.2.1.8.1</t>
  </si>
  <si>
    <t>1.2.1.8.2</t>
  </si>
  <si>
    <t>1.2.1.9.1</t>
  </si>
  <si>
    <t>1.2.1.9.2</t>
  </si>
  <si>
    <t>1.2.1.10.1</t>
  </si>
  <si>
    <t>1.2.1.10.2</t>
  </si>
  <si>
    <t>RONCANCIO GONZALEZ PAOLA ALEXANDRA</t>
  </si>
  <si>
    <t>GOMEZ NIVIA FABIAN HUMBERTO</t>
  </si>
  <si>
    <t>VIRGUEZ MORA ANDREA DEL PILAR</t>
  </si>
  <si>
    <t>1.2.2.1.1</t>
  </si>
  <si>
    <t>1.2.2.1.2</t>
  </si>
  <si>
    <t>VALBUENA MOLANO AIDA ALEJANDRA</t>
  </si>
  <si>
    <t>1.2.2.3.1</t>
  </si>
  <si>
    <t>CARVAJAL OLAYA YESMI</t>
  </si>
  <si>
    <t>1.2.2.2.1</t>
  </si>
  <si>
    <t>AMAYA PEREZ SANDRA MARIANA</t>
  </si>
  <si>
    <t>1.2.2.2.2</t>
  </si>
  <si>
    <t>1.2.2.2.3</t>
  </si>
  <si>
    <t>1.2.2.2.4</t>
  </si>
  <si>
    <t>1.2.2.2.5</t>
  </si>
  <si>
    <t>1.2.2.2.6</t>
  </si>
  <si>
    <t>1.2.2.2.7</t>
  </si>
  <si>
    <t>1.2.2.2.8</t>
  </si>
  <si>
    <t>CRUZ BERNAL JUAN CARLOS</t>
  </si>
  <si>
    <t>PEREZ AVELLA EDISON JESUS</t>
  </si>
  <si>
    <t>PETITT BARROSO ERICK INTYLLAN</t>
  </si>
  <si>
    <t>DIAZ BERNAL GINA ALEJANDRA</t>
  </si>
  <si>
    <t>1.2.2.4.1</t>
  </si>
  <si>
    <t>CASTELLANOS VELASQUEZ MARIA ANGELICA</t>
  </si>
  <si>
    <t>1.2.2.5.1</t>
  </si>
  <si>
    <t>1.2.2.5.2</t>
  </si>
  <si>
    <t>DURAN &amp; ALVAREZ ASOCIADOS SAS</t>
  </si>
  <si>
    <t>1.2.2.6.1</t>
  </si>
  <si>
    <t>1.2.2.6.2</t>
  </si>
  <si>
    <t>1.2.2.6.3</t>
  </si>
  <si>
    <t>1.2.2.6.4</t>
  </si>
  <si>
    <t>FERNANDEZ CAICEDO EDITH YANIRA</t>
  </si>
  <si>
    <t>ORJUELA GARZON ANGELICA MARCELA</t>
  </si>
  <si>
    <t>HERNANDEZ RUBIO MAIRA ALEJANDRA</t>
  </si>
  <si>
    <t>OSORIO HERNANDEZ ALEJANDRA</t>
  </si>
  <si>
    <t>1.2.2.7.1</t>
  </si>
  <si>
    <t>1.2.2.7.2</t>
  </si>
  <si>
    <t>PERAZA RIVERA LAURA</t>
  </si>
  <si>
    <t>1.2.2.8.1</t>
  </si>
  <si>
    <t>1.2.2.8.2</t>
  </si>
  <si>
    <t>902-202-935</t>
  </si>
  <si>
    <t>1.2.2.9.1</t>
  </si>
  <si>
    <t>1.2.2.10.1</t>
  </si>
  <si>
    <t>FULA MELO DANIELA PAOLA</t>
  </si>
  <si>
    <t>RODRIGUEZ ROMERO MARTIN AUGUSTO</t>
  </si>
  <si>
    <t>1.2.2.11.1</t>
  </si>
  <si>
    <t>1.2.2.11.2</t>
  </si>
  <si>
    <t>BECERRA PELAEZ LUISA PAOLA</t>
  </si>
  <si>
    <t>1.2.2.12.1</t>
  </si>
  <si>
    <t>ANDES SERVICIO DE CERTIFICACION DIGITAL S.A.</t>
  </si>
  <si>
    <t>1.2.2.13.1</t>
  </si>
  <si>
    <t>1.2.2.15.1</t>
  </si>
  <si>
    <t>1.2.2.14.1</t>
  </si>
  <si>
    <t>LAITON MONCADA SANDRA LORENA</t>
  </si>
  <si>
    <t>PROCESOS &amp; CANJE S A</t>
  </si>
  <si>
    <t>CICERY VEGA EDWIN</t>
  </si>
  <si>
    <t>1.3.1.1</t>
  </si>
  <si>
    <t>1.3.1.2</t>
  </si>
  <si>
    <t>VARGAS MUÑOZ JUAN CAMILO</t>
  </si>
  <si>
    <t>VELASQUEZ VARGAS DIEGO ARMANDO</t>
  </si>
  <si>
    <t>902-202-936</t>
  </si>
  <si>
    <t>2.2.1</t>
  </si>
  <si>
    <t>2.2.1.1</t>
  </si>
  <si>
    <t>COMERCIALIZADORA COINTEGRAL LA 50 S A S</t>
  </si>
  <si>
    <t>SUMINISTRAR ELEMENTOS DE BIOSEGURIDAD PARA MITIGAR LOS RIESGOS</t>
  </si>
  <si>
    <t>1.2.2.3.2</t>
  </si>
  <si>
    <t>EJECUTADO ACUMULADO A 28-02-21</t>
  </si>
  <si>
    <t>1.2.2.4.2</t>
  </si>
  <si>
    <t>1.2.2.5.3</t>
  </si>
  <si>
    <t>1.2.2.13.2</t>
  </si>
  <si>
    <t>1.2.2.13.3</t>
  </si>
  <si>
    <t>1.2.2.13.4</t>
  </si>
  <si>
    <t>PEREZ PULGARIN SANDRA MILENA</t>
  </si>
  <si>
    <t>RODRIGUEZ ISIDRO ALIRIO ANTONIO</t>
  </si>
  <si>
    <t>ROSADO GAMBOA CARLOS JOSE</t>
  </si>
  <si>
    <t>1.2.2.16.1</t>
  </si>
  <si>
    <t>ASESORÍA COMO EXPERTO EN ASUNTOS TÉCNICOS</t>
  </si>
  <si>
    <t>VELEZ Y ASOCIADOS S A S</t>
  </si>
  <si>
    <t>PRESTAR SERVICIOS DE ASESORÍA COMO EXPERTO EN ASUNTOS TÉCNICOS, LEGALES E</t>
  </si>
  <si>
    <t>INFORME MES DE MARZO 2021</t>
  </si>
  <si>
    <t>CHARLES MAHECHA MORALES</t>
  </si>
  <si>
    <t>Jefe de Unidad ( E )</t>
  </si>
  <si>
    <t>902-202-3075</t>
  </si>
  <si>
    <t>902-202-3077</t>
  </si>
  <si>
    <t>902-202-3033</t>
  </si>
  <si>
    <t>902-202-2893</t>
  </si>
  <si>
    <t>902-202-3355</t>
  </si>
  <si>
    <t>902-202-2315</t>
  </si>
  <si>
    <t>902-202-2883</t>
  </si>
  <si>
    <t>902-202-2312; 3466</t>
  </si>
  <si>
    <t>902-202-2323</t>
  </si>
  <si>
    <t>902-202-2770</t>
  </si>
  <si>
    <t>902-202-2889</t>
  </si>
  <si>
    <t>902-202-2905</t>
  </si>
  <si>
    <t>902-202-3352</t>
  </si>
  <si>
    <t>902-202-2890</t>
  </si>
  <si>
    <t>902-202-2788</t>
  </si>
  <si>
    <t>902-202-11024</t>
  </si>
  <si>
    <t>902-202-8524</t>
  </si>
  <si>
    <t>EJECUTADO MES DE MARZO 2021</t>
  </si>
  <si>
    <t>Facultad de Ingenieria</t>
  </si>
  <si>
    <t>DIRIGIR EL PROYECTO PARA LA GESTIÓN Y OPERACIÓN DE LOS RECURSOS</t>
  </si>
  <si>
    <t/>
  </si>
  <si>
    <t>LLEVAR A CABO LA SUPERVISIÓN INTERNA AL PROYECTO PARA LA GESTIÓN</t>
  </si>
  <si>
    <t>ASESORAR AL EQUIPO TÉCNICO DEL PROYECTO EN LOS COMPONENTES TECNOLÓGICOS</t>
  </si>
  <si>
    <t>PRESTAR SERVICIOS PROFESIONALES COMO COORDINADORA OPERATIVA</t>
  </si>
  <si>
    <t>PRESTAR SERVICIOS PROFESIONALES COMO COORDINADORA CONTRACTUAL</t>
  </si>
  <si>
    <t>PRESTAR SERVICIOS PROFESIONALES COMO LÍDER ADMINISTRATIVO</t>
  </si>
  <si>
    <t>PRESTAR SERVICIOS PROFESIONALES COMO SUPERVISOR FINANCIERO</t>
  </si>
  <si>
    <t>PRESTAR SERVICIOS PROFESIONALES COMO LÍDER DE EVALUACIÓN DEL PROYECTO</t>
  </si>
  <si>
    <t>PRESTAR SERVICIOS PROFESIONALES COMO LÍDER DE INTERVENTORÍA</t>
  </si>
  <si>
    <t>PRESTAR SERVICIOS PROFESIONALES COMO LÍDER DE FIDUCIA</t>
  </si>
  <si>
    <t>PRESTAR SERVICIOS PROFESIONALES EN LA GERENCIA DEL PROYECTO</t>
  </si>
  <si>
    <t>PRESTAR SERVICIOS PROFESIONALES EN EL ÁREA ADMINISTRATIVA DEL PROYECTO</t>
  </si>
  <si>
    <t>PRESTAR SERVICIOS TÉCNICOS EN LOS PROCESOS TRANSVERSALES DEL PROYECTO,</t>
  </si>
  <si>
    <t>PRESTAR SERVICIOS PROFESIONALES COMO COORDINADORA DE EVALUACIÓN DE LOS PLANES DE NEGOCIO</t>
  </si>
  <si>
    <t>PRESTAR SERVICIOS PROFESIONALES COMO COORDINADOR DE EVALUACIÓN DE LOS PLANES DE NEGOCIO</t>
  </si>
  <si>
    <t>BRINDAR EL SOPORTE TÉCNICO REQUERIDO PARA EL MANEJO DE LA INFORMACIÓN GENERADA POR EL PROYECTO APOYANDO LAS ACTIVIDADES ADMINISTRATIVAS ASIGNADAS</t>
  </si>
  <si>
    <t>PRESTAR SERVICIOS COMO PROFESIONAL CONTABLE Y FINANCIERA</t>
  </si>
  <si>
    <t>PRESTAR SERVICIOS COMO EXPERTOS EN ASUNTOS LEGALES E INSTITUCIONALES</t>
  </si>
  <si>
    <t>PRESTAR SERVICIOS PROFESIONALES PARA APOYAR EL PROCESO DE ACREDITACIÓN</t>
  </si>
  <si>
    <t>PRESTAR SERVICIOS COMO PROFESIONAL DE COMUNICACIONES DEL PROYECTO</t>
  </si>
  <si>
    <t>PRESTAR SERVICIOS PROFESIONALES COMO COORDINADOR DE CONTRATOS DE ADHESIÓN</t>
  </si>
  <si>
    <t>PRESTAR SERVICIOS PROFESIONALES EN LOS PROCESOS TRANSVERSALES DEL PROYECTO</t>
  </si>
  <si>
    <t>PRESTAR SERVICIOS PROFESIONALES COMO ASESOR FIDUCIARIO DEL PROYECTO</t>
  </si>
  <si>
    <t>PRESTAR SERVICIOS TÉCNICOS PARA LA COORDINACIÓN OPERATIVA DEL PROYECTO</t>
  </si>
  <si>
    <t>PRESTAR SERVICIOS DE CERTIFICACIÓN DE FIRMA DIGITAL EN DISPOSITIVO CRIPTOGR</t>
  </si>
  <si>
    <t>PRESTAR SERVICIOS PROFESIONALES COMO ENLACE REGIONAL</t>
  </si>
  <si>
    <t>PRESTAR SERVICIOS DE DIGITALIZACIÓN, CUSTODIA Y ACTIVIDADES CONEXAS DE ARCHIVO</t>
  </si>
  <si>
    <t>VINCULACIÓN ESTUDIANTE PARA APOYAR A LA DIRECCIÓN DEL PROYECTO</t>
  </si>
  <si>
    <t>PAGO A UN EXPERTO PARA DICTAR UNA CONFERENCIA EN EL MARCO DEL PROYECTO</t>
  </si>
  <si>
    <t>TRANSFERENCIA PARA EL PAGO DE LA GARANTÍA ÚNICA CONSTITUIDA A FAVOR DEL SERVICIO NACIONAL DE APRENDIZAJE - SENA</t>
  </si>
  <si>
    <t>Sin GMF (Valores presentados en el cuadro detalle)</t>
  </si>
  <si>
    <t>GMF</t>
  </si>
  <si>
    <t>Total</t>
  </si>
  <si>
    <t>Gastos Financieros</t>
  </si>
  <si>
    <t>GASTOS FINANCIEROS</t>
  </si>
  <si>
    <t>5.1 Gravamen a los Movimientos Financiero</t>
  </si>
  <si>
    <t>6.1</t>
  </si>
  <si>
    <t>6.1.1</t>
  </si>
  <si>
    <t>6.1.1.1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</si>
</sst>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[$$-240A]\ * #,##0_-;\-[$$-240A]\ * #,##0_-;_-[$$-240A]\ * &quot;-&quot;_-;_-@_-"/>
    <numFmt numFmtId="167" formatCode="_-* #,##0_-;\-* #,##0_-;_-* &quot;-&quot;??_-;_-@_-"/>
    <numFmt numFmtId="168" formatCode="dd\-mm\-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ncizar Sans"/>
      <family val="2"/>
    </font>
    <font>
      <b/>
      <sz val="12"/>
      <name val="Ancizar Sans"/>
      <family val="2"/>
    </font>
    <font>
      <sz val="12"/>
      <name val="Ancizar Sans"/>
      <family val="2"/>
    </font>
    <font>
      <b/>
      <sz val="20"/>
      <color theme="1"/>
      <name val="Ancizar Sans"/>
      <family val="2"/>
    </font>
    <font>
      <b/>
      <sz val="11"/>
      <color theme="1"/>
      <name val="Ancizar Sans"/>
      <family val="2"/>
    </font>
    <font>
      <b/>
      <sz val="11"/>
      <color theme="0"/>
      <name val="Ancizar Sans"/>
      <family val="2"/>
    </font>
    <font>
      <b/>
      <sz val="12"/>
      <color theme="1"/>
      <name val="Ancizar Sans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theme="1"/>
      <name val="Ancizar Sans"/>
      <family val="2"/>
    </font>
    <font>
      <sz val="8"/>
      <color theme="1"/>
      <name val="Ancizar Sans"/>
      <family val="2"/>
    </font>
    <font>
      <b/>
      <sz val="16"/>
      <color theme="1"/>
      <name val="Ancizar Sans"/>
      <family val="2"/>
    </font>
    <font>
      <sz val="12"/>
      <color theme="1"/>
      <name val="Ancizar Sans"/>
      <family val="2"/>
    </font>
    <font>
      <b/>
      <sz val="1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4998626667073579"/>
        <bgColor rgb="FFB4C6E7"/>
      </patternFill>
    </fill>
    <fill>
      <patternFill patternType="solid">
        <fgColor rgb="FFD6DCE4"/>
        <bgColor rgb="FFD6DCE4"/>
      </patternFill>
    </fill>
    <fill>
      <patternFill patternType="solid">
        <fgColor rgb="FFD8D8D8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rgb="FFB4C6E7"/>
      </patternFill>
    </fill>
    <fill>
      <patternFill patternType="solid">
        <fgColor theme="4" tint="0.59999389629810485"/>
        <bgColor rgb="FFD8D8D8"/>
      </patternFill>
    </fill>
    <fill>
      <patternFill patternType="solid">
        <fgColor theme="4" tint="-0.499984740745262"/>
        <bgColor rgb="FFB4C6E7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</cellStyleXfs>
  <cellXfs count="157">
    <xf numFmtId="0" fontId="0" fillId="0" borderId="0" xfId="0"/>
    <xf numFmtId="0" fontId="2" fillId="0" borderId="0" xfId="0" applyFont="1"/>
    <xf numFmtId="1" fontId="3" fillId="0" borderId="0" xfId="0" applyNumberFormat="1" applyFont="1"/>
    <xf numFmtId="0" fontId="2" fillId="0" borderId="0" xfId="0" applyFont="1" applyAlignment="1">
      <alignment horizontal="center" vertical="center"/>
    </xf>
    <xf numFmtId="164" fontId="2" fillId="0" borderId="0" xfId="2" applyFont="1" applyFill="1"/>
    <xf numFmtId="3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" fillId="0" borderId="4" xfId="0" applyFont="1" applyBorder="1" applyAlignment="1">
      <alignment vertical="center"/>
    </xf>
    <xf numFmtId="166" fontId="2" fillId="0" borderId="0" xfId="0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0" fillId="7" borderId="0" xfId="0" applyFont="1" applyFill="1" applyAlignment="1">
      <alignment vertical="center"/>
    </xf>
    <xf numFmtId="3" fontId="10" fillId="7" borderId="0" xfId="0" applyNumberFormat="1" applyFont="1" applyFill="1" applyAlignment="1">
      <alignment horizontal="right" vertical="center"/>
    </xf>
    <xf numFmtId="3" fontId="10" fillId="7" borderId="0" xfId="0" applyNumberFormat="1" applyFont="1" applyFill="1" applyAlignment="1">
      <alignment vertical="center"/>
    </xf>
    <xf numFmtId="0" fontId="11" fillId="7" borderId="0" xfId="0" applyFont="1" applyFill="1" applyAlignment="1">
      <alignment vertical="center" wrapText="1"/>
    </xf>
    <xf numFmtId="0" fontId="1" fillId="7" borderId="0" xfId="0" applyFont="1" applyFill="1" applyAlignment="1">
      <alignment horizontal="center" vertical="center"/>
    </xf>
    <xf numFmtId="0" fontId="1" fillId="0" borderId="0" xfId="3" applyFont="1" applyAlignment="1">
      <alignment vertical="center"/>
    </xf>
    <xf numFmtId="0" fontId="1" fillId="0" borderId="0" xfId="3" applyFont="1" applyAlignment="1">
      <alignment horizontal="left" vertical="center"/>
    </xf>
    <xf numFmtId="3" fontId="1" fillId="0" borderId="0" xfId="3" applyNumberFormat="1" applyFont="1" applyAlignment="1">
      <alignment vertical="center"/>
    </xf>
    <xf numFmtId="0" fontId="10" fillId="0" borderId="0" xfId="3" applyFont="1" applyAlignment="1">
      <alignment horizontal="left" vertical="center"/>
    </xf>
    <xf numFmtId="2" fontId="9" fillId="9" borderId="6" xfId="3" applyNumberFormat="1" applyFont="1" applyFill="1" applyBorder="1" applyAlignment="1">
      <alignment horizontal="center" vertical="center" wrapText="1"/>
    </xf>
    <xf numFmtId="2" fontId="9" fillId="9" borderId="7" xfId="3" applyNumberFormat="1" applyFont="1" applyFill="1" applyBorder="1" applyAlignment="1">
      <alignment horizontal="center" vertical="center" wrapText="1"/>
    </xf>
    <xf numFmtId="3" fontId="9" fillId="9" borderId="7" xfId="3" applyNumberFormat="1" applyFont="1" applyFill="1" applyBorder="1" applyAlignment="1">
      <alignment horizontal="center" vertical="center" wrapText="1"/>
    </xf>
    <xf numFmtId="3" fontId="9" fillId="9" borderId="8" xfId="3" applyNumberFormat="1" applyFont="1" applyFill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1" fontId="10" fillId="10" borderId="9" xfId="3" applyNumberFormat="1" applyFont="1" applyFill="1" applyBorder="1" applyAlignment="1">
      <alignment horizontal="left" vertical="center"/>
    </xf>
    <xf numFmtId="3" fontId="14" fillId="11" borderId="10" xfId="3" applyNumberFormat="1" applyFont="1" applyFill="1" applyBorder="1" applyAlignment="1">
      <alignment vertical="center"/>
    </xf>
    <xf numFmtId="3" fontId="14" fillId="11" borderId="11" xfId="3" applyNumberFormat="1" applyFont="1" applyFill="1" applyBorder="1" applyAlignment="1">
      <alignment vertical="center"/>
    </xf>
    <xf numFmtId="2" fontId="10" fillId="10" borderId="9" xfId="3" applyNumberFormat="1" applyFont="1" applyFill="1" applyBorder="1" applyAlignment="1">
      <alignment horizontal="left" vertical="center" wrapText="1"/>
    </xf>
    <xf numFmtId="2" fontId="1" fillId="0" borderId="10" xfId="3" quotePrefix="1" applyNumberFormat="1" applyFont="1" applyBorder="1" applyAlignment="1">
      <alignment horizontal="left" vertical="center" wrapText="1"/>
    </xf>
    <xf numFmtId="2" fontId="1" fillId="0" borderId="10" xfId="3" applyNumberFormat="1" applyFont="1" applyBorder="1" applyAlignment="1">
      <alignment horizontal="center" vertical="center" wrapText="1"/>
    </xf>
    <xf numFmtId="3" fontId="15" fillId="0" borderId="10" xfId="3" applyNumberFormat="1" applyFont="1" applyBorder="1" applyAlignment="1">
      <alignment vertical="center"/>
    </xf>
    <xf numFmtId="3" fontId="15" fillId="0" borderId="11" xfId="3" applyNumberFormat="1" applyFont="1" applyBorder="1" applyAlignment="1">
      <alignment vertical="center"/>
    </xf>
    <xf numFmtId="2" fontId="1" fillId="0" borderId="10" xfId="3" applyNumberFormat="1" applyFont="1" applyBorder="1" applyAlignment="1">
      <alignment horizontal="left" vertical="center" wrapText="1"/>
    </xf>
    <xf numFmtId="2" fontId="9" fillId="9" borderId="12" xfId="3" applyNumberFormat="1" applyFont="1" applyFill="1" applyBorder="1" applyAlignment="1">
      <alignment horizontal="left" vertical="center"/>
    </xf>
    <xf numFmtId="2" fontId="9" fillId="9" borderId="13" xfId="3" applyNumberFormat="1" applyFont="1" applyFill="1" applyBorder="1" applyAlignment="1">
      <alignment vertical="center"/>
    </xf>
    <xf numFmtId="3" fontId="9" fillId="9" borderId="13" xfId="3" applyNumberFormat="1" applyFont="1" applyFill="1" applyBorder="1" applyAlignment="1">
      <alignment vertical="center"/>
    </xf>
    <xf numFmtId="3" fontId="9" fillId="9" borderId="14" xfId="3" applyNumberFormat="1" applyFont="1" applyFill="1" applyBorder="1" applyAlignment="1">
      <alignment vertical="center"/>
    </xf>
    <xf numFmtId="2" fontId="0" fillId="0" borderId="10" xfId="3" quotePrefix="1" applyNumberFormat="1" applyFont="1" applyBorder="1" applyAlignment="1">
      <alignment horizontal="left" vertical="center" wrapText="1"/>
    </xf>
    <xf numFmtId="2" fontId="0" fillId="0" borderId="10" xfId="3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167" fontId="2" fillId="2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6" borderId="0" xfId="0" applyNumberFormat="1" applyFont="1" applyFill="1" applyAlignment="1">
      <alignment horizontal="left" vertical="center"/>
    </xf>
    <xf numFmtId="0" fontId="8" fillId="6" borderId="0" xfId="0" applyFont="1" applyFill="1" applyAlignment="1">
      <alignment vertical="center"/>
    </xf>
    <xf numFmtId="3" fontId="8" fillId="6" borderId="0" xfId="0" applyNumberFormat="1" applyFont="1" applyFill="1" applyAlignment="1">
      <alignment horizontal="right" vertical="center"/>
    </xf>
    <xf numFmtId="3" fontId="8" fillId="6" borderId="0" xfId="0" applyNumberFormat="1" applyFont="1" applyFill="1" applyAlignment="1">
      <alignment vertical="center"/>
    </xf>
    <xf numFmtId="0" fontId="6" fillId="5" borderId="0" xfId="0" applyNumberFormat="1" applyFont="1" applyFill="1" applyAlignment="1">
      <alignment horizontal="left" vertical="center"/>
    </xf>
    <xf numFmtId="0" fontId="6" fillId="5" borderId="0" xfId="0" applyFont="1" applyFill="1" applyAlignment="1">
      <alignment vertical="center"/>
    </xf>
    <xf numFmtId="3" fontId="6" fillId="5" borderId="0" xfId="0" applyNumberFormat="1" applyFont="1" applyFill="1" applyAlignment="1">
      <alignment horizontal="right" vertical="center"/>
    </xf>
    <xf numFmtId="3" fontId="6" fillId="5" borderId="0" xfId="0" applyNumberFormat="1" applyFont="1" applyFill="1" applyAlignment="1">
      <alignment vertical="center"/>
    </xf>
    <xf numFmtId="0" fontId="16" fillId="5" borderId="0" xfId="0" applyFont="1" applyFill="1" applyAlignment="1">
      <alignment vertical="center" wrapText="1"/>
    </xf>
    <xf numFmtId="0" fontId="6" fillId="7" borderId="0" xfId="0" applyNumberFormat="1" applyFont="1" applyFill="1" applyAlignment="1">
      <alignment horizontal="left" vertical="center"/>
    </xf>
    <xf numFmtId="0" fontId="6" fillId="7" borderId="0" xfId="0" applyFont="1" applyFill="1" applyAlignment="1">
      <alignment vertical="center"/>
    </xf>
    <xf numFmtId="3" fontId="6" fillId="7" borderId="0" xfId="0" applyNumberFormat="1" applyFont="1" applyFill="1" applyAlignment="1">
      <alignment horizontal="right" vertical="center"/>
    </xf>
    <xf numFmtId="3" fontId="6" fillId="7" borderId="0" xfId="0" applyNumberFormat="1" applyFont="1" applyFill="1" applyAlignment="1">
      <alignment vertical="center"/>
    </xf>
    <xf numFmtId="0" fontId="17" fillId="7" borderId="0" xfId="0" applyFont="1" applyFill="1" applyAlignment="1">
      <alignment vertical="center" wrapText="1"/>
    </xf>
    <xf numFmtId="0" fontId="6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horizontal="right" vertical="center"/>
    </xf>
    <xf numFmtId="14" fontId="7" fillId="3" borderId="2" xfId="0" applyNumberFormat="1" applyFont="1" applyFill="1" applyBorder="1" applyAlignment="1">
      <alignment horizontal="right" vertical="center" wrapText="1"/>
    </xf>
    <xf numFmtId="14" fontId="2" fillId="0" borderId="0" xfId="0" applyNumberFormat="1" applyFont="1" applyFill="1" applyBorder="1" applyAlignment="1">
      <alignment horizontal="right" vertical="center"/>
    </xf>
    <xf numFmtId="14" fontId="2" fillId="0" borderId="0" xfId="0" applyNumberFormat="1" applyFont="1" applyBorder="1" applyAlignment="1">
      <alignment horizontal="right" vertical="center"/>
    </xf>
    <xf numFmtId="14" fontId="2" fillId="0" borderId="0" xfId="2" applyNumberFormat="1" applyFont="1" applyFill="1" applyAlignment="1">
      <alignment horizontal="right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vertical="center"/>
    </xf>
    <xf numFmtId="0" fontId="7" fillId="3" borderId="3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14" fontId="16" fillId="6" borderId="0" xfId="0" applyNumberFormat="1" applyFont="1" applyFill="1" applyAlignment="1">
      <alignment horizontal="right" vertical="center" wrapText="1"/>
    </xf>
    <xf numFmtId="14" fontId="8" fillId="6" borderId="0" xfId="0" applyNumberFormat="1" applyFont="1" applyFill="1" applyAlignment="1">
      <alignment horizontal="right" vertical="center"/>
    </xf>
    <xf numFmtId="0" fontId="8" fillId="6" borderId="0" xfId="0" applyFont="1" applyFill="1" applyAlignment="1">
      <alignment horizontal="right" vertical="center"/>
    </xf>
    <xf numFmtId="14" fontId="6" fillId="5" borderId="0" xfId="0" applyNumberFormat="1" applyFont="1" applyFill="1" applyAlignment="1">
      <alignment horizontal="right" vertical="center"/>
    </xf>
    <xf numFmtId="168" fontId="6" fillId="5" borderId="0" xfId="0" applyNumberFormat="1" applyFont="1" applyFill="1" applyAlignment="1">
      <alignment horizontal="right" vertical="center"/>
    </xf>
    <xf numFmtId="14" fontId="2" fillId="7" borderId="0" xfId="0" applyNumberFormat="1" applyFont="1" applyFill="1" applyAlignment="1">
      <alignment horizontal="right" vertical="center"/>
    </xf>
    <xf numFmtId="168" fontId="2" fillId="7" borderId="0" xfId="0" applyNumberFormat="1" applyFont="1" applyFill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vertical="center"/>
    </xf>
    <xf numFmtId="0" fontId="1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left" vertical="center"/>
    </xf>
    <xf numFmtId="3" fontId="20" fillId="4" borderId="0" xfId="0" applyNumberFormat="1" applyFont="1" applyFill="1" applyAlignment="1">
      <alignment horizontal="right" vertical="center"/>
    </xf>
    <xf numFmtId="3" fontId="20" fillId="4" borderId="0" xfId="0" applyNumberFormat="1" applyFont="1" applyFill="1" applyAlignment="1">
      <alignment vertical="center"/>
    </xf>
    <xf numFmtId="0" fontId="21" fillId="4" borderId="0" xfId="0" applyFont="1" applyFill="1" applyAlignment="1">
      <alignment vertical="center" wrapText="1"/>
    </xf>
    <xf numFmtId="0" fontId="20" fillId="4" borderId="0" xfId="0" applyFont="1" applyFill="1" applyAlignment="1">
      <alignment horizontal="center" vertical="center"/>
    </xf>
    <xf numFmtId="168" fontId="20" fillId="4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vertical="center" wrapText="1"/>
    </xf>
    <xf numFmtId="0" fontId="0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3" fontId="8" fillId="6" borderId="0" xfId="0" applyNumberFormat="1" applyFont="1" applyFill="1" applyAlignment="1">
      <alignment vertical="center" wrapText="1"/>
    </xf>
    <xf numFmtId="3" fontId="6" fillId="5" borderId="0" xfId="0" applyNumberFormat="1" applyFont="1" applyFill="1" applyAlignment="1">
      <alignment vertical="center" wrapText="1"/>
    </xf>
    <xf numFmtId="3" fontId="6" fillId="7" borderId="0" xfId="0" applyNumberFormat="1" applyFont="1" applyFill="1" applyAlignment="1">
      <alignment vertical="center" wrapText="1"/>
    </xf>
    <xf numFmtId="3" fontId="6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2" fillId="7" borderId="0" xfId="0" applyNumberFormat="1" applyFont="1" applyFill="1" applyAlignment="1">
      <alignment vertical="center" wrapText="1"/>
    </xf>
    <xf numFmtId="3" fontId="2" fillId="5" borderId="0" xfId="0" applyNumberFormat="1" applyFont="1" applyFill="1" applyAlignment="1">
      <alignment vertical="center" wrapText="1"/>
    </xf>
    <xf numFmtId="3" fontId="2" fillId="6" borderId="0" xfId="0" applyNumberFormat="1" applyFont="1" applyFill="1" applyAlignment="1">
      <alignment vertical="center" wrapText="1"/>
    </xf>
    <xf numFmtId="0" fontId="0" fillId="7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9" fillId="13" borderId="7" xfId="0" applyNumberFormat="1" applyFont="1" applyFill="1" applyBorder="1" applyAlignment="1">
      <alignment horizontal="center" vertical="center" wrapText="1"/>
    </xf>
    <xf numFmtId="3" fontId="9" fillId="13" borderId="8" xfId="0" applyNumberFormat="1" applyFont="1" applyFill="1" applyBorder="1" applyAlignment="1">
      <alignment horizontal="center" vertical="center" wrapText="1"/>
    </xf>
    <xf numFmtId="3" fontId="14" fillId="14" borderId="10" xfId="0" applyNumberFormat="1" applyFont="1" applyFill="1" applyBorder="1" applyAlignment="1">
      <alignment vertical="center"/>
    </xf>
    <xf numFmtId="3" fontId="14" fillId="14" borderId="11" xfId="0" applyNumberFormat="1" applyFont="1" applyFill="1" applyBorder="1" applyAlignment="1">
      <alignment vertical="center"/>
    </xf>
    <xf numFmtId="3" fontId="15" fillId="0" borderId="10" xfId="0" applyNumberFormat="1" applyFont="1" applyFill="1" applyBorder="1" applyAlignment="1">
      <alignment vertical="center"/>
    </xf>
    <xf numFmtId="3" fontId="15" fillId="0" borderId="11" xfId="0" applyNumberFormat="1" applyFont="1" applyFill="1" applyBorder="1" applyAlignment="1">
      <alignment vertical="center"/>
    </xf>
    <xf numFmtId="3" fontId="15" fillId="0" borderId="10" xfId="0" applyNumberFormat="1" applyFont="1" applyBorder="1" applyAlignment="1">
      <alignment vertical="center"/>
    </xf>
    <xf numFmtId="3" fontId="15" fillId="0" borderId="11" xfId="0" applyNumberFormat="1" applyFont="1" applyBorder="1" applyAlignment="1">
      <alignment vertical="center"/>
    </xf>
    <xf numFmtId="3" fontId="9" fillId="15" borderId="13" xfId="0" applyNumberFormat="1" applyFont="1" applyFill="1" applyBorder="1" applyAlignment="1">
      <alignment vertical="center"/>
    </xf>
    <xf numFmtId="3" fontId="9" fillId="15" borderId="14" xfId="0" applyNumberFormat="1" applyFont="1" applyFill="1" applyBorder="1" applyAlignment="1">
      <alignment vertical="center"/>
    </xf>
    <xf numFmtId="3" fontId="22" fillId="0" borderId="15" xfId="0" applyNumberFormat="1" applyFont="1" applyBorder="1" applyAlignment="1">
      <alignment horizontal="center" vertical="center"/>
    </xf>
    <xf numFmtId="3" fontId="22" fillId="0" borderId="16" xfId="0" applyNumberFormat="1" applyFont="1" applyBorder="1" applyAlignment="1">
      <alignment vertical="center"/>
    </xf>
    <xf numFmtId="3" fontId="22" fillId="0" borderId="17" xfId="0" applyNumberFormat="1" applyFont="1" applyBorder="1" applyAlignment="1">
      <alignment vertical="center"/>
    </xf>
    <xf numFmtId="3" fontId="9" fillId="4" borderId="18" xfId="0" applyNumberFormat="1" applyFont="1" applyFill="1" applyBorder="1" applyAlignment="1">
      <alignment horizontal="center" vertical="center"/>
    </xf>
    <xf numFmtId="3" fontId="9" fillId="4" borderId="5" xfId="0" applyNumberFormat="1" applyFont="1" applyFill="1" applyBorder="1" applyAlignment="1">
      <alignment vertical="center"/>
    </xf>
    <xf numFmtId="3" fontId="9" fillId="4" borderId="19" xfId="0" applyNumberFormat="1" applyFont="1" applyFill="1" applyBorder="1" applyAlignment="1">
      <alignment vertical="center"/>
    </xf>
    <xf numFmtId="167" fontId="2" fillId="0" borderId="0" xfId="1" applyNumberFormat="1" applyFont="1" applyAlignment="1">
      <alignment horizontal="center" vertical="center"/>
    </xf>
    <xf numFmtId="1" fontId="3" fillId="0" borderId="0" xfId="0" applyNumberFormat="1" applyFont="1" applyAlignment="1"/>
    <xf numFmtId="3" fontId="2" fillId="0" borderId="0" xfId="0" applyNumberFormat="1" applyFont="1" applyAlignment="1">
      <alignment horizontal="center" vertical="center"/>
    </xf>
    <xf numFmtId="167" fontId="2" fillId="0" borderId="0" xfId="1" applyNumberFormat="1" applyFont="1" applyFill="1" applyBorder="1" applyAlignment="1">
      <alignment vertical="center" wrapText="1"/>
    </xf>
    <xf numFmtId="167" fontId="2" fillId="0" borderId="0" xfId="1" applyNumberFormat="1" applyFont="1" applyFill="1" applyBorder="1" applyAlignment="1">
      <alignment vertical="center"/>
    </xf>
    <xf numFmtId="167" fontId="2" fillId="0" borderId="0" xfId="1" applyNumberFormat="1" applyFont="1" applyFill="1" applyBorder="1" applyAlignment="1">
      <alignment horizontal="right" vertical="center"/>
    </xf>
    <xf numFmtId="3" fontId="10" fillId="12" borderId="5" xfId="0" applyNumberFormat="1" applyFont="1" applyFill="1" applyBorder="1" applyAlignment="1">
      <alignment horizontal="center" vertical="center" wrapText="1"/>
    </xf>
    <xf numFmtId="2" fontId="10" fillId="11" borderId="10" xfId="3" applyNumberFormat="1" applyFont="1" applyFill="1" applyBorder="1" applyAlignment="1">
      <alignment horizontal="center" vertical="center" wrapText="1"/>
    </xf>
    <xf numFmtId="0" fontId="13" fillId="0" borderId="10" xfId="3" applyFont="1" applyBorder="1" applyAlignment="1">
      <alignment vertical="center"/>
    </xf>
    <xf numFmtId="0" fontId="10" fillId="0" borderId="0" xfId="3" applyFont="1" applyAlignment="1">
      <alignment horizontal="left" vertical="center"/>
    </xf>
    <xf numFmtId="0" fontId="1" fillId="0" borderId="0" xfId="3" applyFont="1" applyAlignment="1">
      <alignment horizontal="left" vertical="center"/>
    </xf>
    <xf numFmtId="3" fontId="10" fillId="8" borderId="5" xfId="3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/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67" formatCode="_-* #,##0_-;\-* #,##0_-;_-* &quot;-&quot;??_-;_-@_-"/>
      <fill>
        <patternFill patternType="none">
          <fgColor indexed="64"/>
          <bgColor indexed="65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BFBFBF"/>
        </top>
      </border>
    </dxf>
    <dxf>
      <font>
        <strike val="0"/>
        <outline val="0"/>
        <shadow val="0"/>
        <u val="none"/>
        <vertAlign val="baseline"/>
        <name val="Ancizar Sans"/>
        <scheme val="none"/>
      </font>
      <alignment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ncizar Sans"/>
        <scheme val="none"/>
      </font>
      <fill>
        <patternFill patternType="none">
          <fgColor rgb="FF000000"/>
          <bgColor rgb="FFFFFFFF"/>
        </patternFill>
      </fill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ncizar Sans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0" tint="-0.34998626667073579"/>
          <bgColor theme="0" tint="-0.34998626667073579"/>
        </patternFill>
      </fill>
    </dxf>
    <dxf>
      <fill>
        <patternFill patternType="solid">
          <fgColor theme="0" tint="-0.34998626667073579"/>
          <bgColor theme="0" tint="-0.34998626667073579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1"/>
          <bgColor theme="1"/>
        </patternFill>
      </fill>
      <border>
        <bottom style="thick">
          <color theme="0"/>
        </bottom>
      </border>
    </dxf>
    <dxf>
      <font>
        <b val="0"/>
        <i val="0"/>
        <strike val="0"/>
        <u val="none"/>
        <color theme="1"/>
      </font>
      <fill>
        <patternFill patternType="solid">
          <fgColor theme="0" tint="-4.9989318521683403E-2"/>
          <bgColor theme="0" tint="-0.14996795556505021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TableStyleMedium8 2" pivot="0" count="7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firstRowStripe" dxfId="34"/>
      <tableStyleElement type="firstColumn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553561</xdr:colOff>
      <xdr:row>153</xdr:row>
      <xdr:rowOff>0</xdr:rowOff>
    </xdr:from>
    <xdr:to>
      <xdr:col>2</xdr:col>
      <xdr:colOff>555149</xdr:colOff>
      <xdr:row>153</xdr:row>
      <xdr:rowOff>5160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AF5820A9-0B89-48CE-93A3-48564D6E13A8}"/>
            </a:ext>
          </a:extLst>
        </xdr:cNvPr>
        <xdr:cNvCxnSpPr/>
      </xdr:nvCxnSpPr>
      <xdr:spPr>
        <a:xfrm rot="5400000">
          <a:off x="4723725" y="5061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553561</xdr:colOff>
      <xdr:row>153</xdr:row>
      <xdr:rowOff>0</xdr:rowOff>
    </xdr:from>
    <xdr:to>
      <xdr:col>2</xdr:col>
      <xdr:colOff>555149</xdr:colOff>
      <xdr:row>153</xdr:row>
      <xdr:rowOff>5160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B72516E-F2BC-421A-9DAD-1992B0E25D79}"/>
            </a:ext>
          </a:extLst>
        </xdr:cNvPr>
        <xdr:cNvCxnSpPr/>
      </xdr:nvCxnSpPr>
      <xdr:spPr>
        <a:xfrm rot="5400000">
          <a:off x="4723725" y="5061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553561</xdr:colOff>
      <xdr:row>154</xdr:row>
      <xdr:rowOff>0</xdr:rowOff>
    </xdr:from>
    <xdr:to>
      <xdr:col>2</xdr:col>
      <xdr:colOff>555149</xdr:colOff>
      <xdr:row>154</xdr:row>
      <xdr:rowOff>10319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A49A61B2-B812-4235-A98A-403B2C2D0115}"/>
            </a:ext>
          </a:extLst>
        </xdr:cNvPr>
        <xdr:cNvCxnSpPr/>
      </xdr:nvCxnSpPr>
      <xdr:spPr>
        <a:xfrm rot="5400000">
          <a:off x="4721145" y="50820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553561</xdr:colOff>
      <xdr:row>153</xdr:row>
      <xdr:rowOff>0</xdr:rowOff>
    </xdr:from>
    <xdr:to>
      <xdr:col>8</xdr:col>
      <xdr:colOff>555149</xdr:colOff>
      <xdr:row>153</xdr:row>
      <xdr:rowOff>5160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A2BC995C-37F4-4AED-82D9-2C3A3C1876A0}"/>
            </a:ext>
          </a:extLst>
        </xdr:cNvPr>
        <xdr:cNvCxnSpPr/>
      </xdr:nvCxnSpPr>
      <xdr:spPr>
        <a:xfrm rot="5400000">
          <a:off x="13296225" y="5061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553561</xdr:colOff>
      <xdr:row>153</xdr:row>
      <xdr:rowOff>0</xdr:rowOff>
    </xdr:from>
    <xdr:to>
      <xdr:col>8</xdr:col>
      <xdr:colOff>555149</xdr:colOff>
      <xdr:row>153</xdr:row>
      <xdr:rowOff>5160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E84CE5E-A593-4FA0-9BC9-13E26B922F82}"/>
            </a:ext>
          </a:extLst>
        </xdr:cNvPr>
        <xdr:cNvCxnSpPr/>
      </xdr:nvCxnSpPr>
      <xdr:spPr>
        <a:xfrm rot="5400000">
          <a:off x="13296225" y="5061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553561</xdr:colOff>
      <xdr:row>154</xdr:row>
      <xdr:rowOff>0</xdr:rowOff>
    </xdr:from>
    <xdr:to>
      <xdr:col>8</xdr:col>
      <xdr:colOff>555149</xdr:colOff>
      <xdr:row>154</xdr:row>
      <xdr:rowOff>10319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0F30A44-7381-4E77-B4E2-3682F41CAA03}"/>
            </a:ext>
          </a:extLst>
        </xdr:cNvPr>
        <xdr:cNvCxnSpPr/>
      </xdr:nvCxnSpPr>
      <xdr:spPr>
        <a:xfrm rot="5400000">
          <a:off x="13293645" y="50820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a22" displayName="Tabla22" ref="A4:N148" headerRowDxfId="32" dataDxfId="30" totalsRowDxfId="28" headerRowBorderDxfId="31" tableBorderDxfId="29" totalsRowBorderDxfId="27">
  <autoFilter ref="A4:N148"/>
  <tableColumns count="14">
    <tableColumn id="1" name="No. Orden" totalsRowLabel="Total" dataDxfId="26" totalsRowDxfId="25"/>
    <tableColumn id="2" name="RUBROS" dataDxfId="24" totalsRowDxfId="23"/>
    <tableColumn id="12" name="Valor unitario (mes, unidad, etc)" dataDxfId="22" totalsRowDxfId="21"/>
    <tableColumn id="3" name="PRESUPUESTO" totalsRowFunction="custom" dataDxfId="20" totalsRowDxfId="19">
      <totalsRowFormula>+D126+D122+D111+D106+D5</totalsRowFormula>
    </tableColumn>
    <tableColumn id="16" name="COMPROMISO" dataDxfId="18" totalsRowDxfId="17"/>
    <tableColumn id="18" name="EJECUTADO ACUMULADO A 28-02-21" dataDxfId="16" totalsRowDxfId="15"/>
    <tableColumn id="20" name="EJECUTADO MES DE MARZO 2021" dataDxfId="14" totalsRowDxfId="13"/>
    <tableColumn id="22" name="EJECUTADO ACUMULADO A LA FECHA" dataDxfId="12" totalsRowDxfId="11"/>
    <tableColumn id="6" name="Descripción y justificación del gasto " dataDxfId="10"/>
    <tableColumn id="7" name="No. de comprobante _x000a_/ Egreso mes reportado" dataDxfId="9" totalsRowDxfId="8"/>
    <tableColumn id="8" name="Duración (Meses)" dataDxfId="7" totalsRowDxfId="6"/>
    <tableColumn id="9" name="Fecha inicio_x000a_dd/mm/aa" dataDxfId="5" totalsRowDxfId="4"/>
    <tableColumn id="10" name="Fecha de terminación dd/mm/aa" dataDxfId="3" totalsRowDxfId="2"/>
    <tableColumn id="11" name="Control contabilidad interna - operador" totalsRowFunction="count" dataDxfId="1" totalsRowDxfId="0" dataCellStyle="Millar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184"/>
  <sheetViews>
    <sheetView showGridLines="0" tabSelected="1" zoomScale="80" zoomScaleNormal="8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56" sqref="E156"/>
    </sheetView>
  </sheetViews>
  <sheetFormatPr baseColWidth="10" defaultColWidth="11.42578125" defaultRowHeight="15" x14ac:dyDescent="0.25"/>
  <cols>
    <col min="1" max="1" width="12.140625" style="7" bestFit="1" customWidth="1"/>
    <col min="2" max="2" width="50.42578125" style="6" customWidth="1"/>
    <col min="3" max="3" width="18.85546875" style="6" customWidth="1"/>
    <col min="4" max="4" width="25.85546875" style="6" customWidth="1"/>
    <col min="5" max="5" width="23.140625" style="6" customWidth="1"/>
    <col min="6" max="7" width="20" style="6" customWidth="1"/>
    <col min="8" max="8" width="20.7109375" style="6" customWidth="1"/>
    <col min="9" max="9" width="37.42578125" style="115" bestFit="1" customWidth="1"/>
    <col min="10" max="10" width="26.140625" style="6" bestFit="1" customWidth="1"/>
    <col min="11" max="11" width="13.85546875" style="3" bestFit="1" customWidth="1"/>
    <col min="12" max="12" width="16.28515625" style="79" bestFit="1" customWidth="1"/>
    <col min="13" max="13" width="16.42578125" style="79" bestFit="1" customWidth="1"/>
    <col min="14" max="14" width="28.140625" style="85" bestFit="1" customWidth="1"/>
    <col min="15" max="15" width="2.85546875" style="6" bestFit="1" customWidth="1"/>
    <col min="16" max="16" width="3.140625" style="6" bestFit="1" customWidth="1"/>
    <col min="17" max="16384" width="11.42578125" style="6"/>
  </cols>
  <sheetData>
    <row r="1" spans="1:16" ht="20.25" x14ac:dyDescent="0.25">
      <c r="B1" s="92" t="s">
        <v>206</v>
      </c>
    </row>
    <row r="2" spans="1:16" ht="26.25" x14ac:dyDescent="0.25">
      <c r="A2" s="89"/>
      <c r="B2" s="91" t="s">
        <v>208</v>
      </c>
      <c r="C2" s="89"/>
      <c r="D2" s="89"/>
      <c r="E2" s="100" t="s">
        <v>207</v>
      </c>
      <c r="F2" s="101" t="s">
        <v>335</v>
      </c>
      <c r="G2" s="90"/>
      <c r="H2" s="89"/>
      <c r="I2" s="89"/>
      <c r="J2" s="89"/>
      <c r="K2" s="89"/>
      <c r="L2" s="89"/>
      <c r="M2" s="89"/>
      <c r="N2" s="89"/>
    </row>
    <row r="3" spans="1:16" ht="4.5" customHeight="1" thickBot="1" x14ac:dyDescent="0.3"/>
    <row r="4" spans="1:16" s="11" customFormat="1" ht="45.75" customHeight="1" thickBot="1" x14ac:dyDescent="0.3">
      <c r="A4" s="8" t="s">
        <v>22</v>
      </c>
      <c r="B4" s="9" t="s">
        <v>0</v>
      </c>
      <c r="C4" s="9" t="s">
        <v>65</v>
      </c>
      <c r="D4" s="10" t="s">
        <v>3</v>
      </c>
      <c r="E4" s="10" t="s">
        <v>4</v>
      </c>
      <c r="F4" s="10" t="s">
        <v>322</v>
      </c>
      <c r="G4" s="10" t="s">
        <v>355</v>
      </c>
      <c r="H4" s="10" t="s">
        <v>27</v>
      </c>
      <c r="I4" s="9" t="s">
        <v>11</v>
      </c>
      <c r="J4" s="9" t="s">
        <v>21</v>
      </c>
      <c r="K4" s="9" t="s">
        <v>26</v>
      </c>
      <c r="L4" s="80" t="s">
        <v>13</v>
      </c>
      <c r="M4" s="80" t="s">
        <v>20</v>
      </c>
      <c r="N4" s="86" t="s">
        <v>19</v>
      </c>
    </row>
    <row r="5" spans="1:16" s="14" customFormat="1" ht="18" customHeight="1" x14ac:dyDescent="0.25">
      <c r="A5" s="58">
        <v>1</v>
      </c>
      <c r="B5" s="58" t="s">
        <v>1</v>
      </c>
      <c r="C5" s="59"/>
      <c r="D5" s="60">
        <f>+D6+D17+D102</f>
        <v>4717720322</v>
      </c>
      <c r="E5" s="61">
        <f t="shared" ref="E5" si="0">+E6+E17+E102</f>
        <v>2329397027.8884463</v>
      </c>
      <c r="F5" s="61">
        <f t="shared" ref="F5" si="1">+F6+F17+F102</f>
        <v>748934011.95219123</v>
      </c>
      <c r="G5" s="61">
        <f t="shared" ref="G5" si="2">+G6+G17+G102</f>
        <v>141738620.51792827</v>
      </c>
      <c r="H5" s="61">
        <f t="shared" ref="H5" si="3">+H6+H17+H102</f>
        <v>890672632.47011948</v>
      </c>
      <c r="I5" s="116"/>
      <c r="J5" s="61"/>
      <c r="K5" s="61"/>
      <c r="L5" s="93"/>
      <c r="M5" s="94"/>
      <c r="N5" s="95"/>
      <c r="O5" s="13"/>
      <c r="P5" s="12"/>
    </row>
    <row r="6" spans="1:16" s="14" customFormat="1" ht="18" customHeight="1" x14ac:dyDescent="0.25">
      <c r="A6" s="62" t="s">
        <v>96</v>
      </c>
      <c r="B6" s="63" t="s">
        <v>2</v>
      </c>
      <c r="C6" s="64"/>
      <c r="D6" s="65">
        <f>+'Resolución 2643 de 2020'!D9</f>
        <v>806550000</v>
      </c>
      <c r="E6" s="65">
        <f t="shared" ref="E6" si="4">+E8+E12+E15</f>
        <v>448974892.4302789</v>
      </c>
      <c r="F6" s="65">
        <f t="shared" ref="F6" si="5">+F8+F12+F15</f>
        <v>160381483.06772909</v>
      </c>
      <c r="G6" s="65">
        <f t="shared" ref="G6" si="6">+G8+G12+G15</f>
        <v>26125926.294820718</v>
      </c>
      <c r="H6" s="65">
        <f t="shared" ref="H6" si="7">+H8+H12+H15</f>
        <v>186507409.36254981</v>
      </c>
      <c r="I6" s="117"/>
      <c r="J6" s="65"/>
      <c r="K6" s="66"/>
      <c r="L6" s="96"/>
      <c r="M6" s="96"/>
      <c r="N6" s="97"/>
    </row>
    <row r="7" spans="1:16" s="14" customFormat="1" ht="18" customHeight="1" x14ac:dyDescent="0.25">
      <c r="A7" s="67" t="s">
        <v>18</v>
      </c>
      <c r="B7" s="68" t="s">
        <v>62</v>
      </c>
      <c r="C7" s="69"/>
      <c r="D7" s="70"/>
      <c r="E7" s="70"/>
      <c r="F7" s="70"/>
      <c r="G7" s="70"/>
      <c r="H7" s="70"/>
      <c r="I7" s="118"/>
      <c r="J7" s="70"/>
      <c r="K7" s="71"/>
      <c r="L7" s="98"/>
      <c r="M7" s="98"/>
      <c r="N7" s="99"/>
    </row>
    <row r="8" spans="1:16" s="14" customFormat="1" x14ac:dyDescent="0.25">
      <c r="A8" s="72" t="s">
        <v>188</v>
      </c>
      <c r="B8" s="21" t="s">
        <v>68</v>
      </c>
      <c r="C8" s="73"/>
      <c r="D8" s="74"/>
      <c r="E8" s="74">
        <f t="shared" ref="E8" si="8">+E9+E10</f>
        <v>293041559.76095617</v>
      </c>
      <c r="F8" s="74">
        <f t="shared" ref="F8" si="9">+F9+F10</f>
        <v>92400000</v>
      </c>
      <c r="G8" s="74">
        <f t="shared" ref="G8" si="10">+G9+G10</f>
        <v>13200000</v>
      </c>
      <c r="H8" s="74">
        <f t="shared" ref="H8" si="11">+H9+H10</f>
        <v>105600000</v>
      </c>
      <c r="I8" s="119"/>
      <c r="J8" s="74"/>
      <c r="K8" s="75"/>
      <c r="L8" s="79"/>
      <c r="M8" s="79"/>
      <c r="N8" s="85"/>
    </row>
    <row r="9" spans="1:16" s="14" customFormat="1" ht="30" x14ac:dyDescent="0.25">
      <c r="A9" s="76" t="s">
        <v>202</v>
      </c>
      <c r="B9" s="6" t="s">
        <v>187</v>
      </c>
      <c r="C9" s="77">
        <v>13200000</v>
      </c>
      <c r="D9" s="78"/>
      <c r="E9" s="78">
        <v>132000000</v>
      </c>
      <c r="F9" s="78">
        <v>92400000</v>
      </c>
      <c r="G9" s="78">
        <v>13200000</v>
      </c>
      <c r="H9" s="78">
        <v>105600000</v>
      </c>
      <c r="I9" s="120" t="s">
        <v>357</v>
      </c>
      <c r="J9" s="85" t="s">
        <v>338</v>
      </c>
      <c r="K9" s="12">
        <v>36</v>
      </c>
      <c r="L9" s="79">
        <v>43984</v>
      </c>
      <c r="M9" s="79">
        <v>44255</v>
      </c>
      <c r="N9" s="85">
        <v>1</v>
      </c>
    </row>
    <row r="10" spans="1:16" s="14" customFormat="1" ht="30" x14ac:dyDescent="0.25">
      <c r="A10" s="76" t="s">
        <v>203</v>
      </c>
      <c r="B10" s="6" t="s">
        <v>187</v>
      </c>
      <c r="C10" s="77">
        <v>13420129.980079681</v>
      </c>
      <c r="D10" s="78"/>
      <c r="E10" s="78">
        <v>161041559.76095617</v>
      </c>
      <c r="F10" s="78">
        <v>0</v>
      </c>
      <c r="G10" s="78">
        <v>0</v>
      </c>
      <c r="H10" s="78">
        <v>0</v>
      </c>
      <c r="I10" s="120" t="s">
        <v>357</v>
      </c>
      <c r="J10" s="85"/>
      <c r="K10" s="6"/>
      <c r="L10" s="79">
        <v>44256</v>
      </c>
      <c r="M10" s="79">
        <v>44620</v>
      </c>
      <c r="N10" s="85"/>
    </row>
    <row r="11" spans="1:16" s="14" customFormat="1" x14ac:dyDescent="0.25">
      <c r="A11" s="67" t="s">
        <v>28</v>
      </c>
      <c r="B11" s="68" t="s">
        <v>63</v>
      </c>
      <c r="C11" s="69"/>
      <c r="D11" s="70"/>
      <c r="E11" s="70"/>
      <c r="F11" s="70"/>
      <c r="G11" s="70"/>
      <c r="H11" s="70"/>
      <c r="I11" s="121" t="s">
        <v>358</v>
      </c>
      <c r="J11" s="69"/>
      <c r="K11" s="71"/>
      <c r="L11" s="98"/>
      <c r="M11" s="98"/>
      <c r="N11" s="99"/>
    </row>
    <row r="12" spans="1:16" s="14" customFormat="1" x14ac:dyDescent="0.25">
      <c r="A12" s="72" t="s">
        <v>189</v>
      </c>
      <c r="B12" s="21" t="s">
        <v>69</v>
      </c>
      <c r="C12" s="73"/>
      <c r="D12" s="74"/>
      <c r="E12" s="74">
        <f t="shared" ref="E12" si="12">+E13+E14</f>
        <v>110933332.6693227</v>
      </c>
      <c r="F12" s="74">
        <f>+F13+F14</f>
        <v>37981483.067729086</v>
      </c>
      <c r="G12" s="74">
        <f>+G13+G14</f>
        <v>5425926.2948207175</v>
      </c>
      <c r="H12" s="74">
        <f t="shared" ref="H12" si="13">+H13+H14</f>
        <v>43407409.362549804</v>
      </c>
      <c r="I12" s="120" t="s">
        <v>358</v>
      </c>
      <c r="J12" s="73"/>
      <c r="K12" s="75"/>
      <c r="L12" s="79"/>
      <c r="M12" s="79"/>
      <c r="N12" s="85"/>
    </row>
    <row r="13" spans="1:16" s="14" customFormat="1" ht="45" x14ac:dyDescent="0.25">
      <c r="A13" s="76" t="s">
        <v>210</v>
      </c>
      <c r="B13" s="6" t="s">
        <v>204</v>
      </c>
      <c r="C13" s="77">
        <v>5425926.2948207175</v>
      </c>
      <c r="D13" s="78"/>
      <c r="E13" s="78">
        <v>48833332.669322707</v>
      </c>
      <c r="F13" s="78">
        <v>37981483.067729086</v>
      </c>
      <c r="G13" s="78">
        <v>5425926.2948207175</v>
      </c>
      <c r="H13" s="78">
        <v>43407409.362549804</v>
      </c>
      <c r="I13" s="120" t="s">
        <v>359</v>
      </c>
      <c r="J13" s="85" t="s">
        <v>339</v>
      </c>
      <c r="K13" s="12">
        <v>36</v>
      </c>
      <c r="L13" s="79">
        <v>43984</v>
      </c>
      <c r="M13" s="79">
        <v>44255</v>
      </c>
      <c r="N13" s="85">
        <v>2</v>
      </c>
    </row>
    <row r="14" spans="1:16" s="14" customFormat="1" ht="45" x14ac:dyDescent="0.25">
      <c r="A14" s="76" t="s">
        <v>211</v>
      </c>
      <c r="B14" s="6" t="s">
        <v>204</v>
      </c>
      <c r="C14" s="77">
        <v>5175000</v>
      </c>
      <c r="D14" s="78"/>
      <c r="E14" s="78">
        <v>62100000</v>
      </c>
      <c r="F14" s="78">
        <v>0</v>
      </c>
      <c r="G14" s="78">
        <v>0</v>
      </c>
      <c r="H14" s="78">
        <v>0</v>
      </c>
      <c r="I14" s="120" t="s">
        <v>359</v>
      </c>
      <c r="J14" s="85"/>
      <c r="K14" s="6"/>
      <c r="L14" s="79">
        <v>44256</v>
      </c>
      <c r="M14" s="79">
        <v>44620</v>
      </c>
      <c r="N14" s="85"/>
    </row>
    <row r="15" spans="1:16" s="14" customFormat="1" x14ac:dyDescent="0.25">
      <c r="A15" s="72" t="s">
        <v>190</v>
      </c>
      <c r="B15" s="21" t="s">
        <v>72</v>
      </c>
      <c r="C15" s="73"/>
      <c r="D15" s="74"/>
      <c r="E15" s="74">
        <f t="shared" ref="E15" si="14">+E16</f>
        <v>45000000</v>
      </c>
      <c r="F15" s="74">
        <f t="shared" ref="F15" si="15">+F16</f>
        <v>30000000</v>
      </c>
      <c r="G15" s="74">
        <f t="shared" ref="G15" si="16">+G16</f>
        <v>7500000</v>
      </c>
      <c r="H15" s="74">
        <f>+H16</f>
        <v>37500000</v>
      </c>
      <c r="I15" s="120" t="s">
        <v>358</v>
      </c>
      <c r="J15" s="73"/>
      <c r="K15" s="75"/>
      <c r="L15" s="79"/>
      <c r="M15" s="79"/>
      <c r="N15" s="85"/>
    </row>
    <row r="16" spans="1:16" s="14" customFormat="1" ht="45" x14ac:dyDescent="0.25">
      <c r="A16" s="76" t="s">
        <v>205</v>
      </c>
      <c r="B16" s="6" t="s">
        <v>209</v>
      </c>
      <c r="C16" s="77">
        <v>7500000</v>
      </c>
      <c r="D16" s="78"/>
      <c r="E16" s="78">
        <v>45000000</v>
      </c>
      <c r="F16" s="78">
        <v>30000000</v>
      </c>
      <c r="G16" s="78">
        <v>7500000</v>
      </c>
      <c r="H16" s="78">
        <v>37500000</v>
      </c>
      <c r="I16" s="120" t="s">
        <v>360</v>
      </c>
      <c r="J16" s="85" t="s">
        <v>340</v>
      </c>
      <c r="K16" s="6"/>
      <c r="L16" s="79">
        <v>44099</v>
      </c>
      <c r="M16" s="79">
        <v>44255</v>
      </c>
      <c r="N16" s="85">
        <v>3</v>
      </c>
    </row>
    <row r="17" spans="1:14" s="14" customFormat="1" ht="18" customHeight="1" x14ac:dyDescent="0.25">
      <c r="A17" s="62" t="s">
        <v>80</v>
      </c>
      <c r="B17" s="63" t="s">
        <v>5</v>
      </c>
      <c r="C17" s="64"/>
      <c r="D17" s="65">
        <f>+'Resolución 2643 de 2020'!D10</f>
        <v>3794706322</v>
      </c>
      <c r="E17" s="65">
        <f t="shared" ref="E17" si="17">+E19+E22+E25+E28+E31+E34+E37+E40+E43+E46+E47+E49+E52+E61+E64+E67+E71+E76+E79+E82+E84+E86+E89+E91+E96+E98+E100</f>
        <v>1873809352.5896413</v>
      </c>
      <c r="F17" s="65">
        <f t="shared" ref="F17" si="18">+F19+F22+F25+F28+F31+F34+F37+F40+F43+F46+F47+F49+F52+F61+F64+F67+F71+F76+F79+F82+F84+F86+F89+F91+F96+F98</f>
        <v>584163514.94023895</v>
      </c>
      <c r="G17" s="65">
        <f t="shared" ref="G17" si="19">+G19+G22+G25+G28+G31+G34+G37+G40+G43+G46+G47+G49+G52+G61+G64+G67+G71+G76+G79+G82+G84+G86+G89+G91+G96+G98</f>
        <v>114266729.08366533</v>
      </c>
      <c r="H17" s="65">
        <f t="shared" ref="H17" si="20">+H19+H22+H25+H28+H31+H34+H37+H40+H43+H46+H47+H49+H52+H61+H64+H67+H71+H76+H79+H82+H84+H86+H89+H91+H96+H98</f>
        <v>698430244.02390432</v>
      </c>
      <c r="I17" s="122" t="s">
        <v>358</v>
      </c>
      <c r="J17" s="64"/>
      <c r="K17" s="66"/>
      <c r="L17" s="96"/>
      <c r="M17" s="96"/>
      <c r="N17" s="97"/>
    </row>
    <row r="18" spans="1:14" s="14" customFormat="1" ht="18" customHeight="1" x14ac:dyDescent="0.25">
      <c r="A18" s="67" t="s">
        <v>6</v>
      </c>
      <c r="B18" s="68" t="s">
        <v>62</v>
      </c>
      <c r="C18" s="69"/>
      <c r="D18" s="70"/>
      <c r="E18" s="70"/>
      <c r="F18" s="70"/>
      <c r="G18" s="70"/>
      <c r="H18" s="70"/>
      <c r="I18" s="121" t="s">
        <v>358</v>
      </c>
      <c r="J18" s="69"/>
      <c r="K18" s="71"/>
      <c r="L18" s="98"/>
      <c r="M18" s="98"/>
      <c r="N18" s="99"/>
    </row>
    <row r="19" spans="1:14" s="14" customFormat="1" x14ac:dyDescent="0.25">
      <c r="A19" s="72" t="s">
        <v>191</v>
      </c>
      <c r="B19" s="21" t="s">
        <v>81</v>
      </c>
      <c r="C19" s="73"/>
      <c r="D19" s="74"/>
      <c r="E19" s="74">
        <f t="shared" ref="E19" si="21">+E20+E21</f>
        <v>220199999.00398406</v>
      </c>
      <c r="F19" s="74">
        <f t="shared" ref="F19" si="22">+F20+F21</f>
        <v>83699999.003984064</v>
      </c>
      <c r="G19" s="74">
        <f t="shared" ref="G19" si="23">+G20+G21</f>
        <v>9300000</v>
      </c>
      <c r="H19" s="74">
        <f t="shared" ref="H19" si="24">+H20+H21</f>
        <v>92999999.003984064</v>
      </c>
      <c r="I19" s="120" t="s">
        <v>358</v>
      </c>
      <c r="J19" s="73"/>
      <c r="K19" s="75"/>
      <c r="L19" s="79"/>
      <c r="M19" s="79"/>
      <c r="N19" s="85"/>
    </row>
    <row r="20" spans="1:14" s="14" customFormat="1" ht="30" x14ac:dyDescent="0.25">
      <c r="A20" s="76" t="s">
        <v>234</v>
      </c>
      <c r="B20" s="6" t="s">
        <v>233</v>
      </c>
      <c r="C20" s="77">
        <v>9300000</v>
      </c>
      <c r="D20" s="78"/>
      <c r="E20" s="78">
        <v>92999999.003984064</v>
      </c>
      <c r="F20" s="78">
        <v>83699999.003984064</v>
      </c>
      <c r="G20" s="78">
        <v>9300000</v>
      </c>
      <c r="H20" s="78">
        <v>92999999.003984064</v>
      </c>
      <c r="I20" s="120" t="s">
        <v>361</v>
      </c>
      <c r="J20" s="85" t="s">
        <v>341</v>
      </c>
      <c r="K20" s="12">
        <v>36</v>
      </c>
      <c r="L20" s="79">
        <v>43984</v>
      </c>
      <c r="M20" s="79">
        <v>44255</v>
      </c>
      <c r="N20" s="85">
        <v>4</v>
      </c>
    </row>
    <row r="21" spans="1:14" s="14" customFormat="1" ht="30" x14ac:dyDescent="0.25">
      <c r="A21" s="76" t="s">
        <v>235</v>
      </c>
      <c r="B21" s="6" t="s">
        <v>233</v>
      </c>
      <c r="C21" s="77">
        <v>10600000</v>
      </c>
      <c r="D21" s="78"/>
      <c r="E21" s="78">
        <v>127200000</v>
      </c>
      <c r="F21" s="78">
        <v>0</v>
      </c>
      <c r="G21" s="78">
        <v>0</v>
      </c>
      <c r="H21" s="78">
        <v>0</v>
      </c>
      <c r="I21" s="120" t="s">
        <v>361</v>
      </c>
      <c r="J21" s="85"/>
      <c r="K21" s="12"/>
      <c r="L21" s="79">
        <v>44258</v>
      </c>
      <c r="M21" s="79">
        <v>44620</v>
      </c>
      <c r="N21" s="85"/>
    </row>
    <row r="22" spans="1:14" s="14" customFormat="1" x14ac:dyDescent="0.25">
      <c r="A22" s="72" t="s">
        <v>192</v>
      </c>
      <c r="B22" s="21" t="s">
        <v>82</v>
      </c>
      <c r="C22" s="73"/>
      <c r="D22" s="73"/>
      <c r="E22" s="73">
        <f t="shared" ref="E22" si="25">+E23+E24</f>
        <v>144430000</v>
      </c>
      <c r="F22" s="73">
        <f t="shared" ref="F22:G22" si="26">+F23+F24</f>
        <v>57200000</v>
      </c>
      <c r="G22" s="73">
        <f t="shared" si="26"/>
        <v>6500000</v>
      </c>
      <c r="H22" s="73">
        <f t="shared" ref="H22" si="27">+H23+H24</f>
        <v>63700000</v>
      </c>
      <c r="I22" s="120" t="s">
        <v>358</v>
      </c>
      <c r="J22" s="73"/>
      <c r="K22" s="111"/>
      <c r="L22" s="79"/>
      <c r="M22" s="79"/>
      <c r="N22" s="85"/>
    </row>
    <row r="23" spans="1:14" s="14" customFormat="1" ht="30" x14ac:dyDescent="0.25">
      <c r="A23" s="76" t="s">
        <v>236</v>
      </c>
      <c r="B23" s="6" t="s">
        <v>238</v>
      </c>
      <c r="C23" s="77">
        <v>6500000</v>
      </c>
      <c r="D23" s="78"/>
      <c r="E23" s="78">
        <v>63700000</v>
      </c>
      <c r="F23" s="78">
        <v>57200000</v>
      </c>
      <c r="G23" s="78">
        <v>6500000</v>
      </c>
      <c r="H23" s="78">
        <v>63700000</v>
      </c>
      <c r="I23" s="120" t="s">
        <v>362</v>
      </c>
      <c r="J23" s="85" t="s">
        <v>342</v>
      </c>
      <c r="K23" s="12">
        <v>36</v>
      </c>
      <c r="L23" s="79">
        <v>43984</v>
      </c>
      <c r="M23" s="79">
        <v>44255</v>
      </c>
      <c r="N23" s="85">
        <v>5</v>
      </c>
    </row>
    <row r="24" spans="1:14" s="14" customFormat="1" ht="30" x14ac:dyDescent="0.25">
      <c r="A24" s="76" t="s">
        <v>237</v>
      </c>
      <c r="B24" s="6" t="s">
        <v>238</v>
      </c>
      <c r="C24" s="77">
        <v>6727500</v>
      </c>
      <c r="D24" s="78"/>
      <c r="E24" s="78">
        <v>80730000</v>
      </c>
      <c r="F24" s="78">
        <v>0</v>
      </c>
      <c r="G24" s="78">
        <v>0</v>
      </c>
      <c r="H24" s="78">
        <v>0</v>
      </c>
      <c r="I24" s="120" t="s">
        <v>362</v>
      </c>
      <c r="J24" s="85"/>
      <c r="K24" s="12"/>
      <c r="L24" s="79">
        <v>44257</v>
      </c>
      <c r="M24" s="79">
        <v>44620</v>
      </c>
      <c r="N24" s="85"/>
    </row>
    <row r="25" spans="1:14" s="14" customFormat="1" x14ac:dyDescent="0.25">
      <c r="A25" s="72" t="s">
        <v>193</v>
      </c>
      <c r="B25" s="21" t="s">
        <v>59</v>
      </c>
      <c r="C25" s="73"/>
      <c r="D25" s="74"/>
      <c r="E25" s="74">
        <f t="shared" ref="E25" si="28">+E26+E27</f>
        <v>148113332.66932273</v>
      </c>
      <c r="F25" s="74">
        <f t="shared" ref="F25:H25" si="29">+F26+F27</f>
        <v>54383332.669322707</v>
      </c>
      <c r="G25" s="74">
        <f t="shared" si="29"/>
        <v>6500000</v>
      </c>
      <c r="H25" s="74">
        <f t="shared" si="29"/>
        <v>60883332.669322707</v>
      </c>
      <c r="I25" s="120" t="s">
        <v>358</v>
      </c>
      <c r="J25" s="73"/>
      <c r="K25" s="111"/>
      <c r="L25" s="79"/>
      <c r="M25" s="79"/>
      <c r="N25" s="85"/>
    </row>
    <row r="26" spans="1:14" s="14" customFormat="1" ht="30" x14ac:dyDescent="0.25">
      <c r="A26" s="76" t="s">
        <v>239</v>
      </c>
      <c r="B26" s="6" t="s">
        <v>245</v>
      </c>
      <c r="C26" s="77">
        <v>6500000</v>
      </c>
      <c r="D26" s="78"/>
      <c r="E26" s="78">
        <v>67383332.669322714</v>
      </c>
      <c r="F26" s="78">
        <v>54383332.669322707</v>
      </c>
      <c r="G26" s="78">
        <v>6500000</v>
      </c>
      <c r="H26" s="78">
        <v>60883332.669322707</v>
      </c>
      <c r="I26" s="120" t="s">
        <v>363</v>
      </c>
      <c r="J26" s="85" t="s">
        <v>343</v>
      </c>
      <c r="K26" s="12">
        <v>36</v>
      </c>
      <c r="L26" s="79">
        <v>43984</v>
      </c>
      <c r="M26" s="79">
        <v>44255</v>
      </c>
      <c r="N26" s="85">
        <v>6</v>
      </c>
    </row>
    <row r="27" spans="1:14" s="14" customFormat="1" ht="30" x14ac:dyDescent="0.25">
      <c r="A27" s="76" t="s">
        <v>240</v>
      </c>
      <c r="B27" s="6" t="s">
        <v>245</v>
      </c>
      <c r="C27" s="77">
        <v>6727500</v>
      </c>
      <c r="D27" s="78"/>
      <c r="E27" s="78">
        <v>80730000</v>
      </c>
      <c r="F27" s="78">
        <v>0</v>
      </c>
      <c r="G27" s="78">
        <v>0</v>
      </c>
      <c r="H27" s="78">
        <v>0</v>
      </c>
      <c r="I27" s="120" t="s">
        <v>363</v>
      </c>
      <c r="J27" s="85"/>
      <c r="K27" s="12"/>
      <c r="L27" s="79">
        <v>44256</v>
      </c>
      <c r="M27" s="79">
        <v>44620</v>
      </c>
      <c r="N27" s="85"/>
    </row>
    <row r="28" spans="1:14" s="14" customFormat="1" x14ac:dyDescent="0.25">
      <c r="A28" s="72" t="s">
        <v>194</v>
      </c>
      <c r="B28" s="21" t="s">
        <v>60</v>
      </c>
      <c r="C28" s="73">
        <v>0</v>
      </c>
      <c r="D28" s="74"/>
      <c r="E28" s="74">
        <f t="shared" ref="E28" si="30">+E29+E30</f>
        <v>126230000</v>
      </c>
      <c r="F28" s="74">
        <f t="shared" ref="F28:H28" si="31">+F29+F30</f>
        <v>39000000</v>
      </c>
      <c r="G28" s="74">
        <f t="shared" si="31"/>
        <v>6500000</v>
      </c>
      <c r="H28" s="74">
        <f t="shared" si="31"/>
        <v>45500000</v>
      </c>
      <c r="I28" s="120" t="s">
        <v>358</v>
      </c>
      <c r="J28" s="73"/>
      <c r="K28" s="111"/>
      <c r="L28" s="79"/>
      <c r="M28" s="79"/>
      <c r="N28" s="85"/>
    </row>
    <row r="29" spans="1:14" s="14" customFormat="1" ht="30" x14ac:dyDescent="0.25">
      <c r="A29" s="76" t="s">
        <v>241</v>
      </c>
      <c r="B29" s="6" t="s">
        <v>246</v>
      </c>
      <c r="C29" s="77">
        <v>6500000</v>
      </c>
      <c r="D29" s="78"/>
      <c r="E29" s="78">
        <v>45500000</v>
      </c>
      <c r="F29" s="78">
        <v>39000000</v>
      </c>
      <c r="G29" s="78">
        <v>6500000</v>
      </c>
      <c r="H29" s="78">
        <v>45500000</v>
      </c>
      <c r="I29" s="120" t="s">
        <v>364</v>
      </c>
      <c r="J29" s="85" t="s">
        <v>344</v>
      </c>
      <c r="K29" s="12">
        <v>36</v>
      </c>
      <c r="L29" s="79">
        <v>44047</v>
      </c>
      <c r="M29" s="79">
        <v>44255</v>
      </c>
      <c r="N29" s="85">
        <v>7</v>
      </c>
    </row>
    <row r="30" spans="1:14" s="14" customFormat="1" ht="30" x14ac:dyDescent="0.25">
      <c r="A30" s="76" t="s">
        <v>242</v>
      </c>
      <c r="B30" s="6" t="s">
        <v>246</v>
      </c>
      <c r="C30" s="77">
        <v>6727500</v>
      </c>
      <c r="D30" s="78"/>
      <c r="E30" s="78">
        <v>80730000</v>
      </c>
      <c r="F30" s="78">
        <v>0</v>
      </c>
      <c r="G30" s="78">
        <v>0</v>
      </c>
      <c r="H30" s="78">
        <v>0</v>
      </c>
      <c r="I30" s="120" t="s">
        <v>364</v>
      </c>
      <c r="J30" s="85"/>
      <c r="K30" s="12"/>
      <c r="L30" s="79">
        <v>44256</v>
      </c>
      <c r="M30" s="79">
        <v>44620</v>
      </c>
      <c r="N30" s="85"/>
    </row>
    <row r="31" spans="1:14" s="14" customFormat="1" x14ac:dyDescent="0.25">
      <c r="A31" s="72" t="s">
        <v>195</v>
      </c>
      <c r="B31" s="21" t="s">
        <v>83</v>
      </c>
      <c r="C31" s="73"/>
      <c r="D31" s="74"/>
      <c r="E31" s="74">
        <f t="shared" ref="E31" si="32">+E32+E33</f>
        <v>90229167.330677301</v>
      </c>
      <c r="F31" s="74">
        <f t="shared" ref="F31:H31" si="33">+F32+F33</f>
        <v>39286666.334661357</v>
      </c>
      <c r="G31" s="74">
        <f t="shared" si="33"/>
        <v>14200000.996015936</v>
      </c>
      <c r="H31" s="74">
        <f t="shared" si="33"/>
        <v>53486667.330677293</v>
      </c>
      <c r="I31" s="120" t="s">
        <v>358</v>
      </c>
      <c r="J31" s="73"/>
      <c r="K31" s="111"/>
      <c r="L31" s="79"/>
      <c r="M31" s="79"/>
      <c r="N31" s="85"/>
    </row>
    <row r="32" spans="1:14" s="14" customFormat="1" ht="45" x14ac:dyDescent="0.25">
      <c r="A32" s="76" t="s">
        <v>243</v>
      </c>
      <c r="B32" s="6" t="s">
        <v>247</v>
      </c>
      <c r="C32" s="77">
        <v>7640952.475811041</v>
      </c>
      <c r="D32" s="78"/>
      <c r="E32" s="78">
        <v>53486667.330677293</v>
      </c>
      <c r="F32" s="78">
        <v>39286666.334661357</v>
      </c>
      <c r="G32" s="78">
        <v>14200000.996015936</v>
      </c>
      <c r="H32" s="78">
        <v>53486667.330677293</v>
      </c>
      <c r="I32" s="120" t="s">
        <v>365</v>
      </c>
      <c r="J32" s="85" t="s">
        <v>345</v>
      </c>
      <c r="K32" s="12">
        <v>36</v>
      </c>
      <c r="L32" s="79">
        <v>44048</v>
      </c>
      <c r="M32" s="79">
        <v>44255</v>
      </c>
      <c r="N32" s="85">
        <v>8</v>
      </c>
    </row>
    <row r="33" spans="1:14" s="14" customFormat="1" ht="45" x14ac:dyDescent="0.25">
      <c r="A33" s="76" t="s">
        <v>244</v>
      </c>
      <c r="B33" s="6" t="s">
        <v>247</v>
      </c>
      <c r="C33" s="77">
        <v>7348500</v>
      </c>
      <c r="D33" s="78"/>
      <c r="E33" s="78">
        <v>36742500</v>
      </c>
      <c r="F33" s="78">
        <v>0</v>
      </c>
      <c r="G33" s="78">
        <v>0</v>
      </c>
      <c r="H33" s="78">
        <v>0</v>
      </c>
      <c r="I33" s="120" t="s">
        <v>365</v>
      </c>
      <c r="J33" s="85"/>
      <c r="K33" s="12"/>
      <c r="L33" s="79">
        <v>44260</v>
      </c>
      <c r="M33" s="79">
        <v>44408</v>
      </c>
      <c r="N33" s="85"/>
    </row>
    <row r="34" spans="1:14" s="14" customFormat="1" x14ac:dyDescent="0.25">
      <c r="A34" s="72" t="s">
        <v>196</v>
      </c>
      <c r="B34" s="21" t="s">
        <v>84</v>
      </c>
      <c r="C34" s="73"/>
      <c r="D34" s="74"/>
      <c r="E34" s="74">
        <f t="shared" ref="E34" si="34">+E35+E36</f>
        <v>106730000</v>
      </c>
      <c r="F34" s="74">
        <f t="shared" ref="F34:H34" si="35">+F35+F36</f>
        <v>13000000</v>
      </c>
      <c r="G34" s="74">
        <f t="shared" si="35"/>
        <v>6500000</v>
      </c>
      <c r="H34" s="74">
        <f t="shared" si="35"/>
        <v>19500000</v>
      </c>
      <c r="I34" s="120" t="s">
        <v>358</v>
      </c>
      <c r="J34" s="73"/>
      <c r="K34" s="111"/>
      <c r="L34" s="79"/>
      <c r="M34" s="79"/>
      <c r="N34" s="85"/>
    </row>
    <row r="35" spans="1:14" s="14" customFormat="1" ht="30" x14ac:dyDescent="0.25">
      <c r="A35" s="76" t="s">
        <v>248</v>
      </c>
      <c r="B35" s="6" t="s">
        <v>250</v>
      </c>
      <c r="C35" s="77">
        <v>6500000</v>
      </c>
      <c r="D35" s="78"/>
      <c r="E35" s="78">
        <v>26000000</v>
      </c>
      <c r="F35" s="78">
        <v>13000000</v>
      </c>
      <c r="G35" s="78">
        <v>6500000</v>
      </c>
      <c r="H35" s="78">
        <v>19500000</v>
      </c>
      <c r="I35" s="120" t="s">
        <v>366</v>
      </c>
      <c r="J35" s="85" t="s">
        <v>346</v>
      </c>
      <c r="K35" s="12">
        <v>36</v>
      </c>
      <c r="L35" s="79">
        <v>44166</v>
      </c>
      <c r="M35" s="79">
        <v>44255</v>
      </c>
      <c r="N35" s="85">
        <v>9</v>
      </c>
    </row>
    <row r="36" spans="1:14" s="14" customFormat="1" ht="30" x14ac:dyDescent="0.25">
      <c r="A36" s="76" t="s">
        <v>249</v>
      </c>
      <c r="B36" s="6" t="s">
        <v>250</v>
      </c>
      <c r="C36" s="77">
        <v>6727500</v>
      </c>
      <c r="D36" s="78"/>
      <c r="E36" s="78">
        <v>80730000</v>
      </c>
      <c r="F36" s="78">
        <v>0</v>
      </c>
      <c r="G36" s="78">
        <v>0</v>
      </c>
      <c r="H36" s="78">
        <v>0</v>
      </c>
      <c r="I36" s="120" t="s">
        <v>366</v>
      </c>
      <c r="J36" s="85"/>
      <c r="K36" s="12"/>
      <c r="L36" s="79">
        <v>44260</v>
      </c>
      <c r="M36" s="79">
        <v>44620</v>
      </c>
      <c r="N36" s="85"/>
    </row>
    <row r="37" spans="1:14" s="14" customFormat="1" x14ac:dyDescent="0.25">
      <c r="A37" s="72" t="s">
        <v>197</v>
      </c>
      <c r="B37" s="21" t="s">
        <v>85</v>
      </c>
      <c r="C37" s="73"/>
      <c r="D37" s="74"/>
      <c r="E37" s="74">
        <f t="shared" ref="E37" si="36">+E38+E39</f>
        <v>84810000</v>
      </c>
      <c r="F37" s="74">
        <f t="shared" ref="F37:H37" si="37">+F38+F39</f>
        <v>11000000</v>
      </c>
      <c r="G37" s="74">
        <f t="shared" si="37"/>
        <v>5500000</v>
      </c>
      <c r="H37" s="74">
        <f t="shared" si="37"/>
        <v>16500000</v>
      </c>
      <c r="I37" s="120" t="s">
        <v>358</v>
      </c>
      <c r="J37" s="73"/>
      <c r="K37" s="111"/>
      <c r="L37" s="79"/>
      <c r="M37" s="79"/>
      <c r="N37" s="85"/>
    </row>
    <row r="38" spans="1:14" s="14" customFormat="1" ht="30" x14ac:dyDescent="0.25">
      <c r="A38" s="76" t="s">
        <v>251</v>
      </c>
      <c r="B38" s="6" t="s">
        <v>257</v>
      </c>
      <c r="C38" s="77">
        <v>5500000</v>
      </c>
      <c r="D38" s="78"/>
      <c r="E38" s="78">
        <v>16500000</v>
      </c>
      <c r="F38" s="78">
        <v>11000000</v>
      </c>
      <c r="G38" s="78">
        <v>5500000</v>
      </c>
      <c r="H38" s="78">
        <v>16500000</v>
      </c>
      <c r="I38" s="120" t="s">
        <v>367</v>
      </c>
      <c r="J38" s="85" t="s">
        <v>347</v>
      </c>
      <c r="K38" s="12">
        <v>36</v>
      </c>
      <c r="L38" s="79">
        <v>44174</v>
      </c>
      <c r="M38" s="79">
        <v>44255</v>
      </c>
      <c r="N38" s="85">
        <v>10</v>
      </c>
    </row>
    <row r="39" spans="1:14" s="14" customFormat="1" ht="30" x14ac:dyDescent="0.25">
      <c r="A39" s="76" t="s">
        <v>252</v>
      </c>
      <c r="B39" s="6" t="s">
        <v>257</v>
      </c>
      <c r="C39" s="77">
        <v>5692500</v>
      </c>
      <c r="D39" s="78"/>
      <c r="E39" s="78">
        <v>68310000</v>
      </c>
      <c r="F39" s="78">
        <v>0</v>
      </c>
      <c r="G39" s="78">
        <v>0</v>
      </c>
      <c r="H39" s="78">
        <v>0</v>
      </c>
      <c r="I39" s="120" t="s">
        <v>367</v>
      </c>
      <c r="J39" s="85"/>
      <c r="K39" s="12"/>
      <c r="L39" s="79">
        <v>44256</v>
      </c>
      <c r="M39" s="79">
        <v>44620</v>
      </c>
      <c r="N39" s="85"/>
    </row>
    <row r="40" spans="1:14" s="14" customFormat="1" x14ac:dyDescent="0.25">
      <c r="A40" s="72" t="s">
        <v>198</v>
      </c>
      <c r="B40" s="21" t="s">
        <v>61</v>
      </c>
      <c r="C40" s="73"/>
      <c r="D40" s="74"/>
      <c r="E40" s="74">
        <f t="shared" ref="E40" si="38">+E41+E42</f>
        <v>123310000</v>
      </c>
      <c r="F40" s="74">
        <f t="shared" ref="F40:G40" si="39">+F41+F42</f>
        <v>30000000</v>
      </c>
      <c r="G40" s="74">
        <f t="shared" si="39"/>
        <v>5000000</v>
      </c>
      <c r="H40" s="74">
        <f t="shared" ref="H40" si="40">+H41+H42</f>
        <v>35000000</v>
      </c>
      <c r="I40" s="120" t="s">
        <v>358</v>
      </c>
      <c r="J40" s="73"/>
      <c r="K40" s="111"/>
      <c r="L40" s="79"/>
      <c r="M40" s="79"/>
      <c r="N40" s="85"/>
    </row>
    <row r="41" spans="1:14" s="14" customFormat="1" ht="30" x14ac:dyDescent="0.25">
      <c r="A41" s="76" t="s">
        <v>253</v>
      </c>
      <c r="B41" s="6" t="s">
        <v>258</v>
      </c>
      <c r="C41" s="77">
        <v>5000000</v>
      </c>
      <c r="D41" s="78"/>
      <c r="E41" s="78">
        <v>55000000</v>
      </c>
      <c r="F41" s="78">
        <v>30000000</v>
      </c>
      <c r="G41" s="78">
        <v>5000000</v>
      </c>
      <c r="H41" s="78">
        <v>35000000</v>
      </c>
      <c r="I41" s="120" t="s">
        <v>368</v>
      </c>
      <c r="J41" s="85"/>
      <c r="K41" s="12">
        <v>36</v>
      </c>
      <c r="L41" s="79">
        <v>43984</v>
      </c>
      <c r="M41" s="79">
        <v>44255</v>
      </c>
      <c r="N41" s="85"/>
    </row>
    <row r="42" spans="1:14" s="14" customFormat="1" ht="30" x14ac:dyDescent="0.25">
      <c r="A42" s="76" t="s">
        <v>254</v>
      </c>
      <c r="B42" s="6" t="s">
        <v>258</v>
      </c>
      <c r="C42" s="77">
        <v>5692500</v>
      </c>
      <c r="D42" s="78"/>
      <c r="E42" s="78">
        <v>68310000</v>
      </c>
      <c r="F42" s="78">
        <v>0</v>
      </c>
      <c r="G42" s="78">
        <v>0</v>
      </c>
      <c r="H42" s="78">
        <v>0</v>
      </c>
      <c r="I42" s="120" t="s">
        <v>368</v>
      </c>
      <c r="J42" s="85"/>
      <c r="K42" s="6"/>
      <c r="L42" s="79">
        <v>44256</v>
      </c>
      <c r="M42" s="79">
        <v>44620</v>
      </c>
      <c r="N42" s="85"/>
    </row>
    <row r="43" spans="1:14" s="14" customFormat="1" x14ac:dyDescent="0.25">
      <c r="A43" s="72" t="s">
        <v>199</v>
      </c>
      <c r="B43" s="21" t="s">
        <v>86</v>
      </c>
      <c r="C43" s="73"/>
      <c r="D43" s="74"/>
      <c r="E43" s="74">
        <f t="shared" ref="E43" si="41">+E44+E45</f>
        <v>89349000</v>
      </c>
      <c r="F43" s="74">
        <f t="shared" ref="F43:H43" si="42">+F44+F45</f>
        <v>36340000</v>
      </c>
      <c r="G43" s="74">
        <f t="shared" si="42"/>
        <v>3950000</v>
      </c>
      <c r="H43" s="74">
        <f t="shared" si="42"/>
        <v>40290000</v>
      </c>
      <c r="I43" s="120" t="s">
        <v>358</v>
      </c>
      <c r="J43" s="73"/>
      <c r="K43" s="75"/>
      <c r="L43" s="79"/>
      <c r="M43" s="79"/>
      <c r="N43" s="85"/>
    </row>
    <row r="44" spans="1:14" s="12" customFormat="1" ht="45" x14ac:dyDescent="0.25">
      <c r="A44" s="76" t="s">
        <v>255</v>
      </c>
      <c r="B44" s="6" t="s">
        <v>259</v>
      </c>
      <c r="C44" s="77">
        <v>3950000</v>
      </c>
      <c r="D44" s="78"/>
      <c r="E44" s="78">
        <v>40290000</v>
      </c>
      <c r="F44" s="78">
        <v>36340000</v>
      </c>
      <c r="G44" s="78">
        <v>3950000</v>
      </c>
      <c r="H44" s="78">
        <v>40290000</v>
      </c>
      <c r="I44" s="120" t="s">
        <v>369</v>
      </c>
      <c r="J44" s="85" t="s">
        <v>348</v>
      </c>
      <c r="K44" s="6"/>
      <c r="L44" s="79">
        <v>43998</v>
      </c>
      <c r="M44" s="79">
        <v>44255</v>
      </c>
      <c r="N44" s="85">
        <v>11</v>
      </c>
    </row>
    <row r="45" spans="1:14" s="12" customFormat="1" ht="45" x14ac:dyDescent="0.25">
      <c r="A45" s="76" t="s">
        <v>256</v>
      </c>
      <c r="B45" s="6" t="s">
        <v>259</v>
      </c>
      <c r="C45" s="77">
        <v>4088250</v>
      </c>
      <c r="D45" s="78"/>
      <c r="E45" s="78">
        <v>49059000</v>
      </c>
      <c r="F45" s="78">
        <v>0</v>
      </c>
      <c r="G45" s="78">
        <v>0</v>
      </c>
      <c r="H45" s="78">
        <v>0</v>
      </c>
      <c r="I45" s="120" t="s">
        <v>369</v>
      </c>
      <c r="J45" s="85"/>
      <c r="K45" s="6"/>
      <c r="L45" s="79">
        <v>44256</v>
      </c>
      <c r="M45" s="79">
        <v>44620</v>
      </c>
      <c r="N45" s="85"/>
    </row>
    <row r="46" spans="1:14" s="12" customFormat="1" ht="18" customHeight="1" x14ac:dyDescent="0.25">
      <c r="A46" s="72" t="s">
        <v>200</v>
      </c>
      <c r="B46" s="21" t="s">
        <v>66</v>
      </c>
      <c r="C46" s="73"/>
      <c r="D46" s="74"/>
      <c r="E46" s="74"/>
      <c r="F46" s="74"/>
      <c r="G46" s="74"/>
      <c r="H46" s="74"/>
      <c r="I46" s="120" t="s">
        <v>358</v>
      </c>
      <c r="J46" s="73"/>
      <c r="K46" s="75"/>
      <c r="L46" s="79"/>
      <c r="M46" s="79"/>
      <c r="N46" s="85"/>
    </row>
    <row r="47" spans="1:14" s="14" customFormat="1" ht="18" customHeight="1" x14ac:dyDescent="0.25">
      <c r="A47" s="72" t="s">
        <v>201</v>
      </c>
      <c r="B47" s="21" t="s">
        <v>67</v>
      </c>
      <c r="C47" s="73"/>
      <c r="D47" s="74"/>
      <c r="E47" s="74"/>
      <c r="F47" s="74"/>
      <c r="G47" s="74"/>
      <c r="H47" s="74"/>
      <c r="I47" s="120" t="s">
        <v>358</v>
      </c>
      <c r="J47" s="73"/>
      <c r="K47" s="75"/>
      <c r="L47" s="79"/>
      <c r="M47" s="79"/>
      <c r="N47" s="85"/>
    </row>
    <row r="48" spans="1:14" s="14" customFormat="1" ht="18" customHeight="1" x14ac:dyDescent="0.25">
      <c r="A48" s="67" t="s">
        <v>216</v>
      </c>
      <c r="B48" s="68" t="s">
        <v>63</v>
      </c>
      <c r="C48" s="69"/>
      <c r="D48" s="70"/>
      <c r="E48" s="70"/>
      <c r="F48" s="70"/>
      <c r="G48" s="70"/>
      <c r="H48" s="70"/>
      <c r="I48" s="121" t="s">
        <v>358</v>
      </c>
      <c r="J48" s="69"/>
      <c r="K48" s="71"/>
      <c r="L48" s="98"/>
      <c r="M48" s="98"/>
      <c r="N48" s="99"/>
    </row>
    <row r="49" spans="1:14" s="14" customFormat="1" x14ac:dyDescent="0.25">
      <c r="A49" s="72" t="s">
        <v>217</v>
      </c>
      <c r="B49" s="21" t="s">
        <v>70</v>
      </c>
      <c r="C49" s="73"/>
      <c r="D49" s="74"/>
      <c r="E49" s="74">
        <f t="shared" ref="E49" si="43">+E50+E51</f>
        <v>67014667.330677286</v>
      </c>
      <c r="F49" s="74">
        <f t="shared" ref="F49:H49" si="44">+F50+F51</f>
        <v>22186667.33067729</v>
      </c>
      <c r="G49" s="74">
        <f t="shared" si="44"/>
        <v>2600000</v>
      </c>
      <c r="H49" s="74">
        <f t="shared" si="44"/>
        <v>24786667.33067729</v>
      </c>
      <c r="I49" s="120" t="s">
        <v>358</v>
      </c>
      <c r="J49" s="73"/>
      <c r="K49" s="75"/>
      <c r="L49" s="79"/>
      <c r="M49" s="79"/>
      <c r="N49" s="85"/>
    </row>
    <row r="50" spans="1:14" s="12" customFormat="1" ht="45" x14ac:dyDescent="0.25">
      <c r="A50" s="76" t="s">
        <v>260</v>
      </c>
      <c r="B50" s="6" t="s">
        <v>262</v>
      </c>
      <c r="C50" s="77">
        <v>2600000</v>
      </c>
      <c r="D50" s="78"/>
      <c r="E50" s="78">
        <v>24786667.33067729</v>
      </c>
      <c r="F50" s="78">
        <v>22186667.33067729</v>
      </c>
      <c r="G50" s="78">
        <v>2600000</v>
      </c>
      <c r="H50" s="78">
        <v>24786667.33067729</v>
      </c>
      <c r="I50" s="120" t="s">
        <v>370</v>
      </c>
      <c r="J50" s="85" t="s">
        <v>349</v>
      </c>
      <c r="K50" s="12">
        <v>30</v>
      </c>
      <c r="L50" s="79">
        <v>43994</v>
      </c>
      <c r="M50" s="79">
        <v>44255</v>
      </c>
      <c r="N50" s="85">
        <v>12</v>
      </c>
    </row>
    <row r="51" spans="1:14" s="12" customFormat="1" ht="45" x14ac:dyDescent="0.25">
      <c r="A51" s="76" t="s">
        <v>261</v>
      </c>
      <c r="B51" s="6" t="s">
        <v>262</v>
      </c>
      <c r="C51" s="77">
        <v>3519000</v>
      </c>
      <c r="D51" s="78"/>
      <c r="E51" s="78">
        <v>42228000</v>
      </c>
      <c r="F51" s="78">
        <v>0</v>
      </c>
      <c r="G51" s="78">
        <v>0</v>
      </c>
      <c r="H51" s="78">
        <v>0</v>
      </c>
      <c r="I51" s="120" t="s">
        <v>370</v>
      </c>
      <c r="J51" s="85"/>
      <c r="K51" s="6"/>
      <c r="L51" s="79">
        <v>44256</v>
      </c>
      <c r="M51" s="79">
        <v>44620</v>
      </c>
      <c r="N51" s="85"/>
    </row>
    <row r="52" spans="1:14" s="12" customFormat="1" x14ac:dyDescent="0.25">
      <c r="A52" s="72" t="s">
        <v>218</v>
      </c>
      <c r="B52" s="21" t="s">
        <v>71</v>
      </c>
      <c r="C52" s="73"/>
      <c r="D52" s="74"/>
      <c r="E52" s="74">
        <f t="shared" ref="E52" si="45">+E53+E54+E55+E56+E57+E58+E59+E60</f>
        <v>90840000</v>
      </c>
      <c r="F52" s="74">
        <f t="shared" ref="F52" si="46">+F53+F54+F55+F56+F57+F58+F59+F60</f>
        <v>60000000</v>
      </c>
      <c r="G52" s="74">
        <f t="shared" ref="G52:H52" si="47">+G53+G54+G55+G56+G57+G58+G59+G60</f>
        <v>6000000</v>
      </c>
      <c r="H52" s="74">
        <f t="shared" si="47"/>
        <v>66000000</v>
      </c>
      <c r="I52" s="120" t="s">
        <v>358</v>
      </c>
      <c r="J52" s="73"/>
      <c r="K52" s="75"/>
      <c r="L52" s="79"/>
      <c r="M52" s="79"/>
      <c r="N52" s="85"/>
    </row>
    <row r="53" spans="1:14" s="12" customFormat="1" ht="45" x14ac:dyDescent="0.25">
      <c r="A53" s="76" t="s">
        <v>265</v>
      </c>
      <c r="B53" s="6" t="s">
        <v>266</v>
      </c>
      <c r="C53" s="77">
        <v>6000000</v>
      </c>
      <c r="D53" s="78"/>
      <c r="E53" s="78">
        <v>12000000</v>
      </c>
      <c r="F53" s="78">
        <v>12000000</v>
      </c>
      <c r="G53" s="78">
        <v>0</v>
      </c>
      <c r="H53" s="78">
        <v>12000000</v>
      </c>
      <c r="I53" s="120" t="s">
        <v>371</v>
      </c>
      <c r="J53" s="85"/>
      <c r="K53" s="6"/>
      <c r="L53" s="79">
        <v>44088</v>
      </c>
      <c r="M53" s="79">
        <v>44147</v>
      </c>
      <c r="N53" s="85"/>
    </row>
    <row r="54" spans="1:14" s="12" customFormat="1" ht="45" x14ac:dyDescent="0.25">
      <c r="A54" s="76" t="s">
        <v>267</v>
      </c>
      <c r="B54" s="6" t="s">
        <v>274</v>
      </c>
      <c r="C54" s="77">
        <v>6000000</v>
      </c>
      <c r="D54" s="78"/>
      <c r="E54" s="78">
        <v>12000000</v>
      </c>
      <c r="F54" s="78">
        <v>12000000</v>
      </c>
      <c r="G54" s="78">
        <v>0</v>
      </c>
      <c r="H54" s="78">
        <v>12000000</v>
      </c>
      <c r="I54" s="120" t="s">
        <v>372</v>
      </c>
      <c r="J54" s="85"/>
      <c r="K54" s="6"/>
      <c r="L54" s="79">
        <v>44088</v>
      </c>
      <c r="M54" s="79">
        <v>44147</v>
      </c>
      <c r="N54" s="85"/>
    </row>
    <row r="55" spans="1:14" s="12" customFormat="1" ht="45" x14ac:dyDescent="0.25">
      <c r="A55" s="76" t="s">
        <v>268</v>
      </c>
      <c r="B55" s="6" t="s">
        <v>276</v>
      </c>
      <c r="C55" s="77">
        <v>6000000</v>
      </c>
      <c r="D55" s="78"/>
      <c r="E55" s="78">
        <v>6000000</v>
      </c>
      <c r="F55" s="78">
        <v>6000000</v>
      </c>
      <c r="G55" s="78">
        <v>0</v>
      </c>
      <c r="H55" s="78">
        <v>6000000</v>
      </c>
      <c r="I55" s="120" t="s">
        <v>372</v>
      </c>
      <c r="J55" s="85"/>
      <c r="K55" s="6"/>
      <c r="L55" s="79">
        <v>44090</v>
      </c>
      <c r="M55" s="79">
        <v>44119</v>
      </c>
      <c r="N55" s="85"/>
    </row>
    <row r="56" spans="1:14" s="12" customFormat="1" ht="45" x14ac:dyDescent="0.25">
      <c r="A56" s="76" t="s">
        <v>269</v>
      </c>
      <c r="B56" s="6" t="s">
        <v>277</v>
      </c>
      <c r="C56" s="77">
        <v>6000000</v>
      </c>
      <c r="D56" s="78"/>
      <c r="E56" s="78">
        <v>6000000</v>
      </c>
      <c r="F56" s="78">
        <v>6000000</v>
      </c>
      <c r="G56" s="78">
        <v>0</v>
      </c>
      <c r="H56" s="78">
        <v>6000000</v>
      </c>
      <c r="I56" s="120" t="s">
        <v>372</v>
      </c>
      <c r="J56" s="85"/>
      <c r="K56" s="6"/>
      <c r="L56" s="79">
        <v>44138</v>
      </c>
      <c r="M56" s="79">
        <v>44165</v>
      </c>
      <c r="N56" s="85"/>
    </row>
    <row r="57" spans="1:14" s="12" customFormat="1" ht="45" x14ac:dyDescent="0.25">
      <c r="A57" s="76" t="s">
        <v>270</v>
      </c>
      <c r="B57" s="6" t="s">
        <v>275</v>
      </c>
      <c r="C57" s="77">
        <v>6000000</v>
      </c>
      <c r="D57" s="78"/>
      <c r="E57" s="78">
        <v>12000000</v>
      </c>
      <c r="F57" s="78">
        <v>12000000</v>
      </c>
      <c r="G57" s="78">
        <v>0</v>
      </c>
      <c r="H57" s="78">
        <v>12000000</v>
      </c>
      <c r="I57" s="120" t="s">
        <v>372</v>
      </c>
      <c r="J57" s="85"/>
      <c r="K57" s="6"/>
      <c r="L57" s="79">
        <v>44088</v>
      </c>
      <c r="M57" s="79">
        <v>44147</v>
      </c>
      <c r="N57" s="85"/>
    </row>
    <row r="58" spans="1:14" s="12" customFormat="1" ht="45" x14ac:dyDescent="0.25">
      <c r="A58" s="76" t="s">
        <v>271</v>
      </c>
      <c r="B58" s="6" t="s">
        <v>277</v>
      </c>
      <c r="C58" s="77">
        <v>6000000</v>
      </c>
      <c r="D58" s="78"/>
      <c r="E58" s="78">
        <v>6000000</v>
      </c>
      <c r="F58" s="78">
        <v>6000000</v>
      </c>
      <c r="G58" s="78">
        <v>0</v>
      </c>
      <c r="H58" s="78">
        <v>6000000</v>
      </c>
      <c r="I58" s="120" t="s">
        <v>372</v>
      </c>
      <c r="J58" s="85"/>
      <c r="K58" s="6"/>
      <c r="L58" s="79">
        <v>44090</v>
      </c>
      <c r="M58" s="79">
        <v>44119</v>
      </c>
      <c r="N58" s="85"/>
    </row>
    <row r="59" spans="1:14" s="12" customFormat="1" ht="45" x14ac:dyDescent="0.25">
      <c r="A59" s="76" t="s">
        <v>272</v>
      </c>
      <c r="B59" s="6" t="s">
        <v>276</v>
      </c>
      <c r="C59" s="77">
        <v>6000000</v>
      </c>
      <c r="D59" s="78"/>
      <c r="E59" s="78">
        <v>6000000</v>
      </c>
      <c r="F59" s="78">
        <v>6000000</v>
      </c>
      <c r="G59" s="78">
        <v>0</v>
      </c>
      <c r="H59" s="78">
        <v>6000000</v>
      </c>
      <c r="I59" s="120" t="s">
        <v>372</v>
      </c>
      <c r="J59" s="85"/>
      <c r="K59" s="6"/>
      <c r="L59" s="79">
        <v>44138</v>
      </c>
      <c r="M59" s="79">
        <v>44165</v>
      </c>
      <c r="N59" s="85"/>
    </row>
    <row r="60" spans="1:14" s="12" customFormat="1" ht="45" x14ac:dyDescent="0.25">
      <c r="A60" s="76" t="s">
        <v>273</v>
      </c>
      <c r="B60" s="6" t="s">
        <v>276</v>
      </c>
      <c r="C60" s="77">
        <v>6168000</v>
      </c>
      <c r="D60" s="78"/>
      <c r="E60" s="78">
        <v>30840000</v>
      </c>
      <c r="F60" s="78">
        <v>0</v>
      </c>
      <c r="G60" s="78">
        <v>6000000</v>
      </c>
      <c r="H60" s="78">
        <v>6000000</v>
      </c>
      <c r="I60" s="120" t="s">
        <v>372</v>
      </c>
      <c r="J60" s="85"/>
      <c r="K60" s="6"/>
      <c r="L60" s="79">
        <v>44242</v>
      </c>
      <c r="M60" s="79">
        <v>44377</v>
      </c>
      <c r="N60" s="85"/>
    </row>
    <row r="61" spans="1:14" s="15" customFormat="1" x14ac:dyDescent="0.25">
      <c r="A61" s="72" t="s">
        <v>219</v>
      </c>
      <c r="B61" s="21" t="s">
        <v>73</v>
      </c>
      <c r="C61" s="73"/>
      <c r="D61" s="74"/>
      <c r="E61" s="74">
        <f t="shared" ref="E61" si="48">+E62+E63</f>
        <v>26344667.33067729</v>
      </c>
      <c r="F61" s="74">
        <f t="shared" ref="F61:H61" si="49">+F62+F63</f>
        <v>19666667.33067729</v>
      </c>
      <c r="G61" s="74">
        <f t="shared" si="49"/>
        <v>2500000</v>
      </c>
      <c r="H61" s="74">
        <f t="shared" si="49"/>
        <v>22166667.33067729</v>
      </c>
      <c r="I61" s="120" t="s">
        <v>358</v>
      </c>
      <c r="J61" s="73"/>
      <c r="K61" s="75"/>
      <c r="L61" s="79"/>
      <c r="M61" s="79"/>
      <c r="N61" s="85"/>
    </row>
    <row r="62" spans="1:14" s="15" customFormat="1" ht="90" x14ac:dyDescent="0.25">
      <c r="A62" s="76" t="s">
        <v>263</v>
      </c>
      <c r="B62" s="6" t="s">
        <v>264</v>
      </c>
      <c r="C62" s="77">
        <v>2500000</v>
      </c>
      <c r="D62" s="78"/>
      <c r="E62" s="78">
        <v>22166667.33067729</v>
      </c>
      <c r="F62" s="78">
        <v>19666667.33067729</v>
      </c>
      <c r="G62" s="78">
        <v>2500000</v>
      </c>
      <c r="H62" s="78">
        <v>22166667.33067729</v>
      </c>
      <c r="I62" s="120" t="s">
        <v>373</v>
      </c>
      <c r="J62" s="85" t="s">
        <v>350</v>
      </c>
      <c r="K62" s="6"/>
      <c r="L62" s="79">
        <v>44007</v>
      </c>
      <c r="M62" s="79">
        <v>44255</v>
      </c>
      <c r="N62" s="85">
        <v>13</v>
      </c>
    </row>
    <row r="63" spans="1:14" s="15" customFormat="1" ht="90" x14ac:dyDescent="0.25">
      <c r="A63" s="76" t="s">
        <v>321</v>
      </c>
      <c r="B63" s="6" t="s">
        <v>264</v>
      </c>
      <c r="C63" s="77">
        <v>2457647.0588235296</v>
      </c>
      <c r="D63" s="78"/>
      <c r="E63" s="78">
        <v>4178000</v>
      </c>
      <c r="F63" s="78">
        <v>0</v>
      </c>
      <c r="G63" s="78">
        <v>0</v>
      </c>
      <c r="H63" s="78">
        <v>0</v>
      </c>
      <c r="I63" s="120" t="s">
        <v>373</v>
      </c>
      <c r="J63" s="85"/>
      <c r="K63" s="6"/>
      <c r="L63" s="79">
        <v>44265</v>
      </c>
      <c r="M63" s="79">
        <v>44316</v>
      </c>
      <c r="N63" s="85"/>
    </row>
    <row r="64" spans="1:14" s="15" customFormat="1" x14ac:dyDescent="0.25">
      <c r="A64" s="72" t="s">
        <v>220</v>
      </c>
      <c r="B64" s="21" t="s">
        <v>64</v>
      </c>
      <c r="C64" s="73"/>
      <c r="D64" s="74"/>
      <c r="E64" s="74">
        <f t="shared" ref="E64" si="50">+E65+E66</f>
        <v>61841000</v>
      </c>
      <c r="F64" s="74">
        <f t="shared" ref="F64:H64" si="51">+F65+F66</f>
        <v>14200000</v>
      </c>
      <c r="G64" s="74">
        <f t="shared" si="51"/>
        <v>3550000</v>
      </c>
      <c r="H64" s="74">
        <f t="shared" si="51"/>
        <v>17750000</v>
      </c>
      <c r="I64" s="120" t="s">
        <v>358</v>
      </c>
      <c r="J64" s="73"/>
      <c r="K64" s="75"/>
      <c r="L64" s="79"/>
      <c r="M64" s="79"/>
      <c r="N64" s="85"/>
    </row>
    <row r="65" spans="1:14" s="15" customFormat="1" ht="30" x14ac:dyDescent="0.25">
      <c r="A65" s="76" t="s">
        <v>278</v>
      </c>
      <c r="B65" s="6" t="s">
        <v>279</v>
      </c>
      <c r="C65" s="77">
        <v>3550000</v>
      </c>
      <c r="D65" s="78"/>
      <c r="E65" s="78">
        <v>17750000</v>
      </c>
      <c r="F65" s="78">
        <v>14200000</v>
      </c>
      <c r="G65" s="78">
        <v>3550000</v>
      </c>
      <c r="H65" s="78">
        <v>17750000</v>
      </c>
      <c r="I65" s="120" t="s">
        <v>374</v>
      </c>
      <c r="J65" s="85" t="s">
        <v>351</v>
      </c>
      <c r="K65" s="6"/>
      <c r="L65" s="79">
        <v>44105</v>
      </c>
      <c r="M65" s="79">
        <v>44255</v>
      </c>
      <c r="N65" s="85">
        <v>14</v>
      </c>
    </row>
    <row r="66" spans="1:14" s="15" customFormat="1" ht="30" x14ac:dyDescent="0.25">
      <c r="A66" s="76" t="s">
        <v>323</v>
      </c>
      <c r="B66" s="6" t="s">
        <v>279</v>
      </c>
      <c r="C66" s="77">
        <v>3790057.3065902581</v>
      </c>
      <c r="D66" s="78"/>
      <c r="E66" s="78">
        <v>44091000</v>
      </c>
      <c r="F66" s="78">
        <v>0</v>
      </c>
      <c r="G66" s="78">
        <v>0</v>
      </c>
      <c r="H66" s="78">
        <v>0</v>
      </c>
      <c r="I66" s="120" t="s">
        <v>374</v>
      </c>
      <c r="J66" s="85"/>
      <c r="K66" s="6"/>
      <c r="L66" s="79">
        <v>44271</v>
      </c>
      <c r="M66" s="79">
        <v>44620</v>
      </c>
      <c r="N66" s="85"/>
    </row>
    <row r="67" spans="1:14" s="15" customFormat="1" x14ac:dyDescent="0.25">
      <c r="A67" s="72" t="s">
        <v>221</v>
      </c>
      <c r="B67" s="21" t="s">
        <v>74</v>
      </c>
      <c r="C67" s="73"/>
      <c r="D67" s="74"/>
      <c r="E67" s="74">
        <f t="shared" ref="E67" si="52">+E68+E69+E70</f>
        <v>130036243.02788845</v>
      </c>
      <c r="F67" s="74">
        <f t="shared" ref="F67:H67" si="53">+F68+F69+F70</f>
        <v>52200182.270916335</v>
      </c>
      <c r="G67" s="74">
        <f t="shared" si="53"/>
        <v>5800060.7569721118</v>
      </c>
      <c r="H67" s="74">
        <f t="shared" si="53"/>
        <v>58000243.027888447</v>
      </c>
      <c r="I67" s="120" t="s">
        <v>358</v>
      </c>
      <c r="J67" s="73"/>
      <c r="K67" s="75"/>
      <c r="L67" s="79"/>
      <c r="M67" s="79"/>
      <c r="N67" s="85"/>
    </row>
    <row r="68" spans="1:14" s="15" customFormat="1" ht="30" x14ac:dyDescent="0.25">
      <c r="A68" s="76" t="s">
        <v>280</v>
      </c>
      <c r="B68" s="6" t="s">
        <v>282</v>
      </c>
      <c r="C68" s="77">
        <v>5800059.7609561756</v>
      </c>
      <c r="D68" s="78"/>
      <c r="E68" s="78">
        <v>34800359.56175299</v>
      </c>
      <c r="F68" s="78">
        <v>29000298.804780878</v>
      </c>
      <c r="G68" s="78">
        <v>5800060.7569721118</v>
      </c>
      <c r="H68" s="78">
        <v>34800359.56175299</v>
      </c>
      <c r="I68" s="120" t="s">
        <v>375</v>
      </c>
      <c r="J68" s="85" t="s">
        <v>352</v>
      </c>
      <c r="K68" s="6"/>
      <c r="L68" s="79">
        <v>44092</v>
      </c>
      <c r="M68" s="79">
        <v>44255</v>
      </c>
      <c r="N68" s="85">
        <v>15</v>
      </c>
    </row>
    <row r="69" spans="1:14" s="15" customFormat="1" ht="30" x14ac:dyDescent="0.25">
      <c r="A69" s="76" t="s">
        <v>281</v>
      </c>
      <c r="B69" s="6" t="s">
        <v>282</v>
      </c>
      <c r="C69" s="77">
        <v>7733294.48871182</v>
      </c>
      <c r="D69" s="78"/>
      <c r="E69" s="78">
        <v>23199883.466135457</v>
      </c>
      <c r="F69" s="78">
        <v>23199883.466135457</v>
      </c>
      <c r="G69" s="78">
        <v>0</v>
      </c>
      <c r="H69" s="78">
        <v>23199883.466135457</v>
      </c>
      <c r="I69" s="120" t="s">
        <v>375</v>
      </c>
      <c r="J69" s="85"/>
      <c r="K69" s="6"/>
      <c r="L69" s="79">
        <v>43991</v>
      </c>
      <c r="M69" s="79">
        <v>44074</v>
      </c>
      <c r="N69" s="85"/>
    </row>
    <row r="70" spans="1:14" s="15" customFormat="1" ht="30" x14ac:dyDescent="0.25">
      <c r="A70" s="76" t="s">
        <v>324</v>
      </c>
      <c r="B70" s="6" t="s">
        <v>282</v>
      </c>
      <c r="C70" s="77">
        <v>6003000</v>
      </c>
      <c r="D70" s="78"/>
      <c r="E70" s="78">
        <v>72036000</v>
      </c>
      <c r="F70" s="78">
        <v>0</v>
      </c>
      <c r="G70" s="78">
        <v>0</v>
      </c>
      <c r="H70" s="78">
        <v>0</v>
      </c>
      <c r="I70" s="120" t="s">
        <v>375</v>
      </c>
      <c r="J70" s="85"/>
      <c r="K70" s="6"/>
      <c r="L70" s="79">
        <v>44260</v>
      </c>
      <c r="M70" s="79">
        <v>44620</v>
      </c>
      <c r="N70" s="85"/>
    </row>
    <row r="71" spans="1:14" s="15" customFormat="1" x14ac:dyDescent="0.25">
      <c r="A71" s="72" t="s">
        <v>222</v>
      </c>
      <c r="B71" s="21" t="s">
        <v>75</v>
      </c>
      <c r="C71" s="73"/>
      <c r="D71" s="74"/>
      <c r="E71" s="74">
        <f t="shared" ref="E71" si="54">+SUM(E72:E75)</f>
        <v>9500000</v>
      </c>
      <c r="F71" s="74">
        <f t="shared" ref="F71:H71" si="55">+SUM(F72:F75)</f>
        <v>9500000</v>
      </c>
      <c r="G71" s="74">
        <f t="shared" si="55"/>
        <v>0</v>
      </c>
      <c r="H71" s="74">
        <f t="shared" si="55"/>
        <v>9500000</v>
      </c>
      <c r="I71" s="120" t="s">
        <v>358</v>
      </c>
      <c r="J71" s="73"/>
      <c r="K71" s="75"/>
      <c r="L71" s="79"/>
      <c r="M71" s="79"/>
      <c r="N71" s="85"/>
    </row>
    <row r="72" spans="1:14" s="15" customFormat="1" ht="45" x14ac:dyDescent="0.25">
      <c r="A72" s="76" t="s">
        <v>283</v>
      </c>
      <c r="B72" s="6" t="s">
        <v>287</v>
      </c>
      <c r="C72" s="77">
        <v>2500000</v>
      </c>
      <c r="D72" s="78"/>
      <c r="E72" s="78">
        <v>2500000</v>
      </c>
      <c r="F72" s="78">
        <v>2500000</v>
      </c>
      <c r="G72" s="78">
        <v>0</v>
      </c>
      <c r="H72" s="78">
        <v>2500000</v>
      </c>
      <c r="I72" s="120" t="s">
        <v>376</v>
      </c>
      <c r="J72" s="85"/>
      <c r="K72" s="6"/>
      <c r="L72" s="79">
        <v>44082</v>
      </c>
      <c r="M72" s="79">
        <v>44104</v>
      </c>
      <c r="N72" s="85"/>
    </row>
    <row r="73" spans="1:14" s="15" customFormat="1" ht="45" x14ac:dyDescent="0.25">
      <c r="A73" s="76" t="s">
        <v>284</v>
      </c>
      <c r="B73" s="6" t="s">
        <v>288</v>
      </c>
      <c r="C73" s="77">
        <v>2500000</v>
      </c>
      <c r="D73" s="78"/>
      <c r="E73" s="78">
        <v>2500000</v>
      </c>
      <c r="F73" s="78">
        <v>2500000</v>
      </c>
      <c r="G73" s="78">
        <v>0</v>
      </c>
      <c r="H73" s="78">
        <v>2500000</v>
      </c>
      <c r="I73" s="120" t="s">
        <v>376</v>
      </c>
      <c r="J73" s="85"/>
      <c r="K73" s="6"/>
      <c r="L73" s="79">
        <v>44082</v>
      </c>
      <c r="M73" s="79">
        <v>44104</v>
      </c>
      <c r="N73" s="85"/>
    </row>
    <row r="74" spans="1:14" s="15" customFormat="1" ht="45" x14ac:dyDescent="0.25">
      <c r="A74" s="76" t="s">
        <v>285</v>
      </c>
      <c r="B74" s="6" t="s">
        <v>289</v>
      </c>
      <c r="C74" s="77">
        <v>2500000</v>
      </c>
      <c r="D74" s="78"/>
      <c r="E74" s="78">
        <v>2500000</v>
      </c>
      <c r="F74" s="78">
        <v>2500000</v>
      </c>
      <c r="G74" s="78">
        <v>0</v>
      </c>
      <c r="H74" s="78">
        <v>2500000</v>
      </c>
      <c r="I74" s="120" t="s">
        <v>376</v>
      </c>
      <c r="J74" s="85"/>
      <c r="K74" s="6"/>
      <c r="L74" s="79">
        <v>44082</v>
      </c>
      <c r="M74" s="79">
        <v>44104</v>
      </c>
      <c r="N74" s="85"/>
    </row>
    <row r="75" spans="1:14" s="15" customFormat="1" ht="45" x14ac:dyDescent="0.25">
      <c r="A75" s="76" t="s">
        <v>286</v>
      </c>
      <c r="B75" s="6" t="s">
        <v>290</v>
      </c>
      <c r="C75" s="77">
        <v>2000000</v>
      </c>
      <c r="D75" s="78"/>
      <c r="E75" s="78">
        <v>2000000</v>
      </c>
      <c r="F75" s="78">
        <v>2000000</v>
      </c>
      <c r="G75" s="78">
        <v>0</v>
      </c>
      <c r="H75" s="78">
        <v>2000000</v>
      </c>
      <c r="I75" s="120" t="s">
        <v>376</v>
      </c>
      <c r="J75" s="85"/>
      <c r="K75" s="6"/>
      <c r="L75" s="79">
        <v>44082</v>
      </c>
      <c r="M75" s="79">
        <v>44104</v>
      </c>
      <c r="N75" s="85"/>
    </row>
    <row r="76" spans="1:14" s="15" customFormat="1" x14ac:dyDescent="0.25">
      <c r="A76" s="72" t="s">
        <v>223</v>
      </c>
      <c r="B76" s="21" t="s">
        <v>76</v>
      </c>
      <c r="C76" s="73"/>
      <c r="D76" s="74"/>
      <c r="E76" s="74">
        <f t="shared" ref="E76" si="56">+E77+E78</f>
        <v>57720000</v>
      </c>
      <c r="F76" s="74">
        <f t="shared" ref="F76:H76" si="57">+F77+F78</f>
        <v>14100000</v>
      </c>
      <c r="G76" s="74">
        <f t="shared" si="57"/>
        <v>6000000</v>
      </c>
      <c r="H76" s="74">
        <f t="shared" si="57"/>
        <v>20100000</v>
      </c>
      <c r="I76" s="120" t="s">
        <v>358</v>
      </c>
      <c r="J76" s="73"/>
      <c r="K76" s="75"/>
      <c r="L76" s="79"/>
      <c r="M76" s="79"/>
      <c r="N76" s="85"/>
    </row>
    <row r="77" spans="1:14" s="15" customFormat="1" ht="45" x14ac:dyDescent="0.25">
      <c r="A77" s="76" t="s">
        <v>291</v>
      </c>
      <c r="B77" s="6" t="s">
        <v>293</v>
      </c>
      <c r="C77" s="77">
        <v>3000000</v>
      </c>
      <c r="D77" s="78"/>
      <c r="E77" s="78">
        <v>20100000</v>
      </c>
      <c r="F77" s="78">
        <v>14100000</v>
      </c>
      <c r="G77" s="78">
        <v>6000000</v>
      </c>
      <c r="H77" s="78">
        <v>20100000</v>
      </c>
      <c r="I77" s="120" t="s">
        <v>377</v>
      </c>
      <c r="J77" s="85"/>
      <c r="K77" s="6"/>
      <c r="L77" s="79">
        <v>44076</v>
      </c>
      <c r="M77" s="79">
        <v>44255</v>
      </c>
      <c r="N77" s="85"/>
    </row>
    <row r="78" spans="1:14" s="15" customFormat="1" ht="45" x14ac:dyDescent="0.25">
      <c r="A78" s="76" t="s">
        <v>292</v>
      </c>
      <c r="B78" s="6" t="s">
        <v>293</v>
      </c>
      <c r="C78" s="77">
        <v>3135000</v>
      </c>
      <c r="D78" s="78"/>
      <c r="E78" s="78">
        <v>37620000</v>
      </c>
      <c r="F78" s="78">
        <v>0</v>
      </c>
      <c r="G78" s="78">
        <v>0</v>
      </c>
      <c r="H78" s="78">
        <v>0</v>
      </c>
      <c r="I78" s="120" t="s">
        <v>377</v>
      </c>
      <c r="J78" s="85"/>
      <c r="K78" s="6"/>
      <c r="L78" s="79">
        <v>44257</v>
      </c>
      <c r="M78" s="79">
        <v>44620</v>
      </c>
      <c r="N78" s="85"/>
    </row>
    <row r="79" spans="1:14" s="15" customFormat="1" x14ac:dyDescent="0.25">
      <c r="A79" s="72" t="s">
        <v>224</v>
      </c>
      <c r="B79" s="21" t="s">
        <v>87</v>
      </c>
      <c r="C79" s="73"/>
      <c r="D79" s="74"/>
      <c r="E79" s="74">
        <f t="shared" ref="E79" si="58">+E80+E81</f>
        <v>100230000</v>
      </c>
      <c r="F79" s="74">
        <f t="shared" ref="F79:H79" si="59">+F80+F81</f>
        <v>6500000</v>
      </c>
      <c r="G79" s="74">
        <f t="shared" si="59"/>
        <v>13000000</v>
      </c>
      <c r="H79" s="74">
        <f t="shared" si="59"/>
        <v>19500000</v>
      </c>
      <c r="I79" s="120" t="s">
        <v>358</v>
      </c>
      <c r="J79" s="73"/>
      <c r="K79" s="75"/>
      <c r="L79" s="79"/>
      <c r="M79" s="79"/>
      <c r="N79" s="85"/>
    </row>
    <row r="80" spans="1:14" s="15" customFormat="1" ht="45" x14ac:dyDescent="0.25">
      <c r="A80" s="76" t="s">
        <v>294</v>
      </c>
      <c r="B80" s="6" t="s">
        <v>275</v>
      </c>
      <c r="C80" s="77">
        <v>6500000</v>
      </c>
      <c r="D80" s="78"/>
      <c r="E80" s="78">
        <v>19500000</v>
      </c>
      <c r="F80" s="78">
        <v>6500000</v>
      </c>
      <c r="G80" s="78">
        <v>13000000</v>
      </c>
      <c r="H80" s="78">
        <v>19500000</v>
      </c>
      <c r="I80" s="120" t="s">
        <v>378</v>
      </c>
      <c r="J80" s="85" t="s">
        <v>296</v>
      </c>
      <c r="K80" s="6"/>
      <c r="L80" s="79">
        <v>44179</v>
      </c>
      <c r="M80" s="79">
        <v>44255</v>
      </c>
      <c r="N80" s="85">
        <v>16</v>
      </c>
    </row>
    <row r="81" spans="1:16" s="15" customFormat="1" ht="45" x14ac:dyDescent="0.25">
      <c r="A81" s="76" t="s">
        <v>295</v>
      </c>
      <c r="B81" s="6" t="s">
        <v>275</v>
      </c>
      <c r="C81" s="77">
        <v>6727500</v>
      </c>
      <c r="D81" s="78"/>
      <c r="E81" s="78">
        <v>80730000</v>
      </c>
      <c r="F81" s="78">
        <v>0</v>
      </c>
      <c r="G81" s="78">
        <v>0</v>
      </c>
      <c r="H81" s="78">
        <v>0</v>
      </c>
      <c r="I81" s="120" t="s">
        <v>378</v>
      </c>
      <c r="J81" s="85"/>
      <c r="K81" s="6"/>
      <c r="L81" s="79">
        <v>44258</v>
      </c>
      <c r="M81" s="79">
        <v>44620</v>
      </c>
      <c r="N81" s="85"/>
    </row>
    <row r="82" spans="1:16" s="15" customFormat="1" x14ac:dyDescent="0.25">
      <c r="A82" s="72" t="s">
        <v>225</v>
      </c>
      <c r="B82" s="21" t="s">
        <v>88</v>
      </c>
      <c r="C82" s="73"/>
      <c r="D82" s="74"/>
      <c r="E82" s="74">
        <f t="shared" ref="E82" si="60">+E83</f>
        <v>38098667.330677293</v>
      </c>
      <c r="F82" s="74">
        <f t="shared" ref="F82:H82" si="61">+F83</f>
        <v>0</v>
      </c>
      <c r="G82" s="74">
        <f t="shared" si="61"/>
        <v>5806667.3306772904</v>
      </c>
      <c r="H82" s="74">
        <f t="shared" si="61"/>
        <v>5806667.3306772904</v>
      </c>
      <c r="I82" s="120" t="s">
        <v>358</v>
      </c>
      <c r="J82" s="73"/>
      <c r="K82" s="75"/>
      <c r="L82" s="79"/>
      <c r="M82" s="79"/>
      <c r="N82" s="85"/>
    </row>
    <row r="83" spans="1:16" s="15" customFormat="1" ht="45" x14ac:dyDescent="0.25">
      <c r="A83" s="76" t="s">
        <v>297</v>
      </c>
      <c r="B83" s="6" t="s">
        <v>299</v>
      </c>
      <c r="C83" s="77">
        <v>2721333.3807626632</v>
      </c>
      <c r="D83" s="78"/>
      <c r="E83" s="78">
        <v>38098667.330677293</v>
      </c>
      <c r="F83" s="78">
        <v>0</v>
      </c>
      <c r="G83" s="78">
        <v>5806667.3306772904</v>
      </c>
      <c r="H83" s="78">
        <v>5806667.3306772904</v>
      </c>
      <c r="I83" s="120" t="s">
        <v>379</v>
      </c>
      <c r="J83" s="85"/>
      <c r="K83" s="6"/>
      <c r="L83" s="79">
        <v>44239</v>
      </c>
      <c r="M83" s="79">
        <v>44620</v>
      </c>
      <c r="N83" s="85"/>
    </row>
    <row r="84" spans="1:16" s="15" customFormat="1" x14ac:dyDescent="0.25">
      <c r="A84" s="72" t="s">
        <v>226</v>
      </c>
      <c r="B84" s="21" t="s">
        <v>77</v>
      </c>
      <c r="C84" s="73"/>
      <c r="D84" s="74"/>
      <c r="E84" s="74">
        <f t="shared" ref="E84" si="62">+E85</f>
        <v>36000000</v>
      </c>
      <c r="F84" s="74">
        <f t="shared" ref="F84:H84" si="63">+F85</f>
        <v>0</v>
      </c>
      <c r="G84" s="74">
        <f t="shared" si="63"/>
        <v>4500000</v>
      </c>
      <c r="H84" s="74">
        <f t="shared" si="63"/>
        <v>4500000</v>
      </c>
      <c r="I84" s="120" t="s">
        <v>358</v>
      </c>
      <c r="J84" s="73"/>
      <c r="K84" s="75"/>
      <c r="L84" s="79"/>
      <c r="M84" s="79"/>
      <c r="N84" s="85"/>
    </row>
    <row r="85" spans="1:16" s="15" customFormat="1" ht="45" x14ac:dyDescent="0.25">
      <c r="A85" s="76" t="s">
        <v>298</v>
      </c>
      <c r="B85" s="6" t="s">
        <v>300</v>
      </c>
      <c r="C85" s="77">
        <v>4000000</v>
      </c>
      <c r="D85" s="78"/>
      <c r="E85" s="78">
        <v>36000000</v>
      </c>
      <c r="F85" s="78">
        <v>0</v>
      </c>
      <c r="G85" s="78">
        <v>4500000</v>
      </c>
      <c r="H85" s="78">
        <v>4500000</v>
      </c>
      <c r="I85" s="120" t="s">
        <v>380</v>
      </c>
      <c r="J85" s="85"/>
      <c r="K85" s="6"/>
      <c r="L85" s="79">
        <v>44239</v>
      </c>
      <c r="M85" s="79">
        <v>44439</v>
      </c>
      <c r="N85" s="85"/>
    </row>
    <row r="86" spans="1:16" s="15" customFormat="1" x14ac:dyDescent="0.25">
      <c r="A86" s="72" t="s">
        <v>227</v>
      </c>
      <c r="B86" s="21" t="s">
        <v>79</v>
      </c>
      <c r="C86" s="73"/>
      <c r="D86" s="74"/>
      <c r="E86" s="74">
        <f t="shared" ref="E86" si="64">+E87+E88</f>
        <v>51289799.800796814</v>
      </c>
      <c r="F86" s="74">
        <f t="shared" ref="F86:H86" si="65">+F87+F88</f>
        <v>21900000</v>
      </c>
      <c r="G86" s="74">
        <f t="shared" si="65"/>
        <v>0</v>
      </c>
      <c r="H86" s="74">
        <f t="shared" si="65"/>
        <v>21900000</v>
      </c>
      <c r="I86" s="120" t="s">
        <v>358</v>
      </c>
      <c r="J86" s="73"/>
      <c r="K86" s="75"/>
      <c r="L86" s="79"/>
      <c r="M86" s="79"/>
      <c r="N86" s="85"/>
    </row>
    <row r="87" spans="1:16" s="15" customFormat="1" ht="45" x14ac:dyDescent="0.25">
      <c r="A87" s="76" t="s">
        <v>301</v>
      </c>
      <c r="B87" s="6" t="s">
        <v>303</v>
      </c>
      <c r="C87" s="77">
        <v>2190000</v>
      </c>
      <c r="D87" s="78"/>
      <c r="E87" s="78">
        <v>24090000</v>
      </c>
      <c r="F87" s="78">
        <v>21900000</v>
      </c>
      <c r="G87" s="78">
        <v>0</v>
      </c>
      <c r="H87" s="78">
        <v>21900000</v>
      </c>
      <c r="I87" s="120" t="s">
        <v>381</v>
      </c>
      <c r="J87" s="85"/>
      <c r="K87" s="6"/>
      <c r="L87" s="79">
        <v>43998</v>
      </c>
      <c r="M87" s="79">
        <v>44255</v>
      </c>
      <c r="N87" s="85"/>
    </row>
    <row r="88" spans="1:16" s="15" customFormat="1" ht="45" x14ac:dyDescent="0.25">
      <c r="A88" s="76" t="s">
        <v>302</v>
      </c>
      <c r="B88" s="6" t="s">
        <v>303</v>
      </c>
      <c r="C88" s="77">
        <v>2266649.9833997344</v>
      </c>
      <c r="D88" s="78"/>
      <c r="E88" s="78">
        <v>27199799.800796814</v>
      </c>
      <c r="F88" s="78">
        <v>0</v>
      </c>
      <c r="G88" s="78">
        <v>0</v>
      </c>
      <c r="H88" s="78">
        <v>0</v>
      </c>
      <c r="I88" s="120" t="s">
        <v>381</v>
      </c>
      <c r="J88" s="85"/>
      <c r="K88" s="6"/>
      <c r="L88" s="79">
        <v>44256</v>
      </c>
      <c r="M88" s="79">
        <v>44620</v>
      </c>
      <c r="N88" s="85"/>
    </row>
    <row r="89" spans="1:16" s="15" customFormat="1" x14ac:dyDescent="0.25">
      <c r="A89" s="72" t="s">
        <v>228</v>
      </c>
      <c r="B89" s="21" t="s">
        <v>89</v>
      </c>
      <c r="C89" s="73"/>
      <c r="D89" s="74"/>
      <c r="E89" s="74">
        <f t="shared" ref="E89" si="66">+E90</f>
        <v>523599.6015936255</v>
      </c>
      <c r="F89" s="74">
        <f t="shared" ref="F89:H89" si="67">+F90</f>
        <v>0</v>
      </c>
      <c r="G89" s="74">
        <f t="shared" si="67"/>
        <v>0</v>
      </c>
      <c r="H89" s="74">
        <f t="shared" si="67"/>
        <v>0</v>
      </c>
      <c r="I89" s="120" t="s">
        <v>358</v>
      </c>
      <c r="J89" s="73"/>
      <c r="K89" s="75"/>
      <c r="L89" s="79"/>
      <c r="M89" s="79"/>
      <c r="N89" s="85"/>
    </row>
    <row r="90" spans="1:16" s="15" customFormat="1" ht="45" x14ac:dyDescent="0.25">
      <c r="A90" s="76" t="s">
        <v>304</v>
      </c>
      <c r="B90" s="6" t="s">
        <v>305</v>
      </c>
      <c r="C90" s="77">
        <v>523599.6015936255</v>
      </c>
      <c r="D90" s="78"/>
      <c r="E90" s="78">
        <v>523599.6015936255</v>
      </c>
      <c r="F90" s="78">
        <v>0</v>
      </c>
      <c r="G90" s="78">
        <v>0</v>
      </c>
      <c r="H90" s="78">
        <v>0</v>
      </c>
      <c r="I90" s="120" t="s">
        <v>382</v>
      </c>
      <c r="J90" s="85"/>
      <c r="K90" s="6"/>
      <c r="L90" s="79">
        <v>44253</v>
      </c>
      <c r="M90" s="79">
        <v>44257</v>
      </c>
      <c r="N90" s="85"/>
      <c r="O90" s="74"/>
      <c r="P90" s="74"/>
    </row>
    <row r="91" spans="1:16" s="15" customFormat="1" x14ac:dyDescent="0.25">
      <c r="A91" s="72" t="s">
        <v>229</v>
      </c>
      <c r="B91" s="21" t="s">
        <v>90</v>
      </c>
      <c r="C91" s="73"/>
      <c r="D91" s="74"/>
      <c r="E91" s="74">
        <f t="shared" ref="E91" si="68">+E92+E93+E94+E95</f>
        <v>56000000</v>
      </c>
      <c r="F91" s="74">
        <f t="shared" ref="F91:H91" si="69">+F92+F93+F94+F95</f>
        <v>0</v>
      </c>
      <c r="G91" s="74">
        <f t="shared" si="69"/>
        <v>0</v>
      </c>
      <c r="H91" s="74">
        <f t="shared" si="69"/>
        <v>0</v>
      </c>
      <c r="I91" s="120" t="s">
        <v>358</v>
      </c>
      <c r="J91" s="73"/>
      <c r="K91" s="75"/>
      <c r="L91" s="79"/>
      <c r="M91" s="79"/>
      <c r="N91" s="85"/>
    </row>
    <row r="92" spans="1:16" s="15" customFormat="1" ht="30" x14ac:dyDescent="0.25">
      <c r="A92" s="76" t="s">
        <v>306</v>
      </c>
      <c r="B92" s="6" t="s">
        <v>309</v>
      </c>
      <c r="C92" s="77">
        <v>3589743.5897435853</v>
      </c>
      <c r="D92" s="78"/>
      <c r="E92" s="78">
        <v>14000000</v>
      </c>
      <c r="F92" s="78">
        <v>0</v>
      </c>
      <c r="G92" s="78">
        <v>0</v>
      </c>
      <c r="H92" s="78">
        <v>0</v>
      </c>
      <c r="I92" s="120" t="s">
        <v>383</v>
      </c>
      <c r="J92" s="85"/>
      <c r="K92" s="6"/>
      <c r="L92" s="79">
        <v>44260</v>
      </c>
      <c r="M92" s="79">
        <v>44377</v>
      </c>
      <c r="N92" s="85"/>
    </row>
    <row r="93" spans="1:16" s="15" customFormat="1" ht="30" x14ac:dyDescent="0.25">
      <c r="A93" s="76" t="s">
        <v>325</v>
      </c>
      <c r="B93" s="6" t="s">
        <v>328</v>
      </c>
      <c r="C93" s="77">
        <v>3589743.5897435853</v>
      </c>
      <c r="D93" s="78"/>
      <c r="E93" s="78">
        <v>14000000</v>
      </c>
      <c r="F93" s="78">
        <v>0</v>
      </c>
      <c r="G93" s="78">
        <v>0</v>
      </c>
      <c r="H93" s="78">
        <v>0</v>
      </c>
      <c r="I93" s="120" t="s">
        <v>383</v>
      </c>
      <c r="J93" s="85"/>
      <c r="K93" s="6"/>
      <c r="L93" s="79">
        <v>44260</v>
      </c>
      <c r="M93" s="79">
        <v>44377</v>
      </c>
      <c r="N93" s="85"/>
    </row>
    <row r="94" spans="1:16" s="15" customFormat="1" ht="30" x14ac:dyDescent="0.25">
      <c r="A94" s="76" t="s">
        <v>326</v>
      </c>
      <c r="B94" s="6" t="s">
        <v>329</v>
      </c>
      <c r="C94" s="77">
        <v>3589743.5897435853</v>
      </c>
      <c r="D94" s="78"/>
      <c r="E94" s="78">
        <v>14000000</v>
      </c>
      <c r="F94" s="78">
        <v>0</v>
      </c>
      <c r="G94" s="78">
        <v>0</v>
      </c>
      <c r="H94" s="78">
        <v>0</v>
      </c>
      <c r="I94" s="120" t="s">
        <v>383</v>
      </c>
      <c r="J94" s="85"/>
      <c r="K94" s="6"/>
      <c r="L94" s="79">
        <v>44266</v>
      </c>
      <c r="M94" s="79">
        <v>44377</v>
      </c>
      <c r="N94" s="85"/>
    </row>
    <row r="95" spans="1:16" s="15" customFormat="1" ht="30" x14ac:dyDescent="0.25">
      <c r="A95" s="76" t="s">
        <v>327</v>
      </c>
      <c r="B95" s="6" t="s">
        <v>330</v>
      </c>
      <c r="C95" s="77">
        <v>3589743.5897435853</v>
      </c>
      <c r="D95" s="78"/>
      <c r="E95" s="78">
        <v>14000000</v>
      </c>
      <c r="F95" s="78">
        <v>0</v>
      </c>
      <c r="G95" s="78">
        <v>0</v>
      </c>
      <c r="H95" s="78">
        <v>0</v>
      </c>
      <c r="I95" s="120" t="s">
        <v>383</v>
      </c>
      <c r="J95" s="85"/>
      <c r="K95" s="6"/>
      <c r="L95" s="79">
        <v>44260</v>
      </c>
      <c r="M95" s="79">
        <v>44377</v>
      </c>
      <c r="N95" s="85"/>
    </row>
    <row r="96" spans="1:16" s="14" customFormat="1" x14ac:dyDescent="0.25">
      <c r="A96" s="72" t="s">
        <v>230</v>
      </c>
      <c r="B96" s="21" t="s">
        <v>95</v>
      </c>
      <c r="C96" s="73"/>
      <c r="D96" s="74"/>
      <c r="E96" s="74">
        <f t="shared" ref="E96" si="70">+E97</f>
        <v>367209.16334661352</v>
      </c>
      <c r="F96" s="74">
        <f t="shared" ref="F96:H96" si="71">+F97</f>
        <v>0</v>
      </c>
      <c r="G96" s="74">
        <f t="shared" si="71"/>
        <v>0</v>
      </c>
      <c r="H96" s="74">
        <f t="shared" si="71"/>
        <v>0</v>
      </c>
      <c r="I96" s="120" t="s">
        <v>358</v>
      </c>
      <c r="J96" s="73"/>
      <c r="K96" s="75"/>
      <c r="L96" s="79"/>
      <c r="M96" s="79"/>
      <c r="N96" s="85"/>
    </row>
    <row r="97" spans="1:14" s="14" customFormat="1" ht="45" x14ac:dyDescent="0.25">
      <c r="A97" s="76" t="s">
        <v>308</v>
      </c>
      <c r="B97" s="6" t="s">
        <v>310</v>
      </c>
      <c r="C97" s="77">
        <v>367209.16334661352</v>
      </c>
      <c r="D97" s="78"/>
      <c r="E97" s="78">
        <v>367209.16334661352</v>
      </c>
      <c r="F97" s="78">
        <v>0</v>
      </c>
      <c r="G97" s="78">
        <v>0</v>
      </c>
      <c r="H97" s="78">
        <v>0</v>
      </c>
      <c r="I97" s="120" t="s">
        <v>384</v>
      </c>
      <c r="J97" s="85"/>
      <c r="K97" s="6"/>
      <c r="L97" s="79">
        <v>44186</v>
      </c>
      <c r="M97" s="79">
        <v>44286</v>
      </c>
      <c r="N97" s="85"/>
    </row>
    <row r="98" spans="1:14" s="21" customFormat="1" x14ac:dyDescent="0.25">
      <c r="A98" s="72" t="s">
        <v>231</v>
      </c>
      <c r="B98" s="21" t="s">
        <v>93</v>
      </c>
      <c r="C98" s="73"/>
      <c r="D98" s="74"/>
      <c r="E98" s="74">
        <f t="shared" ref="E98" si="72">+E99</f>
        <v>560000</v>
      </c>
      <c r="F98" s="74">
        <f t="shared" ref="F98:H98" si="73">+F99</f>
        <v>0</v>
      </c>
      <c r="G98" s="74">
        <f t="shared" si="73"/>
        <v>560000</v>
      </c>
      <c r="H98" s="74">
        <f t="shared" si="73"/>
        <v>560000</v>
      </c>
      <c r="I98" s="120" t="s">
        <v>358</v>
      </c>
      <c r="J98" s="73"/>
      <c r="K98" s="75"/>
      <c r="L98" s="79"/>
      <c r="M98" s="79"/>
      <c r="N98" s="85"/>
    </row>
    <row r="99" spans="1:14" s="21" customFormat="1" ht="45" x14ac:dyDescent="0.25">
      <c r="A99" s="76" t="s">
        <v>307</v>
      </c>
      <c r="B99" s="6" t="s">
        <v>311</v>
      </c>
      <c r="C99" s="77">
        <v>560000</v>
      </c>
      <c r="D99" s="78"/>
      <c r="E99" s="78">
        <v>560000</v>
      </c>
      <c r="F99" s="78">
        <v>0</v>
      </c>
      <c r="G99" s="78">
        <v>560000</v>
      </c>
      <c r="H99" s="78">
        <v>560000</v>
      </c>
      <c r="I99" s="120" t="s">
        <v>94</v>
      </c>
      <c r="J99" s="85"/>
      <c r="K99" s="6"/>
      <c r="L99" s="79">
        <v>44263</v>
      </c>
      <c r="M99" s="79">
        <v>44263</v>
      </c>
      <c r="N99" s="85"/>
    </row>
    <row r="100" spans="1:14" s="21" customFormat="1" x14ac:dyDescent="0.25">
      <c r="A100" s="72" t="s">
        <v>232</v>
      </c>
      <c r="B100" s="21" t="s">
        <v>332</v>
      </c>
      <c r="C100" s="73"/>
      <c r="D100" s="74"/>
      <c r="E100" s="74">
        <f t="shared" ref="E100" si="74">+E101</f>
        <v>14042000</v>
      </c>
      <c r="F100" s="74">
        <f t="shared" ref="F100:H100" si="75">+F101</f>
        <v>0</v>
      </c>
      <c r="G100" s="74">
        <f t="shared" si="75"/>
        <v>0</v>
      </c>
      <c r="H100" s="74">
        <f t="shared" si="75"/>
        <v>0</v>
      </c>
      <c r="I100" s="120" t="s">
        <v>358</v>
      </c>
      <c r="J100" s="73"/>
      <c r="K100" s="75"/>
      <c r="L100" s="79"/>
      <c r="M100" s="79"/>
      <c r="N100" s="85"/>
    </row>
    <row r="101" spans="1:14" s="21" customFormat="1" ht="45" x14ac:dyDescent="0.25">
      <c r="A101" s="76" t="s">
        <v>331</v>
      </c>
      <c r="B101" s="6" t="s">
        <v>333</v>
      </c>
      <c r="C101" s="77">
        <v>14042000</v>
      </c>
      <c r="D101" s="78"/>
      <c r="E101" s="78">
        <v>14042000</v>
      </c>
      <c r="F101" s="78">
        <v>0</v>
      </c>
      <c r="G101" s="78">
        <v>0</v>
      </c>
      <c r="H101" s="78">
        <v>0</v>
      </c>
      <c r="I101" s="120" t="s">
        <v>334</v>
      </c>
      <c r="J101" s="85"/>
      <c r="K101" s="6"/>
      <c r="L101" s="79">
        <v>44265</v>
      </c>
      <c r="M101" s="79">
        <v>44301</v>
      </c>
      <c r="N101" s="85"/>
    </row>
    <row r="102" spans="1:14" s="16" customFormat="1" ht="18" customHeight="1" x14ac:dyDescent="0.25">
      <c r="A102" s="67" t="s">
        <v>92</v>
      </c>
      <c r="B102" s="68" t="s">
        <v>7</v>
      </c>
      <c r="C102" s="69"/>
      <c r="D102" s="70">
        <f>+'Resolución 2643 de 2020'!D11</f>
        <v>116464000</v>
      </c>
      <c r="E102" s="70">
        <f t="shared" ref="E102" si="76">+E103</f>
        <v>6612782.8685258962</v>
      </c>
      <c r="F102" s="70">
        <f t="shared" ref="F102:H102" si="77">+F103</f>
        <v>4389013.9442231078</v>
      </c>
      <c r="G102" s="70">
        <f t="shared" si="77"/>
        <v>1345965.139442231</v>
      </c>
      <c r="H102" s="70">
        <f t="shared" si="77"/>
        <v>5734979.0836653393</v>
      </c>
      <c r="I102" s="121" t="s">
        <v>358</v>
      </c>
      <c r="J102" s="69"/>
      <c r="K102" s="71"/>
      <c r="L102" s="98"/>
      <c r="M102" s="98"/>
      <c r="N102" s="99"/>
    </row>
    <row r="103" spans="1:14" s="16" customFormat="1" x14ac:dyDescent="0.25">
      <c r="A103" s="72" t="s">
        <v>25</v>
      </c>
      <c r="B103" s="21" t="s">
        <v>78</v>
      </c>
      <c r="C103" s="73"/>
      <c r="D103" s="74"/>
      <c r="E103" s="74">
        <f t="shared" ref="E103" si="78">+E104+E105</f>
        <v>6612782.8685258962</v>
      </c>
      <c r="F103" s="74">
        <f t="shared" ref="F103" si="79">+F104+F105</f>
        <v>4389013.9442231078</v>
      </c>
      <c r="G103" s="74">
        <f t="shared" ref="G103" si="80">+G104+G105</f>
        <v>1345965.139442231</v>
      </c>
      <c r="H103" s="74">
        <f t="shared" ref="H103" si="81">+H104+H105</f>
        <v>5734979.0836653393</v>
      </c>
      <c r="I103" s="120" t="s">
        <v>358</v>
      </c>
      <c r="J103" s="73"/>
      <c r="K103" s="75"/>
      <c r="L103" s="79"/>
      <c r="M103" s="79"/>
      <c r="N103" s="85"/>
    </row>
    <row r="104" spans="1:14" s="14" customFormat="1" ht="30" x14ac:dyDescent="0.25">
      <c r="A104" s="76" t="s">
        <v>312</v>
      </c>
      <c r="B104" s="6" t="s">
        <v>314</v>
      </c>
      <c r="C104" s="77">
        <v>877802.78884462151</v>
      </c>
      <c r="D104" s="78"/>
      <c r="E104" s="78">
        <v>4389014.9402390439</v>
      </c>
      <c r="F104" s="78">
        <v>2633408.3665338648</v>
      </c>
      <c r="G104" s="78">
        <v>877802.78884462151</v>
      </c>
      <c r="H104" s="78">
        <v>3511211.155378486</v>
      </c>
      <c r="I104" s="120" t="s">
        <v>385</v>
      </c>
      <c r="J104" s="85" t="s">
        <v>296</v>
      </c>
      <c r="K104" s="6">
        <v>36</v>
      </c>
      <c r="L104" s="79">
        <v>44145</v>
      </c>
      <c r="M104" s="79">
        <v>44264</v>
      </c>
      <c r="N104" s="85">
        <v>17</v>
      </c>
    </row>
    <row r="105" spans="1:14" s="14" customFormat="1" ht="30" x14ac:dyDescent="0.25">
      <c r="A105" s="76" t="s">
        <v>313</v>
      </c>
      <c r="B105" s="6" t="s">
        <v>315</v>
      </c>
      <c r="C105" s="77">
        <v>877802.78884462151</v>
      </c>
      <c r="D105" s="78"/>
      <c r="E105" s="78">
        <v>2223767.9282868528</v>
      </c>
      <c r="F105" s="78">
        <v>1755605.577689243</v>
      </c>
      <c r="G105" s="78">
        <v>468162.35059760953</v>
      </c>
      <c r="H105" s="78">
        <v>2223767.9282868528</v>
      </c>
      <c r="I105" s="120" t="s">
        <v>385</v>
      </c>
      <c r="J105" s="85" t="s">
        <v>316</v>
      </c>
      <c r="K105" s="6"/>
      <c r="L105" s="79">
        <v>44175</v>
      </c>
      <c r="M105" s="79">
        <v>44264</v>
      </c>
      <c r="N105" s="85">
        <v>18</v>
      </c>
    </row>
    <row r="106" spans="1:14" s="15" customFormat="1" ht="18" customHeight="1" x14ac:dyDescent="0.25">
      <c r="A106" s="58">
        <v>2</v>
      </c>
      <c r="B106" s="58" t="s">
        <v>8</v>
      </c>
      <c r="C106" s="59"/>
      <c r="D106" s="60">
        <f>+D107+D108</f>
        <v>76005365</v>
      </c>
      <c r="E106" s="61">
        <f t="shared" ref="E106" si="82">+E107+E108</f>
        <v>280000</v>
      </c>
      <c r="F106" s="61">
        <f t="shared" ref="F106" si="83">+F107+F108</f>
        <v>0</v>
      </c>
      <c r="G106" s="61">
        <f t="shared" ref="G106" si="84">+G107+G108</f>
        <v>0</v>
      </c>
      <c r="H106" s="61">
        <f t="shared" ref="H106" si="85">+H107+H108</f>
        <v>0</v>
      </c>
      <c r="I106" s="123" t="s">
        <v>358</v>
      </c>
      <c r="J106" s="60"/>
      <c r="K106" s="61"/>
      <c r="L106" s="93"/>
      <c r="M106" s="94"/>
      <c r="N106" s="95"/>
    </row>
    <row r="107" spans="1:14" s="16" customFormat="1" ht="18" customHeight="1" x14ac:dyDescent="0.25">
      <c r="A107" s="62" t="s">
        <v>97</v>
      </c>
      <c r="B107" s="63" t="s">
        <v>9</v>
      </c>
      <c r="C107" s="64"/>
      <c r="D107" s="65">
        <f>+'Resolución 2643 de 2020'!D14</f>
        <v>13076096</v>
      </c>
      <c r="E107" s="65">
        <v>0</v>
      </c>
      <c r="F107" s="65">
        <v>0</v>
      </c>
      <c r="G107" s="65">
        <v>0</v>
      </c>
      <c r="H107" s="65">
        <v>0</v>
      </c>
      <c r="I107" s="122" t="s">
        <v>358</v>
      </c>
      <c r="J107" s="64"/>
      <c r="K107" s="66"/>
      <c r="L107" s="96"/>
      <c r="M107" s="96"/>
      <c r="N107" s="97"/>
    </row>
    <row r="108" spans="1:14" s="16" customFormat="1" ht="18" customHeight="1" x14ac:dyDescent="0.25">
      <c r="A108" s="62" t="s">
        <v>98</v>
      </c>
      <c r="B108" s="63" t="s">
        <v>10</v>
      </c>
      <c r="C108" s="64"/>
      <c r="D108" s="65">
        <f>+'Resolución 2643 de 2020'!D13</f>
        <v>62929269</v>
      </c>
      <c r="E108" s="65">
        <f t="shared" ref="E108:E109" si="86">+E109</f>
        <v>280000</v>
      </c>
      <c r="F108" s="65">
        <f t="shared" ref="F108:H109" si="87">+F109</f>
        <v>0</v>
      </c>
      <c r="G108" s="65">
        <f t="shared" si="87"/>
        <v>0</v>
      </c>
      <c r="H108" s="65">
        <f t="shared" si="87"/>
        <v>0</v>
      </c>
      <c r="I108" s="122" t="s">
        <v>358</v>
      </c>
      <c r="J108" s="64"/>
      <c r="K108" s="66"/>
      <c r="L108" s="96"/>
      <c r="M108" s="96"/>
      <c r="N108" s="97"/>
    </row>
    <row r="109" spans="1:14" s="16" customFormat="1" ht="18" customHeight="1" x14ac:dyDescent="0.25">
      <c r="A109" s="112" t="s">
        <v>317</v>
      </c>
      <c r="B109" s="22" t="s">
        <v>10</v>
      </c>
      <c r="C109" s="23"/>
      <c r="D109" s="24"/>
      <c r="E109" s="24">
        <f t="shared" si="86"/>
        <v>280000</v>
      </c>
      <c r="F109" s="24">
        <f t="shared" si="87"/>
        <v>0</v>
      </c>
      <c r="G109" s="24">
        <f t="shared" si="87"/>
        <v>0</v>
      </c>
      <c r="H109" s="24">
        <f t="shared" si="87"/>
        <v>0</v>
      </c>
      <c r="I109" s="124" t="s">
        <v>358</v>
      </c>
      <c r="J109" s="113"/>
      <c r="K109" s="103"/>
      <c r="L109" s="26"/>
      <c r="M109" s="26"/>
      <c r="N109" s="103"/>
    </row>
    <row r="110" spans="1:14" s="16" customFormat="1" ht="18" customHeight="1" x14ac:dyDescent="0.25">
      <c r="A110" s="51" t="s">
        <v>318</v>
      </c>
      <c r="B110" s="53" t="s">
        <v>319</v>
      </c>
      <c r="C110" s="54">
        <v>280000</v>
      </c>
      <c r="D110" s="54"/>
      <c r="E110" s="78">
        <v>280000</v>
      </c>
      <c r="F110" s="78">
        <v>0</v>
      </c>
      <c r="G110" s="78">
        <v>0</v>
      </c>
      <c r="H110" s="78">
        <v>0</v>
      </c>
      <c r="I110" s="125" t="s">
        <v>320</v>
      </c>
      <c r="J110" s="114"/>
      <c r="K110" s="52"/>
      <c r="L110" s="81">
        <v>44014</v>
      </c>
      <c r="M110" s="81">
        <v>44028</v>
      </c>
      <c r="N110" s="85"/>
    </row>
    <row r="111" spans="1:14" s="16" customFormat="1" ht="18" customHeight="1" x14ac:dyDescent="0.25">
      <c r="A111" s="58">
        <v>3</v>
      </c>
      <c r="B111" s="58" t="s">
        <v>12</v>
      </c>
      <c r="C111" s="59"/>
      <c r="D111" s="60">
        <f>+D112+D113+D114++D115+D116+D117+D118+D120+D121</f>
        <v>567674099</v>
      </c>
      <c r="E111" s="61">
        <f t="shared" ref="E111" si="88">+E112+E113+E114+E115+E116+E117+E118+E120+E121</f>
        <v>569000</v>
      </c>
      <c r="F111" s="61">
        <f t="shared" ref="F111" si="89">+F112+F113+F114+F115+F116+F117+F118+F120+F121</f>
        <v>569000</v>
      </c>
      <c r="G111" s="61">
        <f t="shared" ref="G111" si="90">+G112+G113+G114+G115+G116+G117+G118+G120+G121</f>
        <v>0</v>
      </c>
      <c r="H111" s="61">
        <f t="shared" ref="H111" si="91">+H112+H113+H114+H115+H116+H117+H118+H120+H121</f>
        <v>569000</v>
      </c>
      <c r="I111" s="123" t="s">
        <v>358</v>
      </c>
      <c r="J111" s="60"/>
      <c r="K111" s="61"/>
      <c r="L111" s="93"/>
      <c r="M111" s="94"/>
      <c r="N111" s="95"/>
    </row>
    <row r="112" spans="1:14" s="14" customFormat="1" ht="18" customHeight="1" x14ac:dyDescent="0.25">
      <c r="A112" s="62" t="s">
        <v>99</v>
      </c>
      <c r="B112" s="63" t="s">
        <v>29</v>
      </c>
      <c r="C112" s="64"/>
      <c r="D112" s="65">
        <f>+'Resolución 2643 de 2020'!D16</f>
        <v>10040000</v>
      </c>
      <c r="E112" s="65">
        <v>0</v>
      </c>
      <c r="F112" s="65">
        <v>0</v>
      </c>
      <c r="G112" s="65">
        <v>0</v>
      </c>
      <c r="H112" s="65">
        <v>0</v>
      </c>
      <c r="I112" s="122" t="s">
        <v>358</v>
      </c>
      <c r="J112" s="64"/>
      <c r="K112" s="66"/>
      <c r="L112" s="96"/>
      <c r="M112" s="96"/>
      <c r="N112" s="97"/>
    </row>
    <row r="113" spans="1:14" s="14" customFormat="1" ht="18" customHeight="1" x14ac:dyDescent="0.25">
      <c r="A113" s="62" t="s">
        <v>100</v>
      </c>
      <c r="B113" s="63" t="s">
        <v>30</v>
      </c>
      <c r="C113" s="64"/>
      <c r="D113" s="65">
        <f>+'Resolución 2643 de 2020'!D18</f>
        <v>76423763</v>
      </c>
      <c r="E113" s="65">
        <v>0</v>
      </c>
      <c r="F113" s="65">
        <v>0</v>
      </c>
      <c r="G113" s="65">
        <v>0</v>
      </c>
      <c r="H113" s="65">
        <v>0</v>
      </c>
      <c r="I113" s="122" t="s">
        <v>358</v>
      </c>
      <c r="J113" s="64"/>
      <c r="K113" s="66"/>
      <c r="L113" s="96"/>
      <c r="M113" s="96"/>
      <c r="N113" s="97"/>
    </row>
    <row r="114" spans="1:14" s="14" customFormat="1" ht="18" customHeight="1" x14ac:dyDescent="0.25">
      <c r="A114" s="62" t="s">
        <v>101</v>
      </c>
      <c r="B114" s="63" t="s">
        <v>31</v>
      </c>
      <c r="C114" s="64"/>
      <c r="D114" s="65">
        <f>+'Resolución 2643 de 2020'!D19</f>
        <v>100000000</v>
      </c>
      <c r="E114" s="65">
        <v>0</v>
      </c>
      <c r="F114" s="65">
        <v>0</v>
      </c>
      <c r="G114" s="65">
        <v>0</v>
      </c>
      <c r="H114" s="65">
        <v>0</v>
      </c>
      <c r="I114" s="122" t="s">
        <v>358</v>
      </c>
      <c r="J114" s="64"/>
      <c r="K114" s="66"/>
      <c r="L114" s="96"/>
      <c r="M114" s="96"/>
      <c r="N114" s="97"/>
    </row>
    <row r="115" spans="1:14" s="14" customFormat="1" ht="18" customHeight="1" x14ac:dyDescent="0.25">
      <c r="A115" s="62" t="s">
        <v>102</v>
      </c>
      <c r="B115" s="63" t="s">
        <v>32</v>
      </c>
      <c r="C115" s="64"/>
      <c r="D115" s="65">
        <f>+'Resolución 2643 de 2020'!D17</f>
        <v>60000000</v>
      </c>
      <c r="E115" s="65">
        <v>0</v>
      </c>
      <c r="F115" s="65">
        <v>0</v>
      </c>
      <c r="G115" s="65">
        <v>0</v>
      </c>
      <c r="H115" s="65">
        <v>0</v>
      </c>
      <c r="I115" s="122" t="s">
        <v>358</v>
      </c>
      <c r="J115" s="64"/>
      <c r="K115" s="66"/>
      <c r="L115" s="96"/>
      <c r="M115" s="96"/>
      <c r="N115" s="97"/>
    </row>
    <row r="116" spans="1:14" s="14" customFormat="1" ht="18" customHeight="1" x14ac:dyDescent="0.25">
      <c r="A116" s="62" t="s">
        <v>103</v>
      </c>
      <c r="B116" s="63" t="s">
        <v>33</v>
      </c>
      <c r="C116" s="64"/>
      <c r="D116" s="65">
        <f>+'Resolución 2643 de 2020'!D20</f>
        <v>107108072</v>
      </c>
      <c r="E116" s="65">
        <v>0</v>
      </c>
      <c r="F116" s="65">
        <v>0</v>
      </c>
      <c r="G116" s="65">
        <v>0</v>
      </c>
      <c r="H116" s="65">
        <v>0</v>
      </c>
      <c r="I116" s="122" t="s">
        <v>358</v>
      </c>
      <c r="J116" s="64"/>
      <c r="K116" s="66"/>
      <c r="L116" s="96"/>
      <c r="M116" s="96"/>
      <c r="N116" s="97"/>
    </row>
    <row r="117" spans="1:14" s="14" customFormat="1" ht="18" customHeight="1" x14ac:dyDescent="0.25">
      <c r="A117" s="62" t="s">
        <v>104</v>
      </c>
      <c r="B117" s="63" t="s">
        <v>34</v>
      </c>
      <c r="C117" s="64"/>
      <c r="D117" s="65">
        <f>+'Resolución 2643 de 2020'!D21</f>
        <v>7000000</v>
      </c>
      <c r="E117" s="65">
        <v>0</v>
      </c>
      <c r="F117" s="65">
        <v>0</v>
      </c>
      <c r="G117" s="65">
        <v>0</v>
      </c>
      <c r="H117" s="65">
        <v>0</v>
      </c>
      <c r="I117" s="122" t="s">
        <v>358</v>
      </c>
      <c r="J117" s="64"/>
      <c r="K117" s="66"/>
      <c r="L117" s="96"/>
      <c r="M117" s="96"/>
      <c r="N117" s="97"/>
    </row>
    <row r="118" spans="1:14" s="14" customFormat="1" ht="18" customHeight="1" x14ac:dyDescent="0.25">
      <c r="A118" s="62" t="s">
        <v>105</v>
      </c>
      <c r="B118" s="63" t="s">
        <v>35</v>
      </c>
      <c r="C118" s="64"/>
      <c r="D118" s="65">
        <f>+'Resolución 2643 de 2020'!D22</f>
        <v>20080000</v>
      </c>
      <c r="E118" s="65">
        <f t="shared" ref="E118:F118" si="92">+E119</f>
        <v>569000</v>
      </c>
      <c r="F118" s="65">
        <f t="shared" si="92"/>
        <v>569000</v>
      </c>
      <c r="G118" s="65">
        <f t="shared" ref="G118" si="93">+G119</f>
        <v>0</v>
      </c>
      <c r="H118" s="65">
        <f t="shared" ref="H118" si="94">+SUM(H119:H119)</f>
        <v>569000</v>
      </c>
      <c r="I118" s="122" t="s">
        <v>358</v>
      </c>
      <c r="J118" s="64"/>
      <c r="K118" s="66"/>
      <c r="L118" s="96"/>
      <c r="M118" s="96"/>
      <c r="N118" s="97"/>
    </row>
    <row r="119" spans="1:14" s="12" customFormat="1" ht="45" x14ac:dyDescent="0.25">
      <c r="A119" s="72" t="s">
        <v>38</v>
      </c>
      <c r="B119" s="21" t="s">
        <v>93</v>
      </c>
      <c r="C119" s="73">
        <v>569000</v>
      </c>
      <c r="D119" s="74"/>
      <c r="E119" s="78">
        <v>569000</v>
      </c>
      <c r="F119" s="78">
        <v>569000</v>
      </c>
      <c r="G119" s="78">
        <v>0</v>
      </c>
      <c r="H119" s="78">
        <v>569000</v>
      </c>
      <c r="I119" s="120" t="s">
        <v>386</v>
      </c>
      <c r="J119" s="73" t="s">
        <v>353</v>
      </c>
      <c r="K119" s="75"/>
      <c r="L119" s="79">
        <v>44123</v>
      </c>
      <c r="M119" s="79">
        <v>44133</v>
      </c>
      <c r="N119" s="85">
        <v>19</v>
      </c>
    </row>
    <row r="120" spans="1:14" s="15" customFormat="1" ht="18" customHeight="1" x14ac:dyDescent="0.25">
      <c r="A120" s="62" t="s">
        <v>106</v>
      </c>
      <c r="B120" s="63" t="s">
        <v>36</v>
      </c>
      <c r="C120" s="64"/>
      <c r="D120" s="65">
        <f>+'Resolución 2643 de 2020'!D23</f>
        <v>80320000</v>
      </c>
      <c r="E120" s="65">
        <v>0</v>
      </c>
      <c r="F120" s="65">
        <v>0</v>
      </c>
      <c r="G120" s="65">
        <v>0</v>
      </c>
      <c r="H120" s="65">
        <v>0</v>
      </c>
      <c r="I120" s="122" t="s">
        <v>358</v>
      </c>
      <c r="J120" s="64"/>
      <c r="K120" s="66"/>
      <c r="L120" s="96"/>
      <c r="M120" s="96"/>
      <c r="N120" s="97"/>
    </row>
    <row r="121" spans="1:14" s="12" customFormat="1" ht="18" customHeight="1" x14ac:dyDescent="0.25">
      <c r="A121" s="62" t="s">
        <v>107</v>
      </c>
      <c r="B121" s="63" t="s">
        <v>37</v>
      </c>
      <c r="C121" s="64"/>
      <c r="D121" s="65">
        <f>+'Resolución 2643 de 2020'!D24</f>
        <v>106702264</v>
      </c>
      <c r="E121" s="65">
        <v>0</v>
      </c>
      <c r="F121" s="65">
        <v>0</v>
      </c>
      <c r="G121" s="65">
        <v>0</v>
      </c>
      <c r="H121" s="65">
        <v>0</v>
      </c>
      <c r="I121" s="122" t="s">
        <v>358</v>
      </c>
      <c r="J121" s="64"/>
      <c r="K121" s="66"/>
      <c r="L121" s="96"/>
      <c r="M121" s="96"/>
      <c r="N121" s="97"/>
    </row>
    <row r="122" spans="1:14" s="12" customFormat="1" ht="18" customHeight="1" x14ac:dyDescent="0.25">
      <c r="A122" s="58">
        <v>4</v>
      </c>
      <c r="B122" s="58" t="s">
        <v>23</v>
      </c>
      <c r="C122" s="59"/>
      <c r="D122" s="60">
        <f>+D123</f>
        <v>12771772</v>
      </c>
      <c r="E122" s="60">
        <f t="shared" ref="E122:H122" si="95">+E123</f>
        <v>12670207.171314741</v>
      </c>
      <c r="F122" s="60">
        <f t="shared" si="95"/>
        <v>12670207.171314741</v>
      </c>
      <c r="G122" s="60">
        <f t="shared" si="95"/>
        <v>0</v>
      </c>
      <c r="H122" s="60">
        <f t="shared" si="95"/>
        <v>12670207.171314741</v>
      </c>
      <c r="I122" s="123" t="s">
        <v>358</v>
      </c>
      <c r="J122" s="60"/>
      <c r="K122" s="61"/>
      <c r="L122" s="93"/>
      <c r="M122" s="94"/>
      <c r="N122" s="95"/>
    </row>
    <row r="123" spans="1:14" s="12" customFormat="1" ht="18" customHeight="1" x14ac:dyDescent="0.25">
      <c r="A123" s="62" t="s">
        <v>108</v>
      </c>
      <c r="B123" s="63" t="s">
        <v>39</v>
      </c>
      <c r="C123" s="64"/>
      <c r="D123" s="65">
        <f>+'Resolución 2643 de 2020'!D25</f>
        <v>12771772</v>
      </c>
      <c r="E123" s="65">
        <f t="shared" ref="E123" si="96">+E125</f>
        <v>12670207.171314741</v>
      </c>
      <c r="F123" s="65">
        <f t="shared" ref="F123" si="97">+F125</f>
        <v>12670207.171314741</v>
      </c>
      <c r="G123" s="65">
        <f t="shared" ref="G123" si="98">+G125</f>
        <v>0</v>
      </c>
      <c r="H123" s="65">
        <f t="shared" ref="H123" si="99">+H125</f>
        <v>12670207.171314741</v>
      </c>
      <c r="I123" s="122" t="s">
        <v>358</v>
      </c>
      <c r="J123" s="64"/>
      <c r="K123" s="66"/>
      <c r="L123" s="96"/>
      <c r="M123" s="96"/>
      <c r="N123" s="97"/>
    </row>
    <row r="124" spans="1:14" s="12" customFormat="1" x14ac:dyDescent="0.25">
      <c r="A124" s="102" t="s">
        <v>40</v>
      </c>
      <c r="B124" s="22" t="s">
        <v>215</v>
      </c>
      <c r="C124" s="23"/>
      <c r="D124" s="24"/>
      <c r="E124" s="24"/>
      <c r="F124" s="24"/>
      <c r="G124" s="24"/>
      <c r="H124" s="24"/>
      <c r="I124" s="124" t="s">
        <v>358</v>
      </c>
      <c r="J124" s="113"/>
      <c r="K124" s="103"/>
      <c r="L124" s="26"/>
      <c r="M124" s="26"/>
      <c r="N124" s="103"/>
    </row>
    <row r="125" spans="1:14" s="12" customFormat="1" ht="60" x14ac:dyDescent="0.25">
      <c r="A125" s="51" t="s">
        <v>214</v>
      </c>
      <c r="B125" s="53" t="s">
        <v>91</v>
      </c>
      <c r="C125" s="54">
        <v>12670207.171314741</v>
      </c>
      <c r="D125" s="54">
        <v>12771772</v>
      </c>
      <c r="E125" s="78">
        <v>12670207.171314741</v>
      </c>
      <c r="F125" s="78">
        <v>12670207.171314741</v>
      </c>
      <c r="G125" s="78">
        <v>0</v>
      </c>
      <c r="H125" s="78">
        <v>12670207.171314741</v>
      </c>
      <c r="I125" s="125" t="s">
        <v>387</v>
      </c>
      <c r="J125" s="114" t="s">
        <v>354</v>
      </c>
      <c r="K125" s="52">
        <v>1</v>
      </c>
      <c r="L125" s="81">
        <v>44014</v>
      </c>
      <c r="M125" s="81">
        <v>44028</v>
      </c>
      <c r="N125" s="85">
        <v>20</v>
      </c>
    </row>
    <row r="126" spans="1:14" s="15" customFormat="1" ht="18" customHeight="1" x14ac:dyDescent="0.25">
      <c r="A126" s="58">
        <v>5</v>
      </c>
      <c r="B126" s="58" t="s">
        <v>24</v>
      </c>
      <c r="C126" s="59"/>
      <c r="D126" s="60">
        <f>+D127+D129+D131+D133+D135+D137+D139+D141+D143</f>
        <v>2687085782</v>
      </c>
      <c r="E126" s="60">
        <f t="shared" ref="E126" si="100">+E127+E129+E131+E133+E135+E137+E139+E141+E143</f>
        <v>0</v>
      </c>
      <c r="F126" s="60"/>
      <c r="G126" s="60">
        <f t="shared" ref="G126" si="101">+G127+G129+G131+G133+G135+G137+G139+G141+G143</f>
        <v>0</v>
      </c>
      <c r="H126" s="60">
        <f t="shared" ref="H126" si="102">+H127+H129+H131+H133+H135+H137+H139+H141+H143</f>
        <v>0</v>
      </c>
      <c r="I126" s="116"/>
      <c r="J126" s="60"/>
      <c r="K126" s="61"/>
      <c r="L126" s="93"/>
      <c r="M126" s="94"/>
      <c r="N126" s="95"/>
    </row>
    <row r="127" spans="1:14" s="12" customFormat="1" ht="18" customHeight="1" x14ac:dyDescent="0.25">
      <c r="A127" s="62" t="s">
        <v>109</v>
      </c>
      <c r="B127" s="63" t="s">
        <v>41</v>
      </c>
      <c r="C127" s="64"/>
      <c r="D127" s="65">
        <f>+'Resolución 2643 de 2020'!D27</f>
        <v>483675440</v>
      </c>
      <c r="E127" s="65">
        <f t="shared" ref="E127" si="103">+SUM(E128:E128)</f>
        <v>0</v>
      </c>
      <c r="F127" s="65">
        <f t="shared" ref="F127" si="104">+SUM(F128:F128)</f>
        <v>0</v>
      </c>
      <c r="G127" s="65">
        <f t="shared" ref="G127" si="105">+SUM(G128:G128)</f>
        <v>0</v>
      </c>
      <c r="H127" s="65">
        <f t="shared" ref="H127" si="106">+SUM(H128:H128)</f>
        <v>0</v>
      </c>
      <c r="I127" s="117"/>
      <c r="J127" s="64"/>
      <c r="K127" s="66"/>
      <c r="L127" s="96"/>
      <c r="M127" s="96"/>
      <c r="N127" s="97"/>
    </row>
    <row r="128" spans="1:14" s="12" customFormat="1" ht="18" customHeight="1" x14ac:dyDescent="0.25">
      <c r="A128" s="102" t="s">
        <v>50</v>
      </c>
      <c r="B128" s="22" t="s">
        <v>212</v>
      </c>
      <c r="C128" s="23"/>
      <c r="D128" s="24"/>
      <c r="E128" s="24"/>
      <c r="F128" s="24"/>
      <c r="G128" s="24"/>
      <c r="H128" s="24"/>
      <c r="I128" s="25"/>
      <c r="J128" s="113"/>
      <c r="K128" s="103"/>
      <c r="L128" s="26"/>
      <c r="M128" s="26"/>
      <c r="N128" s="103"/>
    </row>
    <row r="129" spans="1:14" s="12" customFormat="1" x14ac:dyDescent="0.25">
      <c r="A129" s="62" t="s">
        <v>110</v>
      </c>
      <c r="B129" s="63" t="s">
        <v>42</v>
      </c>
      <c r="C129" s="64"/>
      <c r="D129" s="65">
        <f>+'Resolución 2643 de 2020'!D28</f>
        <v>268708575</v>
      </c>
      <c r="E129" s="65">
        <f t="shared" ref="E129" si="107">+SUM(E130:E130)</f>
        <v>0</v>
      </c>
      <c r="F129" s="65">
        <f t="shared" ref="F129" si="108">+SUM(F130:F130)</f>
        <v>0</v>
      </c>
      <c r="G129" s="65">
        <f t="shared" ref="G129" si="109">+SUM(G130:G130)</f>
        <v>0</v>
      </c>
      <c r="H129" s="65">
        <f t="shared" ref="H129" si="110">+SUM(H130:H130)</f>
        <v>0</v>
      </c>
      <c r="I129" s="117"/>
      <c r="J129" s="64"/>
      <c r="K129" s="66"/>
      <c r="L129" s="96"/>
      <c r="M129" s="96"/>
      <c r="N129" s="97"/>
    </row>
    <row r="130" spans="1:14" s="12" customFormat="1" x14ac:dyDescent="0.25">
      <c r="A130" s="102" t="s">
        <v>51</v>
      </c>
      <c r="B130" s="22" t="s">
        <v>17</v>
      </c>
      <c r="C130" s="23"/>
      <c r="D130" s="24"/>
      <c r="E130" s="24"/>
      <c r="F130" s="24"/>
      <c r="G130" s="24"/>
      <c r="H130" s="24"/>
      <c r="I130" s="25"/>
      <c r="J130" s="113"/>
      <c r="K130" s="103"/>
      <c r="L130" s="26"/>
      <c r="M130" s="26"/>
      <c r="N130" s="103"/>
    </row>
    <row r="131" spans="1:14" s="12" customFormat="1" x14ac:dyDescent="0.25">
      <c r="A131" s="62" t="s">
        <v>111</v>
      </c>
      <c r="B131" s="63" t="s">
        <v>43</v>
      </c>
      <c r="C131" s="64"/>
      <c r="D131" s="65">
        <f>+'Resolución 2643 de 2020'!D29</f>
        <v>403062867</v>
      </c>
      <c r="E131" s="65">
        <f t="shared" ref="E131" si="111">+SUM(E132:E132)</f>
        <v>0</v>
      </c>
      <c r="F131" s="65">
        <f t="shared" ref="F131" si="112">+SUM(F132:F132)</f>
        <v>0</v>
      </c>
      <c r="G131" s="65">
        <f t="shared" ref="G131" si="113">+SUM(G132:G132)</f>
        <v>0</v>
      </c>
      <c r="H131" s="65">
        <f t="shared" ref="H131" si="114">+SUM(H132:H132)</f>
        <v>0</v>
      </c>
      <c r="I131" s="117"/>
      <c r="J131" s="64"/>
      <c r="K131" s="66"/>
      <c r="L131" s="96"/>
      <c r="M131" s="96"/>
      <c r="N131" s="97"/>
    </row>
    <row r="132" spans="1:14" s="12" customFormat="1" x14ac:dyDescent="0.25">
      <c r="A132" s="102" t="s">
        <v>52</v>
      </c>
      <c r="B132" s="22" t="s">
        <v>17</v>
      </c>
      <c r="C132" s="23"/>
      <c r="D132" s="24"/>
      <c r="E132" s="24"/>
      <c r="F132" s="24"/>
      <c r="G132" s="24"/>
      <c r="H132" s="24"/>
      <c r="I132" s="25"/>
      <c r="J132" s="113"/>
      <c r="K132" s="103"/>
      <c r="L132" s="26"/>
      <c r="M132" s="26"/>
      <c r="N132" s="103"/>
    </row>
    <row r="133" spans="1:14" s="12" customFormat="1" x14ac:dyDescent="0.25">
      <c r="A133" s="62" t="s">
        <v>112</v>
      </c>
      <c r="B133" s="63" t="s">
        <v>44</v>
      </c>
      <c r="C133" s="64"/>
      <c r="D133" s="65">
        <f>+'Resolución 2643 de 2020'!D30</f>
        <v>1319627831</v>
      </c>
      <c r="E133" s="65">
        <f t="shared" ref="E133" si="115">+SUM(E134:E134)</f>
        <v>0</v>
      </c>
      <c r="F133" s="65">
        <f t="shared" ref="F133" si="116">+SUM(F134:F134)</f>
        <v>0</v>
      </c>
      <c r="G133" s="65">
        <f t="shared" ref="G133" si="117">+SUM(G134:G134)</f>
        <v>0</v>
      </c>
      <c r="H133" s="65">
        <f t="shared" ref="H133" si="118">+SUM(H134:H134)</f>
        <v>0</v>
      </c>
      <c r="I133" s="117"/>
      <c r="J133" s="64"/>
      <c r="K133" s="66"/>
      <c r="L133" s="96"/>
      <c r="M133" s="96"/>
      <c r="N133" s="97"/>
    </row>
    <row r="134" spans="1:14" s="12" customFormat="1" x14ac:dyDescent="0.25">
      <c r="A134" s="102" t="s">
        <v>53</v>
      </c>
      <c r="B134" s="22" t="s">
        <v>17</v>
      </c>
      <c r="C134" s="23"/>
      <c r="D134" s="24"/>
      <c r="E134" s="24"/>
      <c r="F134" s="24"/>
      <c r="G134" s="24"/>
      <c r="H134" s="24"/>
      <c r="I134" s="25"/>
      <c r="J134" s="113"/>
      <c r="K134" s="103"/>
      <c r="L134" s="26"/>
      <c r="M134" s="26"/>
      <c r="N134" s="103"/>
    </row>
    <row r="135" spans="1:14" s="12" customFormat="1" x14ac:dyDescent="0.25">
      <c r="A135" s="62" t="s">
        <v>113</v>
      </c>
      <c r="B135" s="63" t="s">
        <v>45</v>
      </c>
      <c r="C135" s="64"/>
      <c r="D135" s="65">
        <f>+'Resolución 2643 de 2020'!D31</f>
        <v>10479635</v>
      </c>
      <c r="E135" s="65">
        <f t="shared" ref="E135" si="119">+SUM(E136:E136)</f>
        <v>0</v>
      </c>
      <c r="F135" s="65">
        <f t="shared" ref="F135" si="120">+SUM(F136:F136)</f>
        <v>0</v>
      </c>
      <c r="G135" s="65">
        <f t="shared" ref="G135" si="121">+SUM(G136:G136)</f>
        <v>0</v>
      </c>
      <c r="H135" s="65">
        <f t="shared" ref="H135" si="122">+SUM(H136:H136)</f>
        <v>0</v>
      </c>
      <c r="I135" s="117"/>
      <c r="J135" s="64"/>
      <c r="K135" s="66"/>
      <c r="L135" s="96"/>
      <c r="M135" s="96"/>
      <c r="N135" s="97"/>
    </row>
    <row r="136" spans="1:14" s="12" customFormat="1" x14ac:dyDescent="0.25">
      <c r="A136" s="102" t="s">
        <v>54</v>
      </c>
      <c r="B136" s="22" t="s">
        <v>17</v>
      </c>
      <c r="C136" s="23"/>
      <c r="D136" s="24"/>
      <c r="E136" s="24"/>
      <c r="F136" s="24"/>
      <c r="G136" s="24"/>
      <c r="H136" s="24"/>
      <c r="I136" s="25"/>
      <c r="J136" s="113"/>
      <c r="K136" s="103"/>
      <c r="L136" s="26"/>
      <c r="M136" s="26"/>
      <c r="N136" s="103"/>
    </row>
    <row r="137" spans="1:14" s="12" customFormat="1" x14ac:dyDescent="0.25">
      <c r="A137" s="62" t="s">
        <v>114</v>
      </c>
      <c r="B137" s="63" t="s">
        <v>46</v>
      </c>
      <c r="C137" s="64"/>
      <c r="D137" s="65">
        <f>+'Resolución 2643 de 2020'!D32</f>
        <v>80612573</v>
      </c>
      <c r="E137" s="65">
        <f t="shared" ref="E137" si="123">+SUM(E138:E138)</f>
        <v>0</v>
      </c>
      <c r="F137" s="65">
        <f t="shared" ref="F137" si="124">+SUM(F138:F138)</f>
        <v>0</v>
      </c>
      <c r="G137" s="65">
        <f t="shared" ref="G137" si="125">+SUM(G138:G138)</f>
        <v>0</v>
      </c>
      <c r="H137" s="65">
        <f t="shared" ref="H137" si="126">+SUM(H138:H138)</f>
        <v>0</v>
      </c>
      <c r="I137" s="117"/>
      <c r="J137" s="64"/>
      <c r="K137" s="66"/>
      <c r="L137" s="96"/>
      <c r="M137" s="96"/>
      <c r="N137" s="97"/>
    </row>
    <row r="138" spans="1:14" s="12" customFormat="1" x14ac:dyDescent="0.25">
      <c r="A138" s="102" t="s">
        <v>55</v>
      </c>
      <c r="B138" s="22" t="s">
        <v>17</v>
      </c>
      <c r="C138" s="23"/>
      <c r="D138" s="24"/>
      <c r="E138" s="24"/>
      <c r="F138" s="24"/>
      <c r="G138" s="24"/>
      <c r="H138" s="24"/>
      <c r="I138" s="25"/>
      <c r="J138" s="113"/>
      <c r="K138" s="103"/>
      <c r="L138" s="26"/>
      <c r="M138" s="26"/>
      <c r="N138" s="103"/>
    </row>
    <row r="139" spans="1:14" s="12" customFormat="1" x14ac:dyDescent="0.25">
      <c r="A139" s="62" t="s">
        <v>115</v>
      </c>
      <c r="B139" s="63" t="s">
        <v>47</v>
      </c>
      <c r="C139" s="64"/>
      <c r="D139" s="65">
        <f>+'Resolución 2643 de 2020'!D33</f>
        <v>40306287</v>
      </c>
      <c r="E139" s="65">
        <f t="shared" ref="E139" si="127">+SUM(E140:E140)</f>
        <v>0</v>
      </c>
      <c r="F139" s="65">
        <f t="shared" ref="F139" si="128">+SUM(F140:F140)</f>
        <v>0</v>
      </c>
      <c r="G139" s="65">
        <f t="shared" ref="G139" si="129">+SUM(G140:G140)</f>
        <v>0</v>
      </c>
      <c r="H139" s="65">
        <f t="shared" ref="H139" si="130">+SUM(H140:H140)</f>
        <v>0</v>
      </c>
      <c r="I139" s="117"/>
      <c r="J139" s="64"/>
      <c r="K139" s="66"/>
      <c r="L139" s="96"/>
      <c r="M139" s="96"/>
      <c r="N139" s="97"/>
    </row>
    <row r="140" spans="1:14" s="12" customFormat="1" x14ac:dyDescent="0.25">
      <c r="A140" s="102" t="s">
        <v>56</v>
      </c>
      <c r="B140" s="22" t="s">
        <v>17</v>
      </c>
      <c r="C140" s="23"/>
      <c r="D140" s="24"/>
      <c r="E140" s="24"/>
      <c r="F140" s="24"/>
      <c r="G140" s="24"/>
      <c r="H140" s="24"/>
      <c r="I140" s="25"/>
      <c r="J140" s="113"/>
      <c r="K140" s="103"/>
      <c r="L140" s="26"/>
      <c r="M140" s="26"/>
      <c r="N140" s="103"/>
    </row>
    <row r="141" spans="1:14" s="17" customFormat="1" ht="18" customHeight="1" x14ac:dyDescent="0.25">
      <c r="A141" s="62" t="s">
        <v>116</v>
      </c>
      <c r="B141" s="63" t="s">
        <v>48</v>
      </c>
      <c r="C141" s="64"/>
      <c r="D141" s="65">
        <f>+'Resolución 2643 de 2020'!D34</f>
        <v>40306287</v>
      </c>
      <c r="E141" s="65">
        <f t="shared" ref="E141" si="131">+SUM(E142:E142)</f>
        <v>0</v>
      </c>
      <c r="F141" s="65">
        <f t="shared" ref="F141" si="132">+SUM(F142:F142)</f>
        <v>0</v>
      </c>
      <c r="G141" s="65">
        <f t="shared" ref="G141" si="133">+SUM(G142:G142)</f>
        <v>0</v>
      </c>
      <c r="H141" s="65">
        <f t="shared" ref="H141" si="134">+SUM(H142:H142)</f>
        <v>0</v>
      </c>
      <c r="I141" s="117"/>
      <c r="J141" s="64"/>
      <c r="K141" s="66"/>
      <c r="L141" s="96"/>
      <c r="M141" s="96"/>
      <c r="N141" s="97"/>
    </row>
    <row r="142" spans="1:14" x14ac:dyDescent="0.25">
      <c r="A142" s="102" t="s">
        <v>57</v>
      </c>
      <c r="B142" s="22" t="s">
        <v>17</v>
      </c>
      <c r="C142" s="23"/>
      <c r="D142" s="24"/>
      <c r="E142" s="24"/>
      <c r="F142" s="24"/>
      <c r="G142" s="24"/>
      <c r="H142" s="24"/>
      <c r="I142" s="25"/>
      <c r="J142" s="113"/>
      <c r="K142" s="103"/>
      <c r="L142" s="26"/>
      <c r="M142" s="26"/>
      <c r="N142" s="103"/>
    </row>
    <row r="143" spans="1:14" x14ac:dyDescent="0.25">
      <c r="A143" s="62" t="s">
        <v>117</v>
      </c>
      <c r="B143" s="63" t="s">
        <v>49</v>
      </c>
      <c r="C143" s="64"/>
      <c r="D143" s="65">
        <f>+'Resolución 2643 de 2020'!D35</f>
        <v>40306287</v>
      </c>
      <c r="E143" s="65">
        <f t="shared" ref="E143" si="135">+SUM(E144:E144)</f>
        <v>0</v>
      </c>
      <c r="F143" s="65">
        <f t="shared" ref="F143" si="136">+SUM(F144:F144)</f>
        <v>0</v>
      </c>
      <c r="G143" s="65">
        <f t="shared" ref="G143" si="137">+SUM(G144:G144)</f>
        <v>0</v>
      </c>
      <c r="H143" s="65">
        <f t="shared" ref="H143" si="138">+SUM(H144:H144)</f>
        <v>0</v>
      </c>
      <c r="I143" s="117"/>
      <c r="J143" s="64"/>
      <c r="K143" s="66"/>
      <c r="L143" s="96"/>
      <c r="M143" s="96"/>
      <c r="N143" s="97"/>
    </row>
    <row r="144" spans="1:14" x14ac:dyDescent="0.25">
      <c r="A144" s="102" t="s">
        <v>58</v>
      </c>
      <c r="B144" s="22" t="s">
        <v>17</v>
      </c>
      <c r="C144" s="23"/>
      <c r="D144" s="24"/>
      <c r="E144" s="24"/>
      <c r="F144" s="24"/>
      <c r="G144" s="24"/>
      <c r="H144" s="24"/>
      <c r="I144" s="25"/>
      <c r="J144" s="113"/>
      <c r="K144" s="103"/>
      <c r="L144" s="26"/>
      <c r="M144" s="26"/>
      <c r="N144" s="103"/>
    </row>
    <row r="145" spans="1:14" ht="15.75" x14ac:dyDescent="0.25">
      <c r="A145" s="58">
        <v>6</v>
      </c>
      <c r="B145" s="58" t="s">
        <v>392</v>
      </c>
      <c r="C145" s="59"/>
      <c r="D145" s="60">
        <f>+D148</f>
        <v>0</v>
      </c>
      <c r="E145" s="60">
        <f t="shared" ref="E145" si="139">+E148</f>
        <v>9371664.9402390439</v>
      </c>
      <c r="F145" s="60">
        <f t="shared" ref="F145" si="140">+F148</f>
        <v>3048692.8764940239</v>
      </c>
      <c r="G145" s="60">
        <f t="shared" ref="G145" si="141">+G148</f>
        <v>566954.48207171308</v>
      </c>
      <c r="H145" s="60">
        <f t="shared" ref="H145" si="142">+H148</f>
        <v>3615647.3585657361</v>
      </c>
      <c r="I145" s="61"/>
      <c r="J145" s="93"/>
      <c r="K145" s="94"/>
      <c r="L145" s="95"/>
      <c r="M145" s="58"/>
      <c r="N145" s="58"/>
    </row>
    <row r="146" spans="1:14" x14ac:dyDescent="0.25">
      <c r="A146" s="62" t="s">
        <v>394</v>
      </c>
      <c r="B146" s="63" t="s">
        <v>393</v>
      </c>
      <c r="C146" s="64"/>
      <c r="D146" s="65"/>
      <c r="E146" s="65"/>
      <c r="F146" s="65"/>
      <c r="G146" s="65"/>
      <c r="H146" s="65"/>
      <c r="I146" s="66"/>
      <c r="J146" s="96"/>
      <c r="K146" s="96"/>
      <c r="L146" s="97"/>
      <c r="M146" s="62"/>
      <c r="N146" s="63"/>
    </row>
    <row r="147" spans="1:14" x14ac:dyDescent="0.25">
      <c r="A147" s="112" t="s">
        <v>395</v>
      </c>
      <c r="B147" s="22" t="s">
        <v>391</v>
      </c>
      <c r="C147" s="23"/>
      <c r="D147" s="24"/>
      <c r="E147" s="24"/>
      <c r="F147" s="24"/>
      <c r="G147" s="25"/>
      <c r="H147" s="113"/>
      <c r="I147" s="103"/>
      <c r="J147" s="26"/>
      <c r="K147" s="26"/>
      <c r="L147" s="103"/>
      <c r="M147" s="112"/>
      <c r="N147" s="22"/>
    </row>
    <row r="148" spans="1:14" x14ac:dyDescent="0.25">
      <c r="A148" s="51" t="s">
        <v>396</v>
      </c>
      <c r="B148" s="53" t="s">
        <v>389</v>
      </c>
      <c r="C148" s="54"/>
      <c r="D148" s="54">
        <v>0</v>
      </c>
      <c r="E148" s="148">
        <v>9371664.9402390439</v>
      </c>
      <c r="F148" s="148">
        <v>3048692.8764940239</v>
      </c>
      <c r="G148" s="149">
        <v>566954.48207171308</v>
      </c>
      <c r="H148" s="150">
        <v>3615647.3585657361</v>
      </c>
      <c r="I148" s="52"/>
      <c r="J148" s="81"/>
      <c r="K148" s="81"/>
      <c r="L148" s="85"/>
      <c r="M148" s="51"/>
      <c r="N148" s="53"/>
    </row>
    <row r="149" spans="1:14" x14ac:dyDescent="0.25">
      <c r="A149" s="57"/>
      <c r="B149" s="55"/>
      <c r="C149" s="55"/>
      <c r="D149" s="55"/>
      <c r="E149" s="55"/>
      <c r="F149" s="55"/>
      <c r="G149" s="55"/>
      <c r="H149" s="55"/>
      <c r="I149" s="126"/>
      <c r="J149" s="55"/>
      <c r="K149" s="56"/>
      <c r="L149" s="82"/>
      <c r="M149" s="82"/>
      <c r="N149" s="87"/>
    </row>
    <row r="150" spans="1:14" ht="18.75" x14ac:dyDescent="0.25">
      <c r="A150" s="105"/>
      <c r="B150" s="104" t="s">
        <v>213</v>
      </c>
      <c r="C150" s="106"/>
      <c r="D150" s="107">
        <f>+D126+D122+D111+D106+D5</f>
        <v>8061257340</v>
      </c>
      <c r="E150" s="107">
        <f>E5+E106+E111+E122+E126+E145</f>
        <v>2352287900</v>
      </c>
      <c r="F150" s="107">
        <f t="shared" ref="F150:H150" si="143">F5+F106+F111+F122+F126+F145</f>
        <v>765221912</v>
      </c>
      <c r="G150" s="107">
        <f t="shared" si="143"/>
        <v>142305575</v>
      </c>
      <c r="H150" s="107">
        <f t="shared" si="143"/>
        <v>907527486.99999988</v>
      </c>
      <c r="I150" s="108"/>
      <c r="J150" s="109"/>
      <c r="K150" s="109"/>
      <c r="L150" s="110"/>
      <c r="M150" s="110"/>
      <c r="N150" s="109"/>
    </row>
    <row r="151" spans="1:14" x14ac:dyDescent="0.25">
      <c r="D151" s="78"/>
      <c r="E151" s="78"/>
      <c r="F151" s="78"/>
      <c r="G151" s="78"/>
      <c r="H151" s="78"/>
    </row>
    <row r="152" spans="1:14" x14ac:dyDescent="0.25">
      <c r="D152" s="78"/>
      <c r="E152" s="78"/>
      <c r="F152" s="78"/>
      <c r="G152" s="78"/>
      <c r="H152" s="78"/>
    </row>
    <row r="153" spans="1:14" x14ac:dyDescent="0.25">
      <c r="C153" s="18"/>
      <c r="D153" s="18"/>
      <c r="G153" s="78"/>
      <c r="I153" s="127"/>
      <c r="J153" s="18"/>
    </row>
    <row r="154" spans="1:14" s="1" customFormat="1" ht="15.75" x14ac:dyDescent="0.25">
      <c r="C154" s="2" t="s">
        <v>336</v>
      </c>
      <c r="D154" s="3"/>
      <c r="E154" s="3"/>
      <c r="F154" s="3"/>
      <c r="G154" s="3"/>
      <c r="I154" s="146" t="s">
        <v>118</v>
      </c>
      <c r="J154" s="4"/>
      <c r="K154" s="4"/>
      <c r="L154" s="83"/>
      <c r="M154" s="84"/>
      <c r="N154" s="88"/>
    </row>
    <row r="155" spans="1:14" s="1" customFormat="1" ht="15.75" x14ac:dyDescent="0.25">
      <c r="C155" s="5" t="s">
        <v>337</v>
      </c>
      <c r="D155" s="3"/>
      <c r="E155" s="3"/>
      <c r="F155" s="3"/>
      <c r="G155" s="145"/>
      <c r="I155" s="128" t="s">
        <v>119</v>
      </c>
      <c r="J155" s="4"/>
      <c r="K155" s="4"/>
      <c r="L155" s="83"/>
      <c r="M155" s="84"/>
      <c r="N155" s="88"/>
    </row>
    <row r="156" spans="1:14" s="1" customFormat="1" ht="31.5" x14ac:dyDescent="0.25">
      <c r="C156" s="1" t="s">
        <v>356</v>
      </c>
      <c r="D156" s="3"/>
      <c r="E156" s="3"/>
      <c r="F156" s="3"/>
      <c r="G156" s="147"/>
      <c r="I156" s="128" t="s">
        <v>121</v>
      </c>
      <c r="J156" s="4"/>
      <c r="K156" s="4"/>
      <c r="L156" s="83"/>
      <c r="M156" s="84"/>
      <c r="N156" s="88"/>
    </row>
    <row r="157" spans="1:14" ht="15.75" x14ac:dyDescent="0.25">
      <c r="C157" s="5" t="s">
        <v>120</v>
      </c>
      <c r="E157" s="19"/>
      <c r="F157" s="19"/>
      <c r="G157" s="19"/>
      <c r="H157" s="19"/>
    </row>
    <row r="158" spans="1:14" x14ac:dyDescent="0.25">
      <c r="E158" s="20"/>
    </row>
    <row r="162" spans="2:2" x14ac:dyDescent="0.25">
      <c r="B162" s="6" t="s">
        <v>16</v>
      </c>
    </row>
    <row r="163" spans="2:2" x14ac:dyDescent="0.25">
      <c r="B163" s="6" t="s">
        <v>15</v>
      </c>
    </row>
    <row r="164" spans="2:2" x14ac:dyDescent="0.25">
      <c r="B164" s="6" t="s">
        <v>14</v>
      </c>
    </row>
    <row r="179" spans="2:3" x14ac:dyDescent="0.25">
      <c r="B179" s="20"/>
      <c r="C179" s="20"/>
    </row>
    <row r="180" spans="2:3" x14ac:dyDescent="0.25">
      <c r="B180" s="20"/>
      <c r="C180" s="20"/>
    </row>
    <row r="181" spans="2:3" x14ac:dyDescent="0.25">
      <c r="B181" s="20"/>
    </row>
    <row r="184" spans="2:3" x14ac:dyDescent="0.25">
      <c r="B184" s="20"/>
    </row>
  </sheetData>
  <pageMargins left="0.7" right="0.7" top="0.75" bottom="0.75" header="0.3" footer="0.3"/>
  <pageSetup scale="37" fitToHeight="0" orientation="landscape" r:id="rId1"/>
  <rowBreaks count="2" manualBreakCount="2">
    <brk id="53" max="13" man="1"/>
    <brk id="91" max="13" man="1"/>
  </row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1002"/>
  <sheetViews>
    <sheetView topLeftCell="A25" zoomScale="85" zoomScaleNormal="85" workbookViewId="0">
      <selection activeCell="H37" sqref="H37"/>
    </sheetView>
  </sheetViews>
  <sheetFormatPr baseColWidth="10" defaultColWidth="14.42578125" defaultRowHeight="15" customHeight="1" x14ac:dyDescent="0.25"/>
  <cols>
    <col min="1" max="1" width="9.140625" style="27" customWidth="1"/>
    <col min="2" max="2" width="29" style="27" customWidth="1"/>
    <col min="3" max="3" width="51" style="27" customWidth="1"/>
    <col min="4" max="4" width="12.7109375" style="27" bestFit="1" customWidth="1"/>
    <col min="5" max="6" width="16.42578125" style="27" customWidth="1"/>
    <col min="7" max="7" width="13.7109375" style="27" bestFit="1" customWidth="1"/>
    <col min="8" max="8" width="13.85546875" style="27" bestFit="1" customWidth="1"/>
    <col min="9" max="9" width="11.28515625" style="27" bestFit="1" customWidth="1"/>
    <col min="10" max="23" width="10.7109375" style="27" customWidth="1"/>
    <col min="24" max="16384" width="14.42578125" style="27"/>
  </cols>
  <sheetData>
    <row r="1" spans="1:23" x14ac:dyDescent="0.25">
      <c r="A1" s="154" t="s">
        <v>122</v>
      </c>
      <c r="B1" s="155"/>
      <c r="C1" s="155"/>
      <c r="D1" s="155"/>
      <c r="E1" s="155"/>
    </row>
    <row r="2" spans="1:23" x14ac:dyDescent="0.25">
      <c r="A2" s="154" t="s">
        <v>182</v>
      </c>
      <c r="B2" s="155"/>
      <c r="C2" s="155"/>
      <c r="D2" s="155"/>
      <c r="E2" s="155"/>
    </row>
    <row r="3" spans="1:23" x14ac:dyDescent="0.25">
      <c r="A3" s="154" t="s">
        <v>123</v>
      </c>
      <c r="B3" s="155"/>
      <c r="C3" s="155"/>
      <c r="D3" s="155"/>
      <c r="E3" s="155"/>
    </row>
    <row r="4" spans="1:23" x14ac:dyDescent="0.25">
      <c r="A4" s="28"/>
      <c r="D4" s="29"/>
      <c r="E4" s="29"/>
      <c r="F4" s="29"/>
    </row>
    <row r="5" spans="1:23" x14ac:dyDescent="0.25">
      <c r="A5" s="30" t="s">
        <v>183</v>
      </c>
      <c r="D5" s="29"/>
      <c r="E5" s="29"/>
      <c r="F5" s="29"/>
    </row>
    <row r="6" spans="1:23" ht="36" customHeight="1" thickBot="1" x14ac:dyDescent="0.3">
      <c r="A6" s="30"/>
      <c r="D6" s="156" t="s">
        <v>124</v>
      </c>
      <c r="E6" s="156"/>
      <c r="F6" s="156"/>
      <c r="G6" s="151" t="s">
        <v>388</v>
      </c>
      <c r="H6" s="151"/>
      <c r="I6" s="151"/>
    </row>
    <row r="7" spans="1:23" ht="49.5" customHeight="1" x14ac:dyDescent="0.25">
      <c r="A7" s="31" t="s">
        <v>125</v>
      </c>
      <c r="B7" s="32" t="s">
        <v>126</v>
      </c>
      <c r="C7" s="32" t="s">
        <v>127</v>
      </c>
      <c r="D7" s="33" t="s">
        <v>128</v>
      </c>
      <c r="E7" s="33" t="s">
        <v>129</v>
      </c>
      <c r="F7" s="34" t="s">
        <v>130</v>
      </c>
      <c r="G7" s="129" t="s">
        <v>128</v>
      </c>
      <c r="H7" s="129" t="s">
        <v>129</v>
      </c>
      <c r="I7" s="130" t="s">
        <v>130</v>
      </c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</row>
    <row r="8" spans="1:23" ht="21" customHeight="1" x14ac:dyDescent="0.25">
      <c r="A8" s="36">
        <v>1</v>
      </c>
      <c r="B8" s="152" t="s">
        <v>1</v>
      </c>
      <c r="C8" s="153"/>
      <c r="D8" s="37">
        <f>SUM(D9:D11)</f>
        <v>4717720322</v>
      </c>
      <c r="E8" s="37" t="e">
        <f t="shared" ref="E8:F8" si="0">SUM(E9:E11)</f>
        <v>#REF!</v>
      </c>
      <c r="F8" s="38" t="e">
        <f t="shared" si="0"/>
        <v>#REF!</v>
      </c>
      <c r="G8" s="131">
        <f>SUM(G9:G11)</f>
        <v>4698924623.5059767</v>
      </c>
      <c r="H8" s="131" t="e">
        <f t="shared" ref="H8:I8" si="1">SUM(H9:H11)</f>
        <v>#REF!</v>
      </c>
      <c r="I8" s="132" t="e">
        <f t="shared" si="1"/>
        <v>#REF!</v>
      </c>
    </row>
    <row r="9" spans="1:23" ht="21" customHeight="1" x14ac:dyDescent="0.25">
      <c r="A9" s="39" t="s">
        <v>96</v>
      </c>
      <c r="B9" s="40" t="s">
        <v>131</v>
      </c>
      <c r="C9" s="41" t="s">
        <v>2</v>
      </c>
      <c r="D9" s="42">
        <v>806550000</v>
      </c>
      <c r="E9" s="42" t="e">
        <f>+#REF!</f>
        <v>#REF!</v>
      </c>
      <c r="F9" s="43" t="e">
        <f>+#REF!</f>
        <v>#REF!</v>
      </c>
      <c r="G9" s="133">
        <f>D9/1.004</f>
        <v>803336653.38645422</v>
      </c>
      <c r="H9" s="133" t="e">
        <f>E9/1.004</f>
        <v>#REF!</v>
      </c>
      <c r="I9" s="134" t="e">
        <f>F9/1.004</f>
        <v>#REF!</v>
      </c>
    </row>
    <row r="10" spans="1:23" ht="21" customHeight="1" x14ac:dyDescent="0.25">
      <c r="A10" s="39" t="s">
        <v>80</v>
      </c>
      <c r="B10" s="40" t="s">
        <v>132</v>
      </c>
      <c r="C10" s="41" t="s">
        <v>5</v>
      </c>
      <c r="D10" s="42">
        <v>3794706322</v>
      </c>
      <c r="E10" s="42" t="e">
        <f>+#REF!</f>
        <v>#REF!</v>
      </c>
      <c r="F10" s="43" t="e">
        <f>+#REF!</f>
        <v>#REF!</v>
      </c>
      <c r="G10" s="135">
        <f>D10/1.004</f>
        <v>3779587970.1195221</v>
      </c>
      <c r="H10" s="135" t="e">
        <f t="shared" ref="H10:I11" si="2">E10/1.004</f>
        <v>#REF!</v>
      </c>
      <c r="I10" s="136" t="e">
        <f t="shared" si="2"/>
        <v>#REF!</v>
      </c>
    </row>
    <row r="11" spans="1:23" ht="21" customHeight="1" x14ac:dyDescent="0.25">
      <c r="A11" s="39" t="s">
        <v>92</v>
      </c>
      <c r="B11" s="40" t="s">
        <v>133</v>
      </c>
      <c r="C11" s="41" t="s">
        <v>7</v>
      </c>
      <c r="D11" s="42">
        <v>116464000</v>
      </c>
      <c r="E11" s="42" t="e">
        <f>+#REF!</f>
        <v>#REF!</v>
      </c>
      <c r="F11" s="43" t="e">
        <f>+#REF!</f>
        <v>#REF!</v>
      </c>
      <c r="G11" s="135">
        <f>D11/1.004</f>
        <v>116000000</v>
      </c>
      <c r="H11" s="135" t="e">
        <f t="shared" si="2"/>
        <v>#REF!</v>
      </c>
      <c r="I11" s="136" t="e">
        <f t="shared" si="2"/>
        <v>#REF!</v>
      </c>
    </row>
    <row r="12" spans="1:23" ht="21" customHeight="1" x14ac:dyDescent="0.25">
      <c r="A12" s="36">
        <v>2</v>
      </c>
      <c r="B12" s="152" t="s">
        <v>8</v>
      </c>
      <c r="C12" s="153"/>
      <c r="D12" s="37">
        <f t="shared" ref="D12:I12" si="3">SUM(D13:D14)</f>
        <v>76005365</v>
      </c>
      <c r="E12" s="37" t="e">
        <f t="shared" si="3"/>
        <v>#REF!</v>
      </c>
      <c r="F12" s="38" t="e">
        <f t="shared" si="3"/>
        <v>#REF!</v>
      </c>
      <c r="G12" s="131">
        <f t="shared" si="3"/>
        <v>75702554.780876487</v>
      </c>
      <c r="H12" s="131" t="e">
        <f t="shared" si="3"/>
        <v>#REF!</v>
      </c>
      <c r="I12" s="132" t="e">
        <f t="shared" si="3"/>
        <v>#REF!</v>
      </c>
    </row>
    <row r="13" spans="1:23" ht="21" customHeight="1" x14ac:dyDescent="0.25">
      <c r="A13" s="39" t="s">
        <v>97</v>
      </c>
      <c r="B13" s="40" t="s">
        <v>134</v>
      </c>
      <c r="C13" s="41" t="s">
        <v>9</v>
      </c>
      <c r="D13" s="42">
        <v>62929269</v>
      </c>
      <c r="E13" s="42"/>
      <c r="F13" s="43"/>
      <c r="G13" s="135">
        <f>D13/1.004</f>
        <v>62678554.780876495</v>
      </c>
      <c r="H13" s="135">
        <f t="shared" ref="H13:I14" si="4">E13/1.004</f>
        <v>0</v>
      </c>
      <c r="I13" s="136">
        <f t="shared" si="4"/>
        <v>0</v>
      </c>
    </row>
    <row r="14" spans="1:23" ht="21" customHeight="1" x14ac:dyDescent="0.25">
      <c r="A14" s="39" t="s">
        <v>98</v>
      </c>
      <c r="B14" s="40" t="s">
        <v>135</v>
      </c>
      <c r="C14" s="41" t="s">
        <v>10</v>
      </c>
      <c r="D14" s="42">
        <v>13076096</v>
      </c>
      <c r="E14" s="42" t="e">
        <f>+#REF!</f>
        <v>#REF!</v>
      </c>
      <c r="F14" s="43" t="e">
        <f>+#REF!</f>
        <v>#REF!</v>
      </c>
      <c r="G14" s="135">
        <f>D14/1.004</f>
        <v>13024000</v>
      </c>
      <c r="H14" s="135" t="e">
        <f>E14/1.004</f>
        <v>#REF!</v>
      </c>
      <c r="I14" s="136" t="e">
        <f t="shared" si="4"/>
        <v>#REF!</v>
      </c>
    </row>
    <row r="15" spans="1:23" ht="21" customHeight="1" x14ac:dyDescent="0.25">
      <c r="A15" s="36">
        <v>3</v>
      </c>
      <c r="B15" s="152" t="s">
        <v>12</v>
      </c>
      <c r="C15" s="153"/>
      <c r="D15" s="37">
        <f t="shared" ref="D15:F15" si="5">SUM(D16:D25)</f>
        <v>580445871</v>
      </c>
      <c r="E15" s="37" t="e">
        <f t="shared" si="5"/>
        <v>#REF!</v>
      </c>
      <c r="F15" s="38" t="e">
        <f t="shared" si="5"/>
        <v>#REF!</v>
      </c>
      <c r="G15" s="131">
        <f>SUM(G16:G25)</f>
        <v>578133337.64940238</v>
      </c>
      <c r="H15" s="131" t="e">
        <f>SUM(H16:H25)</f>
        <v>#REF!</v>
      </c>
      <c r="I15" s="132" t="e">
        <f>SUM(I16:I25)</f>
        <v>#REF!</v>
      </c>
    </row>
    <row r="16" spans="1:23" ht="21" customHeight="1" x14ac:dyDescent="0.25">
      <c r="A16" s="39" t="s">
        <v>99</v>
      </c>
      <c r="B16" s="40" t="s">
        <v>136</v>
      </c>
      <c r="C16" s="41" t="s">
        <v>137</v>
      </c>
      <c r="D16" s="42">
        <v>10040000</v>
      </c>
      <c r="E16" s="42"/>
      <c r="F16" s="43"/>
      <c r="G16" s="135">
        <f>D16/1.004</f>
        <v>10000000</v>
      </c>
      <c r="H16" s="135">
        <f t="shared" ref="G16:I24" si="6">E16/1.004</f>
        <v>0</v>
      </c>
      <c r="I16" s="136">
        <f t="shared" si="6"/>
        <v>0</v>
      </c>
    </row>
    <row r="17" spans="1:9" ht="21" customHeight="1" x14ac:dyDescent="0.25">
      <c r="A17" s="39" t="s">
        <v>100</v>
      </c>
      <c r="B17" s="40" t="s">
        <v>138</v>
      </c>
      <c r="C17" s="41" t="s">
        <v>139</v>
      </c>
      <c r="D17" s="42">
        <v>60000000</v>
      </c>
      <c r="E17" s="42"/>
      <c r="F17" s="43"/>
      <c r="G17" s="135">
        <f t="shared" si="6"/>
        <v>59760956.175298803</v>
      </c>
      <c r="H17" s="135">
        <f t="shared" si="6"/>
        <v>0</v>
      </c>
      <c r="I17" s="136">
        <f t="shared" si="6"/>
        <v>0</v>
      </c>
    </row>
    <row r="18" spans="1:9" ht="21" customHeight="1" x14ac:dyDescent="0.25">
      <c r="A18" s="39" t="s">
        <v>101</v>
      </c>
      <c r="B18" s="40" t="s">
        <v>140</v>
      </c>
      <c r="C18" s="41" t="s">
        <v>141</v>
      </c>
      <c r="D18" s="42">
        <v>76423763</v>
      </c>
      <c r="E18" s="42"/>
      <c r="F18" s="43"/>
      <c r="G18" s="135">
        <f t="shared" si="6"/>
        <v>76119285.856573701</v>
      </c>
      <c r="H18" s="135">
        <f t="shared" si="6"/>
        <v>0</v>
      </c>
      <c r="I18" s="136">
        <f t="shared" si="6"/>
        <v>0</v>
      </c>
    </row>
    <row r="19" spans="1:9" ht="21" customHeight="1" x14ac:dyDescent="0.25">
      <c r="A19" s="39" t="s">
        <v>102</v>
      </c>
      <c r="B19" s="40" t="s">
        <v>142</v>
      </c>
      <c r="C19" s="41" t="s">
        <v>143</v>
      </c>
      <c r="D19" s="42">
        <v>100000000</v>
      </c>
      <c r="E19" s="42"/>
      <c r="F19" s="43"/>
      <c r="G19" s="135">
        <f t="shared" si="6"/>
        <v>99601593.625498012</v>
      </c>
      <c r="H19" s="135">
        <f t="shared" si="6"/>
        <v>0</v>
      </c>
      <c r="I19" s="136">
        <f t="shared" si="6"/>
        <v>0</v>
      </c>
    </row>
    <row r="20" spans="1:9" ht="21" customHeight="1" x14ac:dyDescent="0.25">
      <c r="A20" s="39" t="s">
        <v>103</v>
      </c>
      <c r="B20" s="40" t="s">
        <v>144</v>
      </c>
      <c r="C20" s="41" t="s">
        <v>145</v>
      </c>
      <c r="D20" s="42">
        <v>107108072</v>
      </c>
      <c r="E20" s="42"/>
      <c r="F20" s="43"/>
      <c r="G20" s="135">
        <f t="shared" si="6"/>
        <v>106681346.61354582</v>
      </c>
      <c r="H20" s="135">
        <f t="shared" si="6"/>
        <v>0</v>
      </c>
      <c r="I20" s="136">
        <f t="shared" si="6"/>
        <v>0</v>
      </c>
    </row>
    <row r="21" spans="1:9" ht="21" customHeight="1" x14ac:dyDescent="0.25">
      <c r="A21" s="39" t="s">
        <v>104</v>
      </c>
      <c r="B21" s="40" t="s">
        <v>146</v>
      </c>
      <c r="C21" s="41" t="s">
        <v>147</v>
      </c>
      <c r="D21" s="42">
        <v>7000000</v>
      </c>
      <c r="E21" s="42"/>
      <c r="F21" s="43"/>
      <c r="G21" s="135">
        <f t="shared" si="6"/>
        <v>6972111.5537848603</v>
      </c>
      <c r="H21" s="135">
        <f t="shared" si="6"/>
        <v>0</v>
      </c>
      <c r="I21" s="136">
        <f t="shared" si="6"/>
        <v>0</v>
      </c>
    </row>
    <row r="22" spans="1:9" ht="21" customHeight="1" x14ac:dyDescent="0.25">
      <c r="A22" s="39" t="s">
        <v>105</v>
      </c>
      <c r="B22" s="49" t="s">
        <v>185</v>
      </c>
      <c r="C22" s="50" t="s">
        <v>186</v>
      </c>
      <c r="D22" s="42">
        <v>20080000</v>
      </c>
      <c r="E22" s="42" t="e">
        <f>+#REF!</f>
        <v>#REF!</v>
      </c>
      <c r="F22" s="43" t="e">
        <f>+#REF!</f>
        <v>#REF!</v>
      </c>
      <c r="G22" s="135">
        <f t="shared" si="6"/>
        <v>20000000</v>
      </c>
      <c r="H22" s="135" t="e">
        <f t="shared" si="6"/>
        <v>#REF!</v>
      </c>
      <c r="I22" s="136" t="e">
        <f t="shared" si="6"/>
        <v>#REF!</v>
      </c>
    </row>
    <row r="23" spans="1:9" ht="21" customHeight="1" x14ac:dyDescent="0.25">
      <c r="A23" s="39" t="s">
        <v>106</v>
      </c>
      <c r="B23" s="40" t="s">
        <v>148</v>
      </c>
      <c r="C23" s="41" t="s">
        <v>149</v>
      </c>
      <c r="D23" s="42">
        <v>80320000</v>
      </c>
      <c r="E23" s="42"/>
      <c r="F23" s="43"/>
      <c r="G23" s="135">
        <f t="shared" si="6"/>
        <v>80000000</v>
      </c>
      <c r="H23" s="135">
        <f t="shared" si="6"/>
        <v>0</v>
      </c>
      <c r="I23" s="136">
        <f t="shared" si="6"/>
        <v>0</v>
      </c>
    </row>
    <row r="24" spans="1:9" ht="30" x14ac:dyDescent="0.25">
      <c r="A24" s="39" t="s">
        <v>107</v>
      </c>
      <c r="B24" s="40" t="s">
        <v>150</v>
      </c>
      <c r="C24" s="41" t="s">
        <v>151</v>
      </c>
      <c r="D24" s="42">
        <v>106702264</v>
      </c>
      <c r="E24" s="42"/>
      <c r="F24" s="43"/>
      <c r="G24" s="135">
        <f t="shared" si="6"/>
        <v>106277155.37848605</v>
      </c>
      <c r="H24" s="135">
        <f t="shared" si="6"/>
        <v>0</v>
      </c>
      <c r="I24" s="136">
        <f t="shared" si="6"/>
        <v>0</v>
      </c>
    </row>
    <row r="25" spans="1:9" ht="21" customHeight="1" x14ac:dyDescent="0.25">
      <c r="A25" s="39" t="s">
        <v>184</v>
      </c>
      <c r="B25" s="40" t="s">
        <v>152</v>
      </c>
      <c r="C25" s="41" t="s">
        <v>153</v>
      </c>
      <c r="D25" s="42">
        <v>12771772</v>
      </c>
      <c r="E25" s="42" t="e">
        <f>+#REF!</f>
        <v>#REF!</v>
      </c>
      <c r="F25" s="43" t="e">
        <f>+#REF!</f>
        <v>#REF!</v>
      </c>
      <c r="G25" s="135">
        <f t="shared" ref="G25" si="7">D25/1.004</f>
        <v>12720888.44621514</v>
      </c>
      <c r="H25" s="135" t="e">
        <f t="shared" ref="H25" si="8">E25/1.004</f>
        <v>#REF!</v>
      </c>
      <c r="I25" s="136" t="e">
        <f t="shared" ref="I25" si="9">F25/1.004</f>
        <v>#REF!</v>
      </c>
    </row>
    <row r="26" spans="1:9" ht="21" customHeight="1" x14ac:dyDescent="0.25">
      <c r="A26" s="36">
        <v>4</v>
      </c>
      <c r="B26" s="152" t="s">
        <v>154</v>
      </c>
      <c r="C26" s="153"/>
      <c r="D26" s="37">
        <f t="shared" ref="D26:F26" si="10">SUM(D27:D35)</f>
        <v>2687085782</v>
      </c>
      <c r="E26" s="37">
        <f t="shared" si="10"/>
        <v>0</v>
      </c>
      <c r="F26" s="38">
        <f t="shared" si="10"/>
        <v>0</v>
      </c>
      <c r="G26" s="131">
        <f t="shared" ref="G26:I26" si="11">SUM(G27:G35)</f>
        <v>2676380260.9561758</v>
      </c>
      <c r="H26" s="131">
        <f t="shared" si="11"/>
        <v>0</v>
      </c>
      <c r="I26" s="132">
        <f t="shared" si="11"/>
        <v>0</v>
      </c>
    </row>
    <row r="27" spans="1:9" ht="21" customHeight="1" x14ac:dyDescent="0.25">
      <c r="A27" s="39" t="s">
        <v>108</v>
      </c>
      <c r="B27" s="40" t="s">
        <v>155</v>
      </c>
      <c r="C27" s="44" t="s">
        <v>156</v>
      </c>
      <c r="D27" s="42">
        <v>483675440</v>
      </c>
      <c r="E27" s="42"/>
      <c r="F27" s="43"/>
      <c r="G27" s="135">
        <f>D27/1.004</f>
        <v>481748446.21513945</v>
      </c>
      <c r="H27" s="135"/>
      <c r="I27" s="136"/>
    </row>
    <row r="28" spans="1:9" ht="21" customHeight="1" x14ac:dyDescent="0.25">
      <c r="A28" s="39" t="s">
        <v>157</v>
      </c>
      <c r="B28" s="40" t="s">
        <v>158</v>
      </c>
      <c r="C28" s="44" t="s">
        <v>159</v>
      </c>
      <c r="D28" s="42">
        <v>268708575</v>
      </c>
      <c r="E28" s="42"/>
      <c r="F28" s="43"/>
      <c r="G28" s="135">
        <f t="shared" ref="G28:G35" si="12">D28/1.004</f>
        <v>267638022.90836653</v>
      </c>
      <c r="H28" s="135"/>
      <c r="I28" s="136"/>
    </row>
    <row r="29" spans="1:9" ht="21" customHeight="1" x14ac:dyDescent="0.25">
      <c r="A29" s="39" t="s">
        <v>160</v>
      </c>
      <c r="B29" s="40" t="s">
        <v>161</v>
      </c>
      <c r="C29" s="44" t="s">
        <v>162</v>
      </c>
      <c r="D29" s="42">
        <v>403062867</v>
      </c>
      <c r="E29" s="42"/>
      <c r="F29" s="43"/>
      <c r="G29" s="135">
        <f t="shared" si="12"/>
        <v>401457038.84462154</v>
      </c>
      <c r="H29" s="135"/>
      <c r="I29" s="136"/>
    </row>
    <row r="30" spans="1:9" ht="30" x14ac:dyDescent="0.25">
      <c r="A30" s="39" t="s">
        <v>163</v>
      </c>
      <c r="B30" s="40" t="s">
        <v>164</v>
      </c>
      <c r="C30" s="44" t="s">
        <v>165</v>
      </c>
      <c r="D30" s="42">
        <v>1319627831</v>
      </c>
      <c r="E30" s="42"/>
      <c r="F30" s="43"/>
      <c r="G30" s="135">
        <f t="shared" si="12"/>
        <v>1314370349.6015937</v>
      </c>
      <c r="H30" s="135"/>
      <c r="I30" s="136"/>
    </row>
    <row r="31" spans="1:9" ht="21" customHeight="1" x14ac:dyDescent="0.25">
      <c r="A31" s="39" t="s">
        <v>166</v>
      </c>
      <c r="B31" s="40" t="s">
        <v>167</v>
      </c>
      <c r="C31" s="44" t="s">
        <v>168</v>
      </c>
      <c r="D31" s="42">
        <v>10479635</v>
      </c>
      <c r="E31" s="42"/>
      <c r="F31" s="43"/>
      <c r="G31" s="135">
        <f t="shared" si="12"/>
        <v>10437883.466135459</v>
      </c>
      <c r="H31" s="135"/>
      <c r="I31" s="136"/>
    </row>
    <row r="32" spans="1:9" ht="21" customHeight="1" x14ac:dyDescent="0.25">
      <c r="A32" s="39" t="s">
        <v>169</v>
      </c>
      <c r="B32" s="40" t="s">
        <v>170</v>
      </c>
      <c r="C32" s="44" t="s">
        <v>171</v>
      </c>
      <c r="D32" s="42">
        <v>80612573</v>
      </c>
      <c r="E32" s="42"/>
      <c r="F32" s="43"/>
      <c r="G32" s="135">
        <f t="shared" si="12"/>
        <v>80291407.370517924</v>
      </c>
      <c r="H32" s="135"/>
      <c r="I32" s="136"/>
    </row>
    <row r="33" spans="1:9" ht="21" customHeight="1" x14ac:dyDescent="0.25">
      <c r="A33" s="39" t="s">
        <v>172</v>
      </c>
      <c r="B33" s="40" t="s">
        <v>173</v>
      </c>
      <c r="C33" s="44" t="s">
        <v>174</v>
      </c>
      <c r="D33" s="42">
        <v>40306287</v>
      </c>
      <c r="E33" s="42"/>
      <c r="F33" s="43"/>
      <c r="G33" s="135">
        <f t="shared" si="12"/>
        <v>40145704.18326693</v>
      </c>
      <c r="H33" s="135"/>
      <c r="I33" s="136"/>
    </row>
    <row r="34" spans="1:9" ht="21" customHeight="1" x14ac:dyDescent="0.25">
      <c r="A34" s="39" t="s">
        <v>175</v>
      </c>
      <c r="B34" s="40" t="s">
        <v>176</v>
      </c>
      <c r="C34" s="44" t="s">
        <v>177</v>
      </c>
      <c r="D34" s="42">
        <v>40306287</v>
      </c>
      <c r="E34" s="42"/>
      <c r="F34" s="43"/>
      <c r="G34" s="135">
        <f t="shared" si="12"/>
        <v>40145704.18326693</v>
      </c>
      <c r="H34" s="135"/>
      <c r="I34" s="136"/>
    </row>
    <row r="35" spans="1:9" ht="21" customHeight="1" x14ac:dyDescent="0.25">
      <c r="A35" s="39" t="s">
        <v>178</v>
      </c>
      <c r="B35" s="40" t="s">
        <v>179</v>
      </c>
      <c r="C35" s="44" t="s">
        <v>180</v>
      </c>
      <c r="D35" s="42">
        <v>40306287</v>
      </c>
      <c r="E35" s="42"/>
      <c r="F35" s="43"/>
      <c r="G35" s="135">
        <f t="shared" si="12"/>
        <v>40145704.18326693</v>
      </c>
      <c r="H35" s="135"/>
      <c r="I35" s="136"/>
    </row>
    <row r="36" spans="1:9" ht="25.5" customHeight="1" thickBot="1" x14ac:dyDescent="0.3">
      <c r="A36" s="45"/>
      <c r="B36" s="46"/>
      <c r="C36" s="46" t="s">
        <v>181</v>
      </c>
      <c r="D36" s="47">
        <f t="shared" ref="D36:F36" si="13">SUM(D8+D12+D15+D26)</f>
        <v>8061257340</v>
      </c>
      <c r="E36" s="47" t="e">
        <f t="shared" si="13"/>
        <v>#REF!</v>
      </c>
      <c r="F36" s="48" t="e">
        <f t="shared" si="13"/>
        <v>#REF!</v>
      </c>
      <c r="G36" s="137">
        <f>SUM(G8+G12+G15+G26)</f>
        <v>8029140776.8924313</v>
      </c>
      <c r="H36" s="137" t="e">
        <f>SUM(H8+H12+H15+H26)</f>
        <v>#REF!</v>
      </c>
      <c r="I36" s="138" t="e">
        <f>SUM(I8+I12+I15+I26)</f>
        <v>#REF!</v>
      </c>
    </row>
    <row r="37" spans="1:9" ht="25.5" customHeight="1" x14ac:dyDescent="0.25">
      <c r="A37" s="28"/>
      <c r="F37" s="139" t="s">
        <v>389</v>
      </c>
      <c r="G37" s="140">
        <f>G36*0.004</f>
        <v>32116563.107569724</v>
      </c>
      <c r="H37" s="140" t="e">
        <f>H36*0.004</f>
        <v>#REF!</v>
      </c>
      <c r="I37" s="141" t="e">
        <f>I36*0.004</f>
        <v>#REF!</v>
      </c>
    </row>
    <row r="38" spans="1:9" ht="25.5" customHeight="1" thickBot="1" x14ac:dyDescent="0.3">
      <c r="A38" s="28"/>
      <c r="F38" s="142" t="s">
        <v>390</v>
      </c>
      <c r="G38" s="143">
        <f>G36+G37</f>
        <v>8061257340.000001</v>
      </c>
      <c r="H38" s="143" t="e">
        <f>H36+H37</f>
        <v>#REF!</v>
      </c>
      <c r="I38" s="144" t="e">
        <f>I36+I37</f>
        <v>#REF!</v>
      </c>
    </row>
    <row r="39" spans="1:9" ht="15.75" customHeight="1" x14ac:dyDescent="0.25">
      <c r="A39" s="28"/>
      <c r="D39" s="29"/>
      <c r="E39" s="29"/>
      <c r="F39" s="29"/>
    </row>
    <row r="40" spans="1:9" ht="15.75" customHeight="1" x14ac:dyDescent="0.25">
      <c r="A40" s="28"/>
      <c r="D40" s="29"/>
      <c r="E40" s="29"/>
      <c r="F40" s="29"/>
    </row>
    <row r="41" spans="1:9" ht="15.75" customHeight="1" x14ac:dyDescent="0.25">
      <c r="A41" s="28"/>
      <c r="D41" s="29"/>
      <c r="E41" s="29"/>
      <c r="F41" s="29"/>
    </row>
    <row r="42" spans="1:9" ht="15.75" customHeight="1" x14ac:dyDescent="0.25">
      <c r="A42" s="28"/>
      <c r="D42" s="29"/>
      <c r="E42" s="29"/>
      <c r="F42" s="29"/>
    </row>
    <row r="43" spans="1:9" ht="15.75" customHeight="1" x14ac:dyDescent="0.25">
      <c r="A43" s="28"/>
      <c r="D43" s="29"/>
      <c r="E43" s="29"/>
      <c r="F43" s="29"/>
    </row>
    <row r="44" spans="1:9" ht="15.75" customHeight="1" x14ac:dyDescent="0.25">
      <c r="A44" s="28"/>
      <c r="D44" s="29"/>
      <c r="E44" s="29"/>
      <c r="F44" s="29"/>
    </row>
    <row r="45" spans="1:9" ht="15.75" customHeight="1" x14ac:dyDescent="0.25">
      <c r="A45" s="28"/>
      <c r="D45" s="29"/>
      <c r="E45" s="29"/>
      <c r="F45" s="29"/>
    </row>
    <row r="46" spans="1:9" ht="15.75" customHeight="1" x14ac:dyDescent="0.25">
      <c r="A46" s="28"/>
      <c r="D46" s="29"/>
      <c r="E46" s="29"/>
      <c r="F46" s="29"/>
    </row>
    <row r="47" spans="1:9" ht="15.75" customHeight="1" x14ac:dyDescent="0.25">
      <c r="A47" s="28"/>
      <c r="D47" s="29"/>
      <c r="E47" s="29"/>
      <c r="F47" s="29"/>
    </row>
    <row r="48" spans="1:9" ht="15.75" customHeight="1" x14ac:dyDescent="0.25">
      <c r="A48" s="28"/>
      <c r="D48" s="29"/>
      <c r="E48" s="29"/>
      <c r="F48" s="29"/>
    </row>
    <row r="49" spans="1:6" ht="15.75" customHeight="1" x14ac:dyDescent="0.25">
      <c r="A49" s="28"/>
      <c r="D49" s="29"/>
      <c r="E49" s="29"/>
      <c r="F49" s="29"/>
    </row>
    <row r="50" spans="1:6" ht="15.75" customHeight="1" x14ac:dyDescent="0.25">
      <c r="A50" s="28"/>
      <c r="D50" s="29"/>
      <c r="E50" s="29"/>
      <c r="F50" s="29"/>
    </row>
    <row r="51" spans="1:6" ht="15.75" customHeight="1" x14ac:dyDescent="0.25">
      <c r="A51" s="28"/>
      <c r="D51" s="29"/>
      <c r="E51" s="29"/>
      <c r="F51" s="29"/>
    </row>
    <row r="52" spans="1:6" ht="15.75" customHeight="1" x14ac:dyDescent="0.25">
      <c r="A52" s="28"/>
      <c r="D52" s="29"/>
      <c r="E52" s="29"/>
      <c r="F52" s="29"/>
    </row>
    <row r="53" spans="1:6" ht="15.75" customHeight="1" x14ac:dyDescent="0.25">
      <c r="A53" s="28"/>
      <c r="D53" s="29"/>
      <c r="E53" s="29"/>
      <c r="F53" s="29"/>
    </row>
    <row r="54" spans="1:6" ht="15.75" customHeight="1" x14ac:dyDescent="0.25">
      <c r="A54" s="28"/>
      <c r="D54" s="29"/>
      <c r="E54" s="29"/>
      <c r="F54" s="29"/>
    </row>
    <row r="55" spans="1:6" ht="15.75" customHeight="1" x14ac:dyDescent="0.25">
      <c r="A55" s="28"/>
      <c r="D55" s="29"/>
      <c r="E55" s="29"/>
      <c r="F55" s="29"/>
    </row>
    <row r="56" spans="1:6" ht="15.75" customHeight="1" x14ac:dyDescent="0.25">
      <c r="A56" s="28"/>
      <c r="D56" s="29"/>
      <c r="E56" s="29"/>
      <c r="F56" s="29"/>
    </row>
    <row r="57" spans="1:6" ht="15.75" customHeight="1" x14ac:dyDescent="0.25">
      <c r="A57" s="28"/>
      <c r="D57" s="29"/>
      <c r="E57" s="29"/>
      <c r="F57" s="29"/>
    </row>
    <row r="58" spans="1:6" ht="15.75" customHeight="1" x14ac:dyDescent="0.25">
      <c r="A58" s="28"/>
      <c r="D58" s="29"/>
      <c r="E58" s="29"/>
      <c r="F58" s="29"/>
    </row>
    <row r="59" spans="1:6" ht="15.75" customHeight="1" x14ac:dyDescent="0.25">
      <c r="A59" s="28"/>
      <c r="D59" s="29"/>
      <c r="E59" s="29"/>
      <c r="F59" s="29"/>
    </row>
    <row r="60" spans="1:6" ht="15.75" customHeight="1" x14ac:dyDescent="0.25">
      <c r="A60" s="28"/>
      <c r="D60" s="29"/>
      <c r="E60" s="29"/>
      <c r="F60" s="29"/>
    </row>
    <row r="61" spans="1:6" ht="15.75" customHeight="1" x14ac:dyDescent="0.25">
      <c r="A61" s="28"/>
      <c r="D61" s="29"/>
      <c r="E61" s="29"/>
      <c r="F61" s="29"/>
    </row>
    <row r="62" spans="1:6" ht="15.75" customHeight="1" x14ac:dyDescent="0.25">
      <c r="A62" s="28"/>
      <c r="D62" s="29"/>
      <c r="E62" s="29"/>
      <c r="F62" s="29"/>
    </row>
    <row r="63" spans="1:6" ht="15.75" customHeight="1" x14ac:dyDescent="0.25">
      <c r="A63" s="28"/>
      <c r="D63" s="29"/>
      <c r="E63" s="29"/>
      <c r="F63" s="29"/>
    </row>
    <row r="64" spans="1:6" ht="15.75" customHeight="1" x14ac:dyDescent="0.25">
      <c r="A64" s="28"/>
      <c r="D64" s="29"/>
      <c r="E64" s="29"/>
      <c r="F64" s="29"/>
    </row>
    <row r="65" spans="1:6" ht="15.75" customHeight="1" x14ac:dyDescent="0.25">
      <c r="A65" s="28"/>
      <c r="D65" s="29"/>
      <c r="E65" s="29"/>
      <c r="F65" s="29"/>
    </row>
    <row r="66" spans="1:6" ht="15.75" customHeight="1" x14ac:dyDescent="0.25">
      <c r="A66" s="28"/>
      <c r="D66" s="29"/>
      <c r="E66" s="29"/>
      <c r="F66" s="29"/>
    </row>
    <row r="67" spans="1:6" ht="15.75" customHeight="1" x14ac:dyDescent="0.25">
      <c r="A67" s="28"/>
      <c r="D67" s="29"/>
      <c r="E67" s="29"/>
      <c r="F67" s="29"/>
    </row>
    <row r="68" spans="1:6" ht="15.75" customHeight="1" x14ac:dyDescent="0.25">
      <c r="A68" s="28"/>
      <c r="D68" s="29"/>
      <c r="E68" s="29"/>
      <c r="F68" s="29"/>
    </row>
    <row r="69" spans="1:6" ht="15.75" customHeight="1" x14ac:dyDescent="0.25">
      <c r="A69" s="28"/>
      <c r="D69" s="29"/>
      <c r="E69" s="29"/>
      <c r="F69" s="29"/>
    </row>
    <row r="70" spans="1:6" ht="15.75" customHeight="1" x14ac:dyDescent="0.25">
      <c r="A70" s="28"/>
      <c r="D70" s="29"/>
      <c r="E70" s="29"/>
      <c r="F70" s="29"/>
    </row>
    <row r="71" spans="1:6" ht="15.75" customHeight="1" x14ac:dyDescent="0.25">
      <c r="A71" s="28"/>
      <c r="D71" s="29"/>
      <c r="E71" s="29"/>
      <c r="F71" s="29"/>
    </row>
    <row r="72" spans="1:6" ht="15.75" customHeight="1" x14ac:dyDescent="0.25">
      <c r="A72" s="28"/>
      <c r="D72" s="29"/>
      <c r="E72" s="29"/>
      <c r="F72" s="29"/>
    </row>
    <row r="73" spans="1:6" ht="15.75" customHeight="1" x14ac:dyDescent="0.25">
      <c r="A73" s="28"/>
      <c r="D73" s="29"/>
      <c r="E73" s="29"/>
      <c r="F73" s="29"/>
    </row>
    <row r="74" spans="1:6" ht="15.75" customHeight="1" x14ac:dyDescent="0.25">
      <c r="A74" s="28"/>
      <c r="D74" s="29"/>
      <c r="E74" s="29"/>
      <c r="F74" s="29"/>
    </row>
    <row r="75" spans="1:6" ht="15.75" customHeight="1" x14ac:dyDescent="0.25">
      <c r="A75" s="28"/>
      <c r="D75" s="29"/>
      <c r="E75" s="29"/>
      <c r="F75" s="29"/>
    </row>
    <row r="76" spans="1:6" ht="15.75" customHeight="1" x14ac:dyDescent="0.25">
      <c r="A76" s="28"/>
      <c r="D76" s="29"/>
      <c r="E76" s="29"/>
      <c r="F76" s="29"/>
    </row>
    <row r="77" spans="1:6" ht="15.75" customHeight="1" x14ac:dyDescent="0.25">
      <c r="A77" s="28"/>
      <c r="D77" s="29"/>
      <c r="E77" s="29"/>
      <c r="F77" s="29"/>
    </row>
    <row r="78" spans="1:6" ht="15.75" customHeight="1" x14ac:dyDescent="0.25">
      <c r="A78" s="28"/>
      <c r="D78" s="29"/>
      <c r="E78" s="29"/>
      <c r="F78" s="29"/>
    </row>
    <row r="79" spans="1:6" ht="15.75" customHeight="1" x14ac:dyDescent="0.25">
      <c r="A79" s="28"/>
      <c r="D79" s="29"/>
      <c r="E79" s="29"/>
      <c r="F79" s="29"/>
    </row>
    <row r="80" spans="1:6" ht="15.75" customHeight="1" x14ac:dyDescent="0.25">
      <c r="A80" s="28"/>
      <c r="D80" s="29"/>
      <c r="E80" s="29"/>
      <c r="F80" s="29"/>
    </row>
    <row r="81" spans="1:6" ht="15.75" customHeight="1" x14ac:dyDescent="0.25">
      <c r="A81" s="28"/>
      <c r="D81" s="29"/>
      <c r="E81" s="29"/>
      <c r="F81" s="29"/>
    </row>
    <row r="82" spans="1:6" ht="15.75" customHeight="1" x14ac:dyDescent="0.25">
      <c r="A82" s="28"/>
      <c r="D82" s="29"/>
      <c r="E82" s="29"/>
      <c r="F82" s="29"/>
    </row>
    <row r="83" spans="1:6" ht="15.75" customHeight="1" x14ac:dyDescent="0.25">
      <c r="A83" s="28"/>
      <c r="D83" s="29"/>
      <c r="E83" s="29"/>
      <c r="F83" s="29"/>
    </row>
    <row r="84" spans="1:6" ht="15.75" customHeight="1" x14ac:dyDescent="0.25">
      <c r="A84" s="28"/>
      <c r="D84" s="29"/>
      <c r="E84" s="29"/>
      <c r="F84" s="29"/>
    </row>
    <row r="85" spans="1:6" ht="15.75" customHeight="1" x14ac:dyDescent="0.25">
      <c r="A85" s="28"/>
      <c r="D85" s="29"/>
      <c r="E85" s="29"/>
      <c r="F85" s="29"/>
    </row>
    <row r="86" spans="1:6" ht="15.75" customHeight="1" x14ac:dyDescent="0.25">
      <c r="A86" s="28"/>
      <c r="D86" s="29"/>
      <c r="E86" s="29"/>
      <c r="F86" s="29"/>
    </row>
    <row r="87" spans="1:6" ht="15.75" customHeight="1" x14ac:dyDescent="0.25">
      <c r="A87" s="28"/>
      <c r="D87" s="29"/>
      <c r="E87" s="29"/>
      <c r="F87" s="29"/>
    </row>
    <row r="88" spans="1:6" ht="15.75" customHeight="1" x14ac:dyDescent="0.25">
      <c r="A88" s="28"/>
      <c r="D88" s="29"/>
      <c r="E88" s="29"/>
      <c r="F88" s="29"/>
    </row>
    <row r="89" spans="1:6" ht="15.75" customHeight="1" x14ac:dyDescent="0.25">
      <c r="A89" s="28"/>
      <c r="D89" s="29"/>
      <c r="E89" s="29"/>
      <c r="F89" s="29"/>
    </row>
    <row r="90" spans="1:6" ht="15.75" customHeight="1" x14ac:dyDescent="0.25">
      <c r="A90" s="28"/>
      <c r="D90" s="29"/>
      <c r="E90" s="29"/>
      <c r="F90" s="29"/>
    </row>
    <row r="91" spans="1:6" ht="15.75" customHeight="1" x14ac:dyDescent="0.25">
      <c r="A91" s="28"/>
      <c r="D91" s="29"/>
      <c r="E91" s="29"/>
      <c r="F91" s="29"/>
    </row>
    <row r="92" spans="1:6" ht="15.75" customHeight="1" x14ac:dyDescent="0.25">
      <c r="A92" s="28"/>
      <c r="D92" s="29"/>
      <c r="E92" s="29"/>
      <c r="F92" s="29"/>
    </row>
    <row r="93" spans="1:6" ht="15.75" customHeight="1" x14ac:dyDescent="0.25">
      <c r="A93" s="28"/>
      <c r="D93" s="29"/>
      <c r="E93" s="29"/>
      <c r="F93" s="29"/>
    </row>
    <row r="94" spans="1:6" ht="15.75" customHeight="1" x14ac:dyDescent="0.25">
      <c r="A94" s="28"/>
      <c r="D94" s="29"/>
      <c r="E94" s="29"/>
      <c r="F94" s="29"/>
    </row>
    <row r="95" spans="1:6" ht="15.75" customHeight="1" x14ac:dyDescent="0.25">
      <c r="A95" s="28"/>
      <c r="D95" s="29"/>
      <c r="E95" s="29"/>
      <c r="F95" s="29"/>
    </row>
    <row r="96" spans="1:6" ht="15.75" customHeight="1" x14ac:dyDescent="0.25">
      <c r="A96" s="28"/>
      <c r="D96" s="29"/>
      <c r="E96" s="29"/>
      <c r="F96" s="29"/>
    </row>
    <row r="97" spans="1:6" ht="15.75" customHeight="1" x14ac:dyDescent="0.25">
      <c r="A97" s="28"/>
      <c r="D97" s="29"/>
      <c r="E97" s="29"/>
      <c r="F97" s="29"/>
    </row>
    <row r="98" spans="1:6" ht="15.75" customHeight="1" x14ac:dyDescent="0.25">
      <c r="A98" s="28"/>
      <c r="D98" s="29"/>
      <c r="E98" s="29"/>
      <c r="F98" s="29"/>
    </row>
    <row r="99" spans="1:6" ht="15.75" customHeight="1" x14ac:dyDescent="0.25">
      <c r="A99" s="28"/>
      <c r="D99" s="29"/>
      <c r="E99" s="29"/>
      <c r="F99" s="29"/>
    </row>
    <row r="100" spans="1:6" ht="15.75" customHeight="1" x14ac:dyDescent="0.25">
      <c r="A100" s="28"/>
      <c r="D100" s="29"/>
      <c r="E100" s="29"/>
      <c r="F100" s="29"/>
    </row>
    <row r="101" spans="1:6" ht="15.75" customHeight="1" x14ac:dyDescent="0.25">
      <c r="A101" s="28"/>
      <c r="D101" s="29"/>
      <c r="E101" s="29"/>
      <c r="F101" s="29"/>
    </row>
    <row r="102" spans="1:6" ht="15.75" customHeight="1" x14ac:dyDescent="0.25">
      <c r="A102" s="28"/>
      <c r="D102" s="29"/>
      <c r="E102" s="29"/>
      <c r="F102" s="29"/>
    </row>
    <row r="103" spans="1:6" ht="15.75" customHeight="1" x14ac:dyDescent="0.25">
      <c r="A103" s="28"/>
      <c r="D103" s="29"/>
      <c r="E103" s="29"/>
      <c r="F103" s="29"/>
    </row>
    <row r="104" spans="1:6" ht="15.75" customHeight="1" x14ac:dyDescent="0.25">
      <c r="A104" s="28"/>
      <c r="D104" s="29"/>
      <c r="E104" s="29"/>
      <c r="F104" s="29"/>
    </row>
    <row r="105" spans="1:6" ht="15.75" customHeight="1" x14ac:dyDescent="0.25">
      <c r="A105" s="28"/>
      <c r="D105" s="29"/>
      <c r="E105" s="29"/>
      <c r="F105" s="29"/>
    </row>
    <row r="106" spans="1:6" ht="15.75" customHeight="1" x14ac:dyDescent="0.25">
      <c r="A106" s="28"/>
      <c r="D106" s="29"/>
      <c r="E106" s="29"/>
      <c r="F106" s="29"/>
    </row>
    <row r="107" spans="1:6" ht="15.75" customHeight="1" x14ac:dyDescent="0.25">
      <c r="A107" s="28"/>
      <c r="D107" s="29"/>
      <c r="E107" s="29"/>
      <c r="F107" s="29"/>
    </row>
    <row r="108" spans="1:6" ht="15.75" customHeight="1" x14ac:dyDescent="0.25">
      <c r="A108" s="28"/>
      <c r="D108" s="29"/>
      <c r="E108" s="29"/>
      <c r="F108" s="29"/>
    </row>
    <row r="109" spans="1:6" ht="15.75" customHeight="1" x14ac:dyDescent="0.25">
      <c r="A109" s="28"/>
      <c r="D109" s="29"/>
      <c r="E109" s="29"/>
      <c r="F109" s="29"/>
    </row>
    <row r="110" spans="1:6" ht="15.75" customHeight="1" x14ac:dyDescent="0.25">
      <c r="A110" s="28"/>
      <c r="D110" s="29"/>
      <c r="E110" s="29"/>
      <c r="F110" s="29"/>
    </row>
    <row r="111" spans="1:6" ht="15.75" customHeight="1" x14ac:dyDescent="0.25">
      <c r="A111" s="28"/>
      <c r="D111" s="29"/>
      <c r="E111" s="29"/>
      <c r="F111" s="29"/>
    </row>
    <row r="112" spans="1:6" ht="15.75" customHeight="1" x14ac:dyDescent="0.25">
      <c r="A112" s="28"/>
      <c r="D112" s="29"/>
      <c r="E112" s="29"/>
      <c r="F112" s="29"/>
    </row>
    <row r="113" spans="1:6" ht="15.75" customHeight="1" x14ac:dyDescent="0.25">
      <c r="A113" s="28"/>
      <c r="D113" s="29"/>
      <c r="E113" s="29"/>
      <c r="F113" s="29"/>
    </row>
    <row r="114" spans="1:6" ht="15.75" customHeight="1" x14ac:dyDescent="0.25">
      <c r="A114" s="28"/>
      <c r="D114" s="29"/>
      <c r="E114" s="29"/>
      <c r="F114" s="29"/>
    </row>
    <row r="115" spans="1:6" ht="15.75" customHeight="1" x14ac:dyDescent="0.25">
      <c r="A115" s="28"/>
      <c r="D115" s="29"/>
      <c r="E115" s="29"/>
      <c r="F115" s="29"/>
    </row>
    <row r="116" spans="1:6" ht="15.75" customHeight="1" x14ac:dyDescent="0.25">
      <c r="A116" s="28"/>
      <c r="D116" s="29"/>
      <c r="E116" s="29"/>
      <c r="F116" s="29"/>
    </row>
    <row r="117" spans="1:6" ht="15.75" customHeight="1" x14ac:dyDescent="0.25">
      <c r="A117" s="28"/>
      <c r="D117" s="29"/>
      <c r="E117" s="29"/>
      <c r="F117" s="29"/>
    </row>
    <row r="118" spans="1:6" ht="15.75" customHeight="1" x14ac:dyDescent="0.25">
      <c r="A118" s="28"/>
      <c r="D118" s="29"/>
      <c r="E118" s="29"/>
      <c r="F118" s="29"/>
    </row>
    <row r="119" spans="1:6" ht="15.75" customHeight="1" x14ac:dyDescent="0.25">
      <c r="A119" s="28"/>
      <c r="D119" s="29"/>
      <c r="E119" s="29"/>
      <c r="F119" s="29"/>
    </row>
    <row r="120" spans="1:6" ht="15.75" customHeight="1" x14ac:dyDescent="0.25">
      <c r="A120" s="28"/>
      <c r="D120" s="29"/>
      <c r="E120" s="29"/>
      <c r="F120" s="29"/>
    </row>
    <row r="121" spans="1:6" ht="15.75" customHeight="1" x14ac:dyDescent="0.25">
      <c r="A121" s="28"/>
      <c r="D121" s="29"/>
      <c r="E121" s="29"/>
      <c r="F121" s="29"/>
    </row>
    <row r="122" spans="1:6" ht="15.75" customHeight="1" x14ac:dyDescent="0.25">
      <c r="A122" s="28"/>
      <c r="D122" s="29"/>
      <c r="E122" s="29"/>
      <c r="F122" s="29"/>
    </row>
    <row r="123" spans="1:6" ht="15.75" customHeight="1" x14ac:dyDescent="0.25">
      <c r="A123" s="28"/>
      <c r="D123" s="29"/>
      <c r="E123" s="29"/>
      <c r="F123" s="29"/>
    </row>
    <row r="124" spans="1:6" ht="15.75" customHeight="1" x14ac:dyDescent="0.25">
      <c r="A124" s="28"/>
      <c r="D124" s="29"/>
      <c r="E124" s="29"/>
      <c r="F124" s="29"/>
    </row>
    <row r="125" spans="1:6" ht="15.75" customHeight="1" x14ac:dyDescent="0.25">
      <c r="A125" s="28"/>
      <c r="D125" s="29"/>
      <c r="E125" s="29"/>
      <c r="F125" s="29"/>
    </row>
    <row r="126" spans="1:6" ht="15.75" customHeight="1" x14ac:dyDescent="0.25">
      <c r="A126" s="28"/>
      <c r="D126" s="29"/>
      <c r="E126" s="29"/>
      <c r="F126" s="29"/>
    </row>
    <row r="127" spans="1:6" ht="15.75" customHeight="1" x14ac:dyDescent="0.25">
      <c r="A127" s="28"/>
      <c r="D127" s="29"/>
      <c r="E127" s="29"/>
      <c r="F127" s="29"/>
    </row>
    <row r="128" spans="1:6" ht="15.75" customHeight="1" x14ac:dyDescent="0.25">
      <c r="A128" s="28"/>
      <c r="D128" s="29"/>
      <c r="E128" s="29"/>
      <c r="F128" s="29"/>
    </row>
    <row r="129" spans="1:6" ht="15.75" customHeight="1" x14ac:dyDescent="0.25">
      <c r="A129" s="28"/>
      <c r="D129" s="29"/>
      <c r="E129" s="29"/>
      <c r="F129" s="29"/>
    </row>
    <row r="130" spans="1:6" ht="15.75" customHeight="1" x14ac:dyDescent="0.25">
      <c r="A130" s="28"/>
      <c r="D130" s="29"/>
      <c r="E130" s="29"/>
      <c r="F130" s="29"/>
    </row>
    <row r="131" spans="1:6" ht="15.75" customHeight="1" x14ac:dyDescent="0.25">
      <c r="A131" s="28"/>
      <c r="D131" s="29"/>
      <c r="E131" s="29"/>
      <c r="F131" s="29"/>
    </row>
    <row r="132" spans="1:6" ht="15.75" customHeight="1" x14ac:dyDescent="0.25">
      <c r="A132" s="28"/>
      <c r="D132" s="29"/>
      <c r="E132" s="29"/>
      <c r="F132" s="29"/>
    </row>
    <row r="133" spans="1:6" ht="15.75" customHeight="1" x14ac:dyDescent="0.25">
      <c r="A133" s="28"/>
      <c r="D133" s="29"/>
      <c r="E133" s="29"/>
      <c r="F133" s="29"/>
    </row>
    <row r="134" spans="1:6" ht="15.75" customHeight="1" x14ac:dyDescent="0.25">
      <c r="A134" s="28"/>
      <c r="D134" s="29"/>
      <c r="E134" s="29"/>
      <c r="F134" s="29"/>
    </row>
    <row r="135" spans="1:6" ht="15.75" customHeight="1" x14ac:dyDescent="0.25">
      <c r="A135" s="28"/>
      <c r="D135" s="29"/>
      <c r="E135" s="29"/>
      <c r="F135" s="29"/>
    </row>
    <row r="136" spans="1:6" ht="15.75" customHeight="1" x14ac:dyDescent="0.25">
      <c r="A136" s="28"/>
      <c r="D136" s="29"/>
      <c r="E136" s="29"/>
      <c r="F136" s="29"/>
    </row>
    <row r="137" spans="1:6" ht="15.75" customHeight="1" x14ac:dyDescent="0.25">
      <c r="A137" s="28"/>
      <c r="D137" s="29"/>
      <c r="E137" s="29"/>
      <c r="F137" s="29"/>
    </row>
    <row r="138" spans="1:6" ht="15.75" customHeight="1" x14ac:dyDescent="0.25">
      <c r="A138" s="28"/>
      <c r="D138" s="29"/>
      <c r="E138" s="29"/>
      <c r="F138" s="29"/>
    </row>
    <row r="139" spans="1:6" ht="15.75" customHeight="1" x14ac:dyDescent="0.25">
      <c r="A139" s="28"/>
      <c r="D139" s="29"/>
      <c r="E139" s="29"/>
      <c r="F139" s="29"/>
    </row>
    <row r="140" spans="1:6" ht="15.75" customHeight="1" x14ac:dyDescent="0.25">
      <c r="A140" s="28"/>
      <c r="D140" s="29"/>
      <c r="E140" s="29"/>
      <c r="F140" s="29"/>
    </row>
    <row r="141" spans="1:6" ht="15.75" customHeight="1" x14ac:dyDescent="0.25">
      <c r="A141" s="28"/>
      <c r="D141" s="29"/>
      <c r="E141" s="29"/>
      <c r="F141" s="29"/>
    </row>
    <row r="142" spans="1:6" ht="15.75" customHeight="1" x14ac:dyDescent="0.25">
      <c r="A142" s="28"/>
      <c r="D142" s="29"/>
      <c r="E142" s="29"/>
      <c r="F142" s="29"/>
    </row>
    <row r="143" spans="1:6" ht="15.75" customHeight="1" x14ac:dyDescent="0.25">
      <c r="A143" s="28"/>
      <c r="D143" s="29"/>
      <c r="E143" s="29"/>
      <c r="F143" s="29"/>
    </row>
    <row r="144" spans="1:6" ht="15.75" customHeight="1" x14ac:dyDescent="0.25">
      <c r="A144" s="28"/>
      <c r="D144" s="29"/>
      <c r="E144" s="29"/>
      <c r="F144" s="29"/>
    </row>
    <row r="145" spans="1:6" ht="15.75" customHeight="1" x14ac:dyDescent="0.25">
      <c r="A145" s="28"/>
      <c r="D145" s="29"/>
      <c r="E145" s="29"/>
      <c r="F145" s="29"/>
    </row>
    <row r="146" spans="1:6" ht="15.75" customHeight="1" x14ac:dyDescent="0.25">
      <c r="A146" s="28"/>
      <c r="D146" s="29"/>
      <c r="E146" s="29"/>
      <c r="F146" s="29"/>
    </row>
    <row r="147" spans="1:6" ht="15.75" customHeight="1" x14ac:dyDescent="0.25">
      <c r="A147" s="28"/>
      <c r="D147" s="29"/>
      <c r="E147" s="29"/>
      <c r="F147" s="29"/>
    </row>
    <row r="148" spans="1:6" ht="15.75" customHeight="1" x14ac:dyDescent="0.25">
      <c r="A148" s="28"/>
      <c r="D148" s="29"/>
      <c r="E148" s="29"/>
      <c r="F148" s="29"/>
    </row>
    <row r="149" spans="1:6" ht="15.75" customHeight="1" x14ac:dyDescent="0.25">
      <c r="A149" s="28"/>
      <c r="D149" s="29"/>
      <c r="E149" s="29"/>
      <c r="F149" s="29"/>
    </row>
    <row r="150" spans="1:6" ht="15.75" customHeight="1" x14ac:dyDescent="0.25">
      <c r="A150" s="28"/>
      <c r="D150" s="29"/>
      <c r="E150" s="29"/>
      <c r="F150" s="29"/>
    </row>
    <row r="151" spans="1:6" ht="15.75" customHeight="1" x14ac:dyDescent="0.25">
      <c r="A151" s="28"/>
      <c r="D151" s="29"/>
      <c r="E151" s="29"/>
      <c r="F151" s="29"/>
    </row>
    <row r="152" spans="1:6" ht="15.75" customHeight="1" x14ac:dyDescent="0.25">
      <c r="A152" s="28"/>
      <c r="D152" s="29"/>
      <c r="E152" s="29"/>
      <c r="F152" s="29"/>
    </row>
    <row r="153" spans="1:6" ht="15.75" customHeight="1" x14ac:dyDescent="0.25">
      <c r="A153" s="28"/>
      <c r="D153" s="29"/>
      <c r="E153" s="29"/>
      <c r="F153" s="29"/>
    </row>
    <row r="154" spans="1:6" ht="15.75" customHeight="1" x14ac:dyDescent="0.25">
      <c r="A154" s="28"/>
      <c r="D154" s="29"/>
      <c r="E154" s="29"/>
      <c r="F154" s="29"/>
    </row>
    <row r="155" spans="1:6" ht="15.75" customHeight="1" x14ac:dyDescent="0.25">
      <c r="A155" s="28"/>
      <c r="D155" s="29"/>
      <c r="E155" s="29"/>
      <c r="F155" s="29"/>
    </row>
    <row r="156" spans="1:6" ht="15.75" customHeight="1" x14ac:dyDescent="0.25">
      <c r="A156" s="28"/>
      <c r="D156" s="29"/>
      <c r="E156" s="29"/>
      <c r="F156" s="29"/>
    </row>
    <row r="157" spans="1:6" ht="15.75" customHeight="1" x14ac:dyDescent="0.25">
      <c r="A157" s="28"/>
      <c r="D157" s="29"/>
      <c r="E157" s="29"/>
      <c r="F157" s="29"/>
    </row>
    <row r="158" spans="1:6" ht="15.75" customHeight="1" x14ac:dyDescent="0.25">
      <c r="A158" s="28"/>
      <c r="D158" s="29"/>
      <c r="E158" s="29"/>
      <c r="F158" s="29"/>
    </row>
    <row r="159" spans="1:6" ht="15.75" customHeight="1" x14ac:dyDescent="0.25">
      <c r="A159" s="28"/>
      <c r="D159" s="29"/>
      <c r="E159" s="29"/>
      <c r="F159" s="29"/>
    </row>
    <row r="160" spans="1:6" ht="15.75" customHeight="1" x14ac:dyDescent="0.25">
      <c r="A160" s="28"/>
      <c r="D160" s="29"/>
      <c r="E160" s="29"/>
      <c r="F160" s="29"/>
    </row>
    <row r="161" spans="1:6" ht="15.75" customHeight="1" x14ac:dyDescent="0.25">
      <c r="A161" s="28"/>
      <c r="D161" s="29"/>
      <c r="E161" s="29"/>
      <c r="F161" s="29"/>
    </row>
    <row r="162" spans="1:6" ht="15.75" customHeight="1" x14ac:dyDescent="0.25">
      <c r="A162" s="28"/>
      <c r="D162" s="29"/>
      <c r="E162" s="29"/>
      <c r="F162" s="29"/>
    </row>
    <row r="163" spans="1:6" ht="15.75" customHeight="1" x14ac:dyDescent="0.25">
      <c r="A163" s="28"/>
      <c r="D163" s="29"/>
      <c r="E163" s="29"/>
      <c r="F163" s="29"/>
    </row>
    <row r="164" spans="1:6" ht="15.75" customHeight="1" x14ac:dyDescent="0.25">
      <c r="A164" s="28"/>
      <c r="D164" s="29"/>
      <c r="E164" s="29"/>
      <c r="F164" s="29"/>
    </row>
    <row r="165" spans="1:6" ht="15.75" customHeight="1" x14ac:dyDescent="0.25">
      <c r="A165" s="28"/>
      <c r="D165" s="29"/>
      <c r="E165" s="29"/>
      <c r="F165" s="29"/>
    </row>
    <row r="166" spans="1:6" ht="15.75" customHeight="1" x14ac:dyDescent="0.25">
      <c r="A166" s="28"/>
      <c r="D166" s="29"/>
      <c r="E166" s="29"/>
      <c r="F166" s="29"/>
    </row>
    <row r="167" spans="1:6" ht="15.75" customHeight="1" x14ac:dyDescent="0.25">
      <c r="A167" s="28"/>
      <c r="D167" s="29"/>
      <c r="E167" s="29"/>
      <c r="F167" s="29"/>
    </row>
    <row r="168" spans="1:6" ht="15.75" customHeight="1" x14ac:dyDescent="0.25">
      <c r="A168" s="28"/>
      <c r="D168" s="29"/>
      <c r="E168" s="29"/>
      <c r="F168" s="29"/>
    </row>
    <row r="169" spans="1:6" ht="15.75" customHeight="1" x14ac:dyDescent="0.25">
      <c r="A169" s="28"/>
      <c r="D169" s="29"/>
      <c r="E169" s="29"/>
      <c r="F169" s="29"/>
    </row>
    <row r="170" spans="1:6" ht="15.75" customHeight="1" x14ac:dyDescent="0.25">
      <c r="A170" s="28"/>
      <c r="D170" s="29"/>
      <c r="E170" s="29"/>
      <c r="F170" s="29"/>
    </row>
    <row r="171" spans="1:6" ht="15.75" customHeight="1" x14ac:dyDescent="0.25">
      <c r="A171" s="28"/>
      <c r="D171" s="29"/>
      <c r="E171" s="29"/>
      <c r="F171" s="29"/>
    </row>
    <row r="172" spans="1:6" ht="15.75" customHeight="1" x14ac:dyDescent="0.25">
      <c r="A172" s="28"/>
      <c r="D172" s="29"/>
      <c r="E172" s="29"/>
      <c r="F172" s="29"/>
    </row>
    <row r="173" spans="1:6" ht="15.75" customHeight="1" x14ac:dyDescent="0.25">
      <c r="A173" s="28"/>
      <c r="D173" s="29"/>
      <c r="E173" s="29"/>
      <c r="F173" s="29"/>
    </row>
    <row r="174" spans="1:6" ht="15.75" customHeight="1" x14ac:dyDescent="0.25">
      <c r="A174" s="28"/>
      <c r="D174" s="29"/>
      <c r="E174" s="29"/>
      <c r="F174" s="29"/>
    </row>
    <row r="175" spans="1:6" ht="15.75" customHeight="1" x14ac:dyDescent="0.25">
      <c r="A175" s="28"/>
      <c r="D175" s="29"/>
      <c r="E175" s="29"/>
      <c r="F175" s="29"/>
    </row>
    <row r="176" spans="1:6" ht="15.75" customHeight="1" x14ac:dyDescent="0.25">
      <c r="A176" s="28"/>
      <c r="D176" s="29"/>
      <c r="E176" s="29"/>
      <c r="F176" s="29"/>
    </row>
    <row r="177" spans="1:6" ht="15.75" customHeight="1" x14ac:dyDescent="0.25">
      <c r="A177" s="28"/>
      <c r="D177" s="29"/>
      <c r="E177" s="29"/>
      <c r="F177" s="29"/>
    </row>
    <row r="178" spans="1:6" ht="15.75" customHeight="1" x14ac:dyDescent="0.25">
      <c r="A178" s="28"/>
      <c r="D178" s="29"/>
      <c r="E178" s="29"/>
      <c r="F178" s="29"/>
    </row>
    <row r="179" spans="1:6" ht="15.75" customHeight="1" x14ac:dyDescent="0.25">
      <c r="A179" s="28"/>
      <c r="D179" s="29"/>
      <c r="E179" s="29"/>
      <c r="F179" s="29"/>
    </row>
    <row r="180" spans="1:6" ht="15.75" customHeight="1" x14ac:dyDescent="0.25">
      <c r="A180" s="28"/>
      <c r="D180" s="29"/>
      <c r="E180" s="29"/>
      <c r="F180" s="29"/>
    </row>
    <row r="181" spans="1:6" ht="15.75" customHeight="1" x14ac:dyDescent="0.25">
      <c r="A181" s="28"/>
      <c r="D181" s="29"/>
      <c r="E181" s="29"/>
      <c r="F181" s="29"/>
    </row>
    <row r="182" spans="1:6" ht="15.75" customHeight="1" x14ac:dyDescent="0.25">
      <c r="A182" s="28"/>
      <c r="D182" s="29"/>
      <c r="E182" s="29"/>
      <c r="F182" s="29"/>
    </row>
    <row r="183" spans="1:6" ht="15.75" customHeight="1" x14ac:dyDescent="0.25">
      <c r="A183" s="28"/>
      <c r="D183" s="29"/>
      <c r="E183" s="29"/>
      <c r="F183" s="29"/>
    </row>
    <row r="184" spans="1:6" ht="15.75" customHeight="1" x14ac:dyDescent="0.25">
      <c r="A184" s="28"/>
      <c r="D184" s="29"/>
      <c r="E184" s="29"/>
      <c r="F184" s="29"/>
    </row>
    <row r="185" spans="1:6" ht="15.75" customHeight="1" x14ac:dyDescent="0.25">
      <c r="A185" s="28"/>
      <c r="D185" s="29"/>
      <c r="E185" s="29"/>
      <c r="F185" s="29"/>
    </row>
    <row r="186" spans="1:6" ht="15.75" customHeight="1" x14ac:dyDescent="0.25">
      <c r="A186" s="28"/>
      <c r="D186" s="29"/>
      <c r="E186" s="29"/>
      <c r="F186" s="29"/>
    </row>
    <row r="187" spans="1:6" ht="15.75" customHeight="1" x14ac:dyDescent="0.25">
      <c r="A187" s="28"/>
      <c r="D187" s="29"/>
      <c r="E187" s="29"/>
      <c r="F187" s="29"/>
    </row>
    <row r="188" spans="1:6" ht="15.75" customHeight="1" x14ac:dyDescent="0.25">
      <c r="A188" s="28"/>
      <c r="D188" s="29"/>
      <c r="E188" s="29"/>
      <c r="F188" s="29"/>
    </row>
    <row r="189" spans="1:6" ht="15.75" customHeight="1" x14ac:dyDescent="0.25">
      <c r="A189" s="28"/>
      <c r="D189" s="29"/>
      <c r="E189" s="29"/>
      <c r="F189" s="29"/>
    </row>
    <row r="190" spans="1:6" ht="15.75" customHeight="1" x14ac:dyDescent="0.25">
      <c r="A190" s="28"/>
      <c r="D190" s="29"/>
      <c r="E190" s="29"/>
      <c r="F190" s="29"/>
    </row>
    <row r="191" spans="1:6" ht="15.75" customHeight="1" x14ac:dyDescent="0.25">
      <c r="A191" s="28"/>
      <c r="D191" s="29"/>
      <c r="E191" s="29"/>
      <c r="F191" s="29"/>
    </row>
    <row r="192" spans="1:6" ht="15.75" customHeight="1" x14ac:dyDescent="0.25">
      <c r="A192" s="28"/>
      <c r="D192" s="29"/>
      <c r="E192" s="29"/>
      <c r="F192" s="29"/>
    </row>
    <row r="193" spans="1:6" ht="15.75" customHeight="1" x14ac:dyDescent="0.25">
      <c r="A193" s="28"/>
      <c r="D193" s="29"/>
      <c r="E193" s="29"/>
      <c r="F193" s="29"/>
    </row>
    <row r="194" spans="1:6" ht="15.75" customHeight="1" x14ac:dyDescent="0.25">
      <c r="A194" s="28"/>
      <c r="D194" s="29"/>
      <c r="E194" s="29"/>
      <c r="F194" s="29"/>
    </row>
    <row r="195" spans="1:6" ht="15.75" customHeight="1" x14ac:dyDescent="0.25">
      <c r="A195" s="28"/>
      <c r="D195" s="29"/>
      <c r="E195" s="29"/>
      <c r="F195" s="29"/>
    </row>
    <row r="196" spans="1:6" ht="15.75" customHeight="1" x14ac:dyDescent="0.25">
      <c r="A196" s="28"/>
      <c r="D196" s="29"/>
      <c r="E196" s="29"/>
      <c r="F196" s="29"/>
    </row>
    <row r="197" spans="1:6" ht="15.75" customHeight="1" x14ac:dyDescent="0.25">
      <c r="A197" s="28"/>
      <c r="D197" s="29"/>
      <c r="E197" s="29"/>
      <c r="F197" s="29"/>
    </row>
    <row r="198" spans="1:6" ht="15.75" customHeight="1" x14ac:dyDescent="0.25">
      <c r="A198" s="28"/>
      <c r="D198" s="29"/>
      <c r="E198" s="29"/>
      <c r="F198" s="29"/>
    </row>
    <row r="199" spans="1:6" ht="15.75" customHeight="1" x14ac:dyDescent="0.25">
      <c r="A199" s="28"/>
      <c r="D199" s="29"/>
      <c r="E199" s="29"/>
      <c r="F199" s="29"/>
    </row>
    <row r="200" spans="1:6" ht="15.75" customHeight="1" x14ac:dyDescent="0.25">
      <c r="A200" s="28"/>
      <c r="D200" s="29"/>
      <c r="E200" s="29"/>
      <c r="F200" s="29"/>
    </row>
    <row r="201" spans="1:6" ht="15.75" customHeight="1" x14ac:dyDescent="0.25">
      <c r="A201" s="28"/>
      <c r="D201" s="29"/>
      <c r="E201" s="29"/>
      <c r="F201" s="29"/>
    </row>
    <row r="202" spans="1:6" ht="15.75" customHeight="1" x14ac:dyDescent="0.25">
      <c r="A202" s="28"/>
      <c r="D202" s="29"/>
      <c r="E202" s="29"/>
      <c r="F202" s="29"/>
    </row>
    <row r="203" spans="1:6" ht="15.75" customHeight="1" x14ac:dyDescent="0.25">
      <c r="A203" s="28"/>
      <c r="D203" s="29"/>
      <c r="E203" s="29"/>
      <c r="F203" s="29"/>
    </row>
    <row r="204" spans="1:6" ht="15.75" customHeight="1" x14ac:dyDescent="0.25">
      <c r="A204" s="28"/>
      <c r="D204" s="29"/>
      <c r="E204" s="29"/>
      <c r="F204" s="29"/>
    </row>
    <row r="205" spans="1:6" ht="15.75" customHeight="1" x14ac:dyDescent="0.25">
      <c r="A205" s="28"/>
      <c r="D205" s="29"/>
      <c r="E205" s="29"/>
      <c r="F205" s="29"/>
    </row>
    <row r="206" spans="1:6" ht="15.75" customHeight="1" x14ac:dyDescent="0.25">
      <c r="A206" s="28"/>
      <c r="D206" s="29"/>
      <c r="E206" s="29"/>
      <c r="F206" s="29"/>
    </row>
    <row r="207" spans="1:6" ht="15.75" customHeight="1" x14ac:dyDescent="0.25">
      <c r="A207" s="28"/>
      <c r="D207" s="29"/>
      <c r="E207" s="29"/>
      <c r="F207" s="29"/>
    </row>
    <row r="208" spans="1:6" ht="15.75" customHeight="1" x14ac:dyDescent="0.25">
      <c r="A208" s="28"/>
      <c r="D208" s="29"/>
      <c r="E208" s="29"/>
      <c r="F208" s="29"/>
    </row>
    <row r="209" spans="1:6" ht="15.75" customHeight="1" x14ac:dyDescent="0.25">
      <c r="A209" s="28"/>
      <c r="D209" s="29"/>
      <c r="E209" s="29"/>
      <c r="F209" s="29"/>
    </row>
    <row r="210" spans="1:6" ht="15.75" customHeight="1" x14ac:dyDescent="0.25">
      <c r="A210" s="28"/>
      <c r="D210" s="29"/>
      <c r="E210" s="29"/>
      <c r="F210" s="29"/>
    </row>
    <row r="211" spans="1:6" ht="15.75" customHeight="1" x14ac:dyDescent="0.25">
      <c r="A211" s="28"/>
      <c r="D211" s="29"/>
      <c r="E211" s="29"/>
      <c r="F211" s="29"/>
    </row>
    <row r="212" spans="1:6" ht="15.75" customHeight="1" x14ac:dyDescent="0.25">
      <c r="A212" s="28"/>
      <c r="D212" s="29"/>
      <c r="E212" s="29"/>
      <c r="F212" s="29"/>
    </row>
    <row r="213" spans="1:6" ht="15.75" customHeight="1" x14ac:dyDescent="0.25">
      <c r="A213" s="28"/>
      <c r="D213" s="29"/>
      <c r="E213" s="29"/>
      <c r="F213" s="29"/>
    </row>
    <row r="214" spans="1:6" ht="15.75" customHeight="1" x14ac:dyDescent="0.25">
      <c r="A214" s="28"/>
      <c r="D214" s="29"/>
      <c r="E214" s="29"/>
      <c r="F214" s="29"/>
    </row>
    <row r="215" spans="1:6" ht="15.75" customHeight="1" x14ac:dyDescent="0.25">
      <c r="A215" s="28"/>
      <c r="D215" s="29"/>
      <c r="E215" s="29"/>
      <c r="F215" s="29"/>
    </row>
    <row r="216" spans="1:6" ht="15.75" customHeight="1" x14ac:dyDescent="0.25">
      <c r="A216" s="28"/>
      <c r="D216" s="29"/>
      <c r="E216" s="29"/>
      <c r="F216" s="29"/>
    </row>
    <row r="217" spans="1:6" ht="15.75" customHeight="1" x14ac:dyDescent="0.25">
      <c r="A217" s="28"/>
      <c r="D217" s="29"/>
      <c r="E217" s="29"/>
      <c r="F217" s="29"/>
    </row>
    <row r="218" spans="1:6" ht="15.75" customHeight="1" x14ac:dyDescent="0.25">
      <c r="A218" s="28"/>
      <c r="D218" s="29"/>
      <c r="E218" s="29"/>
      <c r="F218" s="29"/>
    </row>
    <row r="219" spans="1:6" ht="15.75" customHeight="1" x14ac:dyDescent="0.25">
      <c r="A219" s="28"/>
      <c r="D219" s="29"/>
      <c r="E219" s="29"/>
      <c r="F219" s="29"/>
    </row>
    <row r="220" spans="1:6" ht="15.75" customHeight="1" x14ac:dyDescent="0.25">
      <c r="A220" s="28"/>
      <c r="D220" s="29"/>
      <c r="E220" s="29"/>
      <c r="F220" s="29"/>
    </row>
    <row r="221" spans="1:6" ht="15.75" customHeight="1" x14ac:dyDescent="0.25">
      <c r="A221" s="28"/>
      <c r="D221" s="29"/>
      <c r="E221" s="29"/>
      <c r="F221" s="29"/>
    </row>
    <row r="222" spans="1:6" ht="15.75" customHeight="1" x14ac:dyDescent="0.25">
      <c r="A222" s="28"/>
      <c r="D222" s="29"/>
      <c r="E222" s="29"/>
      <c r="F222" s="29"/>
    </row>
    <row r="223" spans="1:6" ht="15.75" customHeight="1" x14ac:dyDescent="0.25">
      <c r="A223" s="28"/>
      <c r="D223" s="29"/>
      <c r="E223" s="29"/>
      <c r="F223" s="29"/>
    </row>
    <row r="224" spans="1:6" ht="15.75" customHeight="1" x14ac:dyDescent="0.25">
      <c r="A224" s="28"/>
      <c r="D224" s="29"/>
      <c r="E224" s="29"/>
      <c r="F224" s="29"/>
    </row>
    <row r="225" spans="1:6" ht="15.75" customHeight="1" x14ac:dyDescent="0.25">
      <c r="A225" s="28"/>
      <c r="D225" s="29"/>
      <c r="E225" s="29"/>
      <c r="F225" s="29"/>
    </row>
    <row r="226" spans="1:6" ht="15.75" customHeight="1" x14ac:dyDescent="0.25">
      <c r="A226" s="28"/>
      <c r="D226" s="29"/>
      <c r="E226" s="29"/>
      <c r="F226" s="29"/>
    </row>
    <row r="227" spans="1:6" ht="15.75" customHeight="1" x14ac:dyDescent="0.25">
      <c r="A227" s="28"/>
      <c r="D227" s="29"/>
      <c r="E227" s="29"/>
      <c r="F227" s="29"/>
    </row>
    <row r="228" spans="1:6" ht="15.75" customHeight="1" x14ac:dyDescent="0.25">
      <c r="A228" s="28"/>
      <c r="D228" s="29"/>
      <c r="E228" s="29"/>
      <c r="F228" s="29"/>
    </row>
    <row r="229" spans="1:6" ht="15.75" customHeight="1" x14ac:dyDescent="0.25">
      <c r="A229" s="28"/>
      <c r="D229" s="29"/>
      <c r="E229" s="29"/>
      <c r="F229" s="29"/>
    </row>
    <row r="230" spans="1:6" ht="15.75" customHeight="1" x14ac:dyDescent="0.25">
      <c r="A230" s="28"/>
      <c r="D230" s="29"/>
      <c r="E230" s="29"/>
      <c r="F230" s="29"/>
    </row>
    <row r="231" spans="1:6" ht="15.75" customHeight="1" x14ac:dyDescent="0.25">
      <c r="A231" s="28"/>
      <c r="D231" s="29"/>
      <c r="E231" s="29"/>
      <c r="F231" s="29"/>
    </row>
    <row r="232" spans="1:6" ht="15.75" customHeight="1" x14ac:dyDescent="0.25">
      <c r="A232" s="28"/>
      <c r="D232" s="29"/>
      <c r="E232" s="29"/>
      <c r="F232" s="29"/>
    </row>
    <row r="233" spans="1:6" ht="15.75" customHeight="1" x14ac:dyDescent="0.25">
      <c r="A233" s="28"/>
      <c r="D233" s="29"/>
      <c r="E233" s="29"/>
      <c r="F233" s="29"/>
    </row>
    <row r="234" spans="1:6" ht="15.75" customHeight="1" x14ac:dyDescent="0.25">
      <c r="A234" s="28"/>
      <c r="D234" s="29"/>
      <c r="E234" s="29"/>
      <c r="F234" s="29"/>
    </row>
    <row r="235" spans="1:6" ht="15.75" customHeight="1" x14ac:dyDescent="0.25">
      <c r="A235" s="28"/>
      <c r="D235" s="29"/>
      <c r="E235" s="29"/>
      <c r="F235" s="29"/>
    </row>
    <row r="236" spans="1:6" ht="15.75" customHeight="1" x14ac:dyDescent="0.25">
      <c r="A236" s="28"/>
      <c r="D236" s="29"/>
      <c r="E236" s="29"/>
      <c r="F236" s="29"/>
    </row>
    <row r="237" spans="1:6" ht="15.75" customHeight="1" x14ac:dyDescent="0.25">
      <c r="A237" s="28"/>
      <c r="D237" s="29"/>
      <c r="E237" s="29"/>
      <c r="F237" s="29"/>
    </row>
    <row r="238" spans="1:6" ht="15.75" customHeight="1" x14ac:dyDescent="0.25">
      <c r="A238" s="28"/>
      <c r="D238" s="29"/>
      <c r="E238" s="29"/>
      <c r="F238" s="29"/>
    </row>
    <row r="239" spans="1:6" ht="15.75" customHeight="1" x14ac:dyDescent="0.25">
      <c r="A239" s="28"/>
      <c r="D239" s="29"/>
      <c r="E239" s="29"/>
      <c r="F239" s="29"/>
    </row>
    <row r="240" spans="1:6" ht="15.75" customHeight="1" x14ac:dyDescent="0.25">
      <c r="A240" s="28"/>
      <c r="D240" s="29"/>
      <c r="E240" s="29"/>
      <c r="F240" s="29"/>
    </row>
    <row r="241" spans="1:6" ht="15.75" customHeight="1" x14ac:dyDescent="0.25">
      <c r="A241" s="28"/>
      <c r="D241" s="29"/>
      <c r="E241" s="29"/>
      <c r="F241" s="29"/>
    </row>
    <row r="242" spans="1:6" ht="15.75" customHeight="1" x14ac:dyDescent="0.25">
      <c r="A242" s="28"/>
      <c r="D242" s="29"/>
      <c r="E242" s="29"/>
      <c r="F242" s="29"/>
    </row>
    <row r="243" spans="1:6" ht="15.75" customHeight="1" x14ac:dyDescent="0.25">
      <c r="A243" s="28"/>
      <c r="D243" s="29"/>
      <c r="E243" s="29"/>
      <c r="F243" s="29"/>
    </row>
    <row r="244" spans="1:6" ht="15.75" customHeight="1" x14ac:dyDescent="0.25">
      <c r="A244" s="28"/>
      <c r="D244" s="29"/>
      <c r="E244" s="29"/>
      <c r="F244" s="29"/>
    </row>
    <row r="245" spans="1:6" ht="15.75" customHeight="1" x14ac:dyDescent="0.25">
      <c r="A245" s="28"/>
      <c r="D245" s="29"/>
      <c r="E245" s="29"/>
      <c r="F245" s="29"/>
    </row>
    <row r="246" spans="1:6" ht="15.75" customHeight="1" x14ac:dyDescent="0.25">
      <c r="A246" s="28"/>
      <c r="D246" s="29"/>
      <c r="E246" s="29"/>
      <c r="F246" s="29"/>
    </row>
    <row r="247" spans="1:6" ht="15.75" customHeight="1" x14ac:dyDescent="0.25">
      <c r="A247" s="28"/>
      <c r="D247" s="29"/>
      <c r="E247" s="29"/>
      <c r="F247" s="29"/>
    </row>
    <row r="248" spans="1:6" ht="15.75" customHeight="1" x14ac:dyDescent="0.25">
      <c r="A248" s="28"/>
      <c r="D248" s="29"/>
      <c r="E248" s="29"/>
      <c r="F248" s="29"/>
    </row>
    <row r="249" spans="1:6" ht="15.75" customHeight="1" x14ac:dyDescent="0.25">
      <c r="A249" s="28"/>
      <c r="D249" s="29"/>
      <c r="E249" s="29"/>
      <c r="F249" s="29"/>
    </row>
    <row r="250" spans="1:6" ht="15.75" customHeight="1" x14ac:dyDescent="0.25">
      <c r="A250" s="28"/>
      <c r="D250" s="29"/>
      <c r="E250" s="29"/>
      <c r="F250" s="29"/>
    </row>
    <row r="251" spans="1:6" ht="15.75" customHeight="1" x14ac:dyDescent="0.25">
      <c r="A251" s="28"/>
      <c r="D251" s="29"/>
      <c r="E251" s="29"/>
      <c r="F251" s="29"/>
    </row>
    <row r="252" spans="1:6" ht="15.75" customHeight="1" x14ac:dyDescent="0.25">
      <c r="A252" s="28"/>
      <c r="D252" s="29"/>
      <c r="E252" s="29"/>
      <c r="F252" s="29"/>
    </row>
    <row r="253" spans="1:6" ht="15.75" customHeight="1" x14ac:dyDescent="0.25">
      <c r="A253" s="28"/>
      <c r="D253" s="29"/>
      <c r="E253" s="29"/>
      <c r="F253" s="29"/>
    </row>
    <row r="254" spans="1:6" ht="15.75" customHeight="1" x14ac:dyDescent="0.25">
      <c r="A254" s="28"/>
      <c r="D254" s="29"/>
      <c r="E254" s="29"/>
      <c r="F254" s="29"/>
    </row>
    <row r="255" spans="1:6" ht="15.75" customHeight="1" x14ac:dyDescent="0.25">
      <c r="A255" s="28"/>
      <c r="D255" s="29"/>
      <c r="E255" s="29"/>
      <c r="F255" s="29"/>
    </row>
    <row r="256" spans="1:6" ht="15.75" customHeight="1" x14ac:dyDescent="0.25">
      <c r="A256" s="28"/>
      <c r="D256" s="29"/>
      <c r="E256" s="29"/>
      <c r="F256" s="29"/>
    </row>
    <row r="257" spans="1:6" ht="15.75" customHeight="1" x14ac:dyDescent="0.25">
      <c r="A257" s="28"/>
      <c r="D257" s="29"/>
      <c r="E257" s="29"/>
      <c r="F257" s="29"/>
    </row>
    <row r="258" spans="1:6" ht="15.75" customHeight="1" x14ac:dyDescent="0.25">
      <c r="A258" s="28"/>
      <c r="D258" s="29"/>
      <c r="E258" s="29"/>
      <c r="F258" s="29"/>
    </row>
    <row r="259" spans="1:6" ht="15.75" customHeight="1" x14ac:dyDescent="0.25">
      <c r="A259" s="28"/>
      <c r="D259" s="29"/>
      <c r="E259" s="29"/>
      <c r="F259" s="29"/>
    </row>
    <row r="260" spans="1:6" ht="15.75" customHeight="1" x14ac:dyDescent="0.25">
      <c r="A260" s="28"/>
      <c r="D260" s="29"/>
      <c r="E260" s="29"/>
      <c r="F260" s="29"/>
    </row>
    <row r="261" spans="1:6" ht="15.75" customHeight="1" x14ac:dyDescent="0.25">
      <c r="A261" s="28"/>
      <c r="D261" s="29"/>
      <c r="E261" s="29"/>
      <c r="F261" s="29"/>
    </row>
    <row r="262" spans="1:6" ht="15.75" customHeight="1" x14ac:dyDescent="0.25">
      <c r="A262" s="28"/>
      <c r="D262" s="29"/>
      <c r="E262" s="29"/>
      <c r="F262" s="29"/>
    </row>
    <row r="263" spans="1:6" ht="15.75" customHeight="1" x14ac:dyDescent="0.25">
      <c r="A263" s="28"/>
      <c r="D263" s="29"/>
      <c r="E263" s="29"/>
      <c r="F263" s="29"/>
    </row>
    <row r="264" spans="1:6" ht="15.75" customHeight="1" x14ac:dyDescent="0.25">
      <c r="A264" s="28"/>
      <c r="D264" s="29"/>
      <c r="E264" s="29"/>
      <c r="F264" s="29"/>
    </row>
    <row r="265" spans="1:6" ht="15.75" customHeight="1" x14ac:dyDescent="0.25">
      <c r="A265" s="28"/>
      <c r="D265" s="29"/>
      <c r="E265" s="29"/>
      <c r="F265" s="29"/>
    </row>
    <row r="266" spans="1:6" ht="15.75" customHeight="1" x14ac:dyDescent="0.25">
      <c r="A266" s="28"/>
      <c r="D266" s="29"/>
      <c r="E266" s="29"/>
      <c r="F266" s="29"/>
    </row>
    <row r="267" spans="1:6" ht="15.75" customHeight="1" x14ac:dyDescent="0.25">
      <c r="A267" s="28"/>
      <c r="D267" s="29"/>
      <c r="E267" s="29"/>
      <c r="F267" s="29"/>
    </row>
    <row r="268" spans="1:6" ht="15.75" customHeight="1" x14ac:dyDescent="0.25">
      <c r="A268" s="28"/>
      <c r="D268" s="29"/>
      <c r="E268" s="29"/>
      <c r="F268" s="29"/>
    </row>
    <row r="269" spans="1:6" ht="15.75" customHeight="1" x14ac:dyDescent="0.25">
      <c r="A269" s="28"/>
      <c r="D269" s="29"/>
      <c r="E269" s="29"/>
      <c r="F269" s="29"/>
    </row>
    <row r="270" spans="1:6" ht="15.75" customHeight="1" x14ac:dyDescent="0.25">
      <c r="A270" s="28"/>
      <c r="D270" s="29"/>
      <c r="E270" s="29"/>
      <c r="F270" s="29"/>
    </row>
    <row r="271" spans="1:6" ht="15.75" customHeight="1" x14ac:dyDescent="0.25">
      <c r="A271" s="28"/>
      <c r="D271" s="29"/>
      <c r="E271" s="29"/>
      <c r="F271" s="29"/>
    </row>
    <row r="272" spans="1:6" ht="15.75" customHeight="1" x14ac:dyDescent="0.25">
      <c r="A272" s="28"/>
      <c r="D272" s="29"/>
      <c r="E272" s="29"/>
      <c r="F272" s="29"/>
    </row>
    <row r="273" spans="1:6" ht="15.75" customHeight="1" x14ac:dyDescent="0.25">
      <c r="A273" s="28"/>
      <c r="D273" s="29"/>
      <c r="E273" s="29"/>
      <c r="F273" s="29"/>
    </row>
    <row r="274" spans="1:6" ht="15.75" customHeight="1" x14ac:dyDescent="0.25">
      <c r="A274" s="28"/>
      <c r="D274" s="29"/>
      <c r="E274" s="29"/>
      <c r="F274" s="29"/>
    </row>
    <row r="275" spans="1:6" ht="15.75" customHeight="1" x14ac:dyDescent="0.25">
      <c r="A275" s="28"/>
      <c r="D275" s="29"/>
      <c r="E275" s="29"/>
      <c r="F275" s="29"/>
    </row>
    <row r="276" spans="1:6" ht="15.75" customHeight="1" x14ac:dyDescent="0.25">
      <c r="A276" s="28"/>
      <c r="D276" s="29"/>
      <c r="E276" s="29"/>
      <c r="F276" s="29"/>
    </row>
    <row r="277" spans="1:6" ht="15.75" customHeight="1" x14ac:dyDescent="0.25">
      <c r="A277" s="28"/>
      <c r="D277" s="29"/>
      <c r="E277" s="29"/>
      <c r="F277" s="29"/>
    </row>
    <row r="278" spans="1:6" ht="15.75" customHeight="1" x14ac:dyDescent="0.25">
      <c r="A278" s="28"/>
      <c r="D278" s="29"/>
      <c r="E278" s="29"/>
      <c r="F278" s="29"/>
    </row>
    <row r="279" spans="1:6" ht="15.75" customHeight="1" x14ac:dyDescent="0.25">
      <c r="A279" s="28"/>
      <c r="D279" s="29"/>
      <c r="E279" s="29"/>
      <c r="F279" s="29"/>
    </row>
    <row r="280" spans="1:6" ht="15.75" customHeight="1" x14ac:dyDescent="0.25">
      <c r="A280" s="28"/>
      <c r="D280" s="29"/>
      <c r="E280" s="29"/>
      <c r="F280" s="29"/>
    </row>
    <row r="281" spans="1:6" ht="15.75" customHeight="1" x14ac:dyDescent="0.25">
      <c r="A281" s="28"/>
      <c r="D281" s="29"/>
      <c r="E281" s="29"/>
      <c r="F281" s="29"/>
    </row>
    <row r="282" spans="1:6" ht="15.75" customHeight="1" x14ac:dyDescent="0.25">
      <c r="A282" s="28"/>
      <c r="D282" s="29"/>
      <c r="E282" s="29"/>
      <c r="F282" s="29"/>
    </row>
    <row r="283" spans="1:6" ht="15.75" customHeight="1" x14ac:dyDescent="0.25">
      <c r="A283" s="28"/>
      <c r="D283" s="29"/>
      <c r="E283" s="29"/>
      <c r="F283" s="29"/>
    </row>
    <row r="284" spans="1:6" ht="15.75" customHeight="1" x14ac:dyDescent="0.25">
      <c r="A284" s="28"/>
      <c r="D284" s="29"/>
      <c r="E284" s="29"/>
      <c r="F284" s="29"/>
    </row>
    <row r="285" spans="1:6" ht="15.75" customHeight="1" x14ac:dyDescent="0.25">
      <c r="A285" s="28"/>
      <c r="D285" s="29"/>
      <c r="E285" s="29"/>
      <c r="F285" s="29"/>
    </row>
    <row r="286" spans="1:6" ht="15.75" customHeight="1" x14ac:dyDescent="0.25">
      <c r="A286" s="28"/>
      <c r="D286" s="29"/>
      <c r="E286" s="29"/>
      <c r="F286" s="29"/>
    </row>
    <row r="287" spans="1:6" ht="15.75" customHeight="1" x14ac:dyDescent="0.25">
      <c r="A287" s="28"/>
      <c r="D287" s="29"/>
      <c r="E287" s="29"/>
      <c r="F287" s="29"/>
    </row>
    <row r="288" spans="1:6" ht="15.75" customHeight="1" x14ac:dyDescent="0.25">
      <c r="A288" s="28"/>
      <c r="D288" s="29"/>
      <c r="E288" s="29"/>
      <c r="F288" s="29"/>
    </row>
    <row r="289" spans="1:6" ht="15.75" customHeight="1" x14ac:dyDescent="0.25">
      <c r="A289" s="28"/>
      <c r="D289" s="29"/>
      <c r="E289" s="29"/>
      <c r="F289" s="29"/>
    </row>
    <row r="290" spans="1:6" ht="15.75" customHeight="1" x14ac:dyDescent="0.25">
      <c r="A290" s="28"/>
      <c r="D290" s="29"/>
      <c r="E290" s="29"/>
      <c r="F290" s="29"/>
    </row>
    <row r="291" spans="1:6" ht="15.75" customHeight="1" x14ac:dyDescent="0.25">
      <c r="A291" s="28"/>
      <c r="D291" s="29"/>
      <c r="E291" s="29"/>
      <c r="F291" s="29"/>
    </row>
    <row r="292" spans="1:6" ht="15.75" customHeight="1" x14ac:dyDescent="0.25">
      <c r="A292" s="28"/>
      <c r="D292" s="29"/>
      <c r="E292" s="29"/>
      <c r="F292" s="29"/>
    </row>
    <row r="293" spans="1:6" ht="15.75" customHeight="1" x14ac:dyDescent="0.25">
      <c r="A293" s="28"/>
      <c r="D293" s="29"/>
      <c r="E293" s="29"/>
      <c r="F293" s="29"/>
    </row>
    <row r="294" spans="1:6" ht="15.75" customHeight="1" x14ac:dyDescent="0.25">
      <c r="A294" s="28"/>
      <c r="D294" s="29"/>
      <c r="E294" s="29"/>
      <c r="F294" s="29"/>
    </row>
    <row r="295" spans="1:6" ht="15.75" customHeight="1" x14ac:dyDescent="0.25">
      <c r="A295" s="28"/>
      <c r="D295" s="29"/>
      <c r="E295" s="29"/>
      <c r="F295" s="29"/>
    </row>
    <row r="296" spans="1:6" ht="15.75" customHeight="1" x14ac:dyDescent="0.25">
      <c r="A296" s="28"/>
      <c r="D296" s="29"/>
      <c r="E296" s="29"/>
      <c r="F296" s="29"/>
    </row>
    <row r="297" spans="1:6" ht="15.75" customHeight="1" x14ac:dyDescent="0.25">
      <c r="A297" s="28"/>
      <c r="D297" s="29"/>
      <c r="E297" s="29"/>
      <c r="F297" s="29"/>
    </row>
    <row r="298" spans="1:6" ht="15.75" customHeight="1" x14ac:dyDescent="0.25">
      <c r="A298" s="28"/>
      <c r="D298" s="29"/>
      <c r="E298" s="29"/>
      <c r="F298" s="29"/>
    </row>
    <row r="299" spans="1:6" ht="15.75" customHeight="1" x14ac:dyDescent="0.25">
      <c r="A299" s="28"/>
      <c r="D299" s="29"/>
      <c r="E299" s="29"/>
      <c r="F299" s="29"/>
    </row>
    <row r="300" spans="1:6" ht="15.75" customHeight="1" x14ac:dyDescent="0.25">
      <c r="A300" s="28"/>
      <c r="D300" s="29"/>
      <c r="E300" s="29"/>
      <c r="F300" s="29"/>
    </row>
    <row r="301" spans="1:6" ht="15.75" customHeight="1" x14ac:dyDescent="0.25">
      <c r="A301" s="28"/>
      <c r="D301" s="29"/>
      <c r="E301" s="29"/>
      <c r="F301" s="29"/>
    </row>
    <row r="302" spans="1:6" ht="15.75" customHeight="1" x14ac:dyDescent="0.25">
      <c r="A302" s="28"/>
      <c r="D302" s="29"/>
      <c r="E302" s="29"/>
      <c r="F302" s="29"/>
    </row>
    <row r="303" spans="1:6" ht="15.75" customHeight="1" x14ac:dyDescent="0.25">
      <c r="A303" s="28"/>
      <c r="D303" s="29"/>
      <c r="E303" s="29"/>
      <c r="F303" s="29"/>
    </row>
    <row r="304" spans="1:6" ht="15.75" customHeight="1" x14ac:dyDescent="0.25">
      <c r="A304" s="28"/>
      <c r="D304" s="29"/>
      <c r="E304" s="29"/>
      <c r="F304" s="29"/>
    </row>
    <row r="305" spans="1:6" ht="15.75" customHeight="1" x14ac:dyDescent="0.25">
      <c r="A305" s="28"/>
      <c r="D305" s="29"/>
      <c r="E305" s="29"/>
      <c r="F305" s="29"/>
    </row>
    <row r="306" spans="1:6" ht="15.75" customHeight="1" x14ac:dyDescent="0.25">
      <c r="A306" s="28"/>
      <c r="D306" s="29"/>
      <c r="E306" s="29"/>
      <c r="F306" s="29"/>
    </row>
    <row r="307" spans="1:6" ht="15.75" customHeight="1" x14ac:dyDescent="0.25">
      <c r="A307" s="28"/>
      <c r="D307" s="29"/>
      <c r="E307" s="29"/>
      <c r="F307" s="29"/>
    </row>
    <row r="308" spans="1:6" ht="15.75" customHeight="1" x14ac:dyDescent="0.25">
      <c r="A308" s="28"/>
      <c r="D308" s="29"/>
      <c r="E308" s="29"/>
      <c r="F308" s="29"/>
    </row>
    <row r="309" spans="1:6" ht="15.75" customHeight="1" x14ac:dyDescent="0.25">
      <c r="A309" s="28"/>
      <c r="D309" s="29"/>
      <c r="E309" s="29"/>
      <c r="F309" s="29"/>
    </row>
    <row r="310" spans="1:6" ht="15.75" customHeight="1" x14ac:dyDescent="0.25">
      <c r="A310" s="28"/>
      <c r="D310" s="29"/>
      <c r="E310" s="29"/>
      <c r="F310" s="29"/>
    </row>
    <row r="311" spans="1:6" ht="15.75" customHeight="1" x14ac:dyDescent="0.25">
      <c r="A311" s="28"/>
      <c r="D311" s="29"/>
      <c r="E311" s="29"/>
      <c r="F311" s="29"/>
    </row>
    <row r="312" spans="1:6" ht="15.75" customHeight="1" x14ac:dyDescent="0.25">
      <c r="A312" s="28"/>
      <c r="D312" s="29"/>
      <c r="E312" s="29"/>
      <c r="F312" s="29"/>
    </row>
    <row r="313" spans="1:6" ht="15.75" customHeight="1" x14ac:dyDescent="0.25">
      <c r="A313" s="28"/>
      <c r="D313" s="29"/>
      <c r="E313" s="29"/>
      <c r="F313" s="29"/>
    </row>
    <row r="314" spans="1:6" ht="15.75" customHeight="1" x14ac:dyDescent="0.25">
      <c r="A314" s="28"/>
      <c r="D314" s="29"/>
      <c r="E314" s="29"/>
      <c r="F314" s="29"/>
    </row>
    <row r="315" spans="1:6" ht="15.75" customHeight="1" x14ac:dyDescent="0.25">
      <c r="A315" s="28"/>
      <c r="D315" s="29"/>
      <c r="E315" s="29"/>
      <c r="F315" s="29"/>
    </row>
    <row r="316" spans="1:6" ht="15.75" customHeight="1" x14ac:dyDescent="0.25">
      <c r="A316" s="28"/>
      <c r="D316" s="29"/>
      <c r="E316" s="29"/>
      <c r="F316" s="29"/>
    </row>
    <row r="317" spans="1:6" ht="15.75" customHeight="1" x14ac:dyDescent="0.25">
      <c r="A317" s="28"/>
      <c r="D317" s="29"/>
      <c r="E317" s="29"/>
      <c r="F317" s="29"/>
    </row>
    <row r="318" spans="1:6" ht="15.75" customHeight="1" x14ac:dyDescent="0.25">
      <c r="A318" s="28"/>
      <c r="D318" s="29"/>
      <c r="E318" s="29"/>
      <c r="F318" s="29"/>
    </row>
    <row r="319" spans="1:6" ht="15.75" customHeight="1" x14ac:dyDescent="0.25">
      <c r="A319" s="28"/>
      <c r="D319" s="29"/>
      <c r="E319" s="29"/>
      <c r="F319" s="29"/>
    </row>
    <row r="320" spans="1:6" ht="15.75" customHeight="1" x14ac:dyDescent="0.25">
      <c r="A320" s="28"/>
      <c r="D320" s="29"/>
      <c r="E320" s="29"/>
      <c r="F320" s="29"/>
    </row>
    <row r="321" spans="1:6" ht="15.75" customHeight="1" x14ac:dyDescent="0.25">
      <c r="A321" s="28"/>
      <c r="D321" s="29"/>
      <c r="E321" s="29"/>
      <c r="F321" s="29"/>
    </row>
    <row r="322" spans="1:6" ht="15.75" customHeight="1" x14ac:dyDescent="0.25">
      <c r="A322" s="28"/>
      <c r="D322" s="29"/>
      <c r="E322" s="29"/>
      <c r="F322" s="29"/>
    </row>
    <row r="323" spans="1:6" ht="15.75" customHeight="1" x14ac:dyDescent="0.25">
      <c r="A323" s="28"/>
      <c r="D323" s="29"/>
      <c r="E323" s="29"/>
      <c r="F323" s="29"/>
    </row>
    <row r="324" spans="1:6" ht="15.75" customHeight="1" x14ac:dyDescent="0.25">
      <c r="A324" s="28"/>
      <c r="D324" s="29"/>
      <c r="E324" s="29"/>
      <c r="F324" s="29"/>
    </row>
    <row r="325" spans="1:6" ht="15.75" customHeight="1" x14ac:dyDescent="0.25">
      <c r="A325" s="28"/>
      <c r="D325" s="29"/>
      <c r="E325" s="29"/>
      <c r="F325" s="29"/>
    </row>
    <row r="326" spans="1:6" ht="15.75" customHeight="1" x14ac:dyDescent="0.25">
      <c r="A326" s="28"/>
      <c r="D326" s="29"/>
      <c r="E326" s="29"/>
      <c r="F326" s="29"/>
    </row>
    <row r="327" spans="1:6" ht="15.75" customHeight="1" x14ac:dyDescent="0.25">
      <c r="A327" s="28"/>
      <c r="D327" s="29"/>
      <c r="E327" s="29"/>
      <c r="F327" s="29"/>
    </row>
    <row r="328" spans="1:6" ht="15.75" customHeight="1" x14ac:dyDescent="0.25">
      <c r="A328" s="28"/>
      <c r="D328" s="29"/>
      <c r="E328" s="29"/>
      <c r="F328" s="29"/>
    </row>
    <row r="329" spans="1:6" ht="15.75" customHeight="1" x14ac:dyDescent="0.25">
      <c r="A329" s="28"/>
      <c r="D329" s="29"/>
      <c r="E329" s="29"/>
      <c r="F329" s="29"/>
    </row>
    <row r="330" spans="1:6" ht="15.75" customHeight="1" x14ac:dyDescent="0.25">
      <c r="A330" s="28"/>
      <c r="D330" s="29"/>
      <c r="E330" s="29"/>
      <c r="F330" s="29"/>
    </row>
    <row r="331" spans="1:6" ht="15.75" customHeight="1" x14ac:dyDescent="0.25">
      <c r="A331" s="28"/>
      <c r="D331" s="29"/>
      <c r="E331" s="29"/>
      <c r="F331" s="29"/>
    </row>
    <row r="332" spans="1:6" ht="15.75" customHeight="1" x14ac:dyDescent="0.25">
      <c r="A332" s="28"/>
      <c r="D332" s="29"/>
      <c r="E332" s="29"/>
      <c r="F332" s="29"/>
    </row>
    <row r="333" spans="1:6" ht="15.75" customHeight="1" x14ac:dyDescent="0.25">
      <c r="A333" s="28"/>
      <c r="D333" s="29"/>
      <c r="E333" s="29"/>
      <c r="F333" s="29"/>
    </row>
    <row r="334" spans="1:6" ht="15.75" customHeight="1" x14ac:dyDescent="0.25">
      <c r="A334" s="28"/>
      <c r="D334" s="29"/>
      <c r="E334" s="29"/>
      <c r="F334" s="29"/>
    </row>
    <row r="335" spans="1:6" ht="15.75" customHeight="1" x14ac:dyDescent="0.25">
      <c r="A335" s="28"/>
      <c r="D335" s="29"/>
      <c r="E335" s="29"/>
      <c r="F335" s="29"/>
    </row>
    <row r="336" spans="1:6" ht="15.75" customHeight="1" x14ac:dyDescent="0.25">
      <c r="A336" s="28"/>
      <c r="D336" s="29"/>
      <c r="E336" s="29"/>
      <c r="F336" s="29"/>
    </row>
    <row r="337" spans="1:6" ht="15.75" customHeight="1" x14ac:dyDescent="0.25">
      <c r="A337" s="28"/>
      <c r="D337" s="29"/>
      <c r="E337" s="29"/>
      <c r="F337" s="29"/>
    </row>
    <row r="338" spans="1:6" ht="15.75" customHeight="1" x14ac:dyDescent="0.25">
      <c r="A338" s="28"/>
      <c r="D338" s="29"/>
      <c r="E338" s="29"/>
      <c r="F338" s="29"/>
    </row>
    <row r="339" spans="1:6" ht="15.75" customHeight="1" x14ac:dyDescent="0.25">
      <c r="A339" s="28"/>
      <c r="D339" s="29"/>
      <c r="E339" s="29"/>
      <c r="F339" s="29"/>
    </row>
    <row r="340" spans="1:6" ht="15.75" customHeight="1" x14ac:dyDescent="0.25">
      <c r="A340" s="28"/>
      <c r="D340" s="29"/>
      <c r="E340" s="29"/>
      <c r="F340" s="29"/>
    </row>
    <row r="341" spans="1:6" ht="15.75" customHeight="1" x14ac:dyDescent="0.25">
      <c r="A341" s="28"/>
      <c r="D341" s="29"/>
      <c r="E341" s="29"/>
      <c r="F341" s="29"/>
    </row>
    <row r="342" spans="1:6" ht="15.75" customHeight="1" x14ac:dyDescent="0.25">
      <c r="A342" s="28"/>
      <c r="D342" s="29"/>
      <c r="E342" s="29"/>
      <c r="F342" s="29"/>
    </row>
    <row r="343" spans="1:6" ht="15.75" customHeight="1" x14ac:dyDescent="0.25">
      <c r="A343" s="28"/>
      <c r="D343" s="29"/>
      <c r="E343" s="29"/>
      <c r="F343" s="29"/>
    </row>
    <row r="344" spans="1:6" ht="15.75" customHeight="1" x14ac:dyDescent="0.25">
      <c r="A344" s="28"/>
      <c r="D344" s="29"/>
      <c r="E344" s="29"/>
      <c r="F344" s="29"/>
    </row>
    <row r="345" spans="1:6" ht="15.75" customHeight="1" x14ac:dyDescent="0.25">
      <c r="A345" s="28"/>
      <c r="D345" s="29"/>
      <c r="E345" s="29"/>
      <c r="F345" s="29"/>
    </row>
    <row r="346" spans="1:6" ht="15.75" customHeight="1" x14ac:dyDescent="0.25">
      <c r="A346" s="28"/>
      <c r="D346" s="29"/>
      <c r="E346" s="29"/>
      <c r="F346" s="29"/>
    </row>
    <row r="347" spans="1:6" ht="15.75" customHeight="1" x14ac:dyDescent="0.25">
      <c r="A347" s="28"/>
      <c r="D347" s="29"/>
      <c r="E347" s="29"/>
      <c r="F347" s="29"/>
    </row>
    <row r="348" spans="1:6" ht="15.75" customHeight="1" x14ac:dyDescent="0.25">
      <c r="A348" s="28"/>
      <c r="D348" s="29"/>
      <c r="E348" s="29"/>
      <c r="F348" s="29"/>
    </row>
    <row r="349" spans="1:6" ht="15.75" customHeight="1" x14ac:dyDescent="0.25">
      <c r="A349" s="28"/>
      <c r="D349" s="29"/>
      <c r="E349" s="29"/>
      <c r="F349" s="29"/>
    </row>
    <row r="350" spans="1:6" ht="15.75" customHeight="1" x14ac:dyDescent="0.25">
      <c r="A350" s="28"/>
      <c r="D350" s="29"/>
      <c r="E350" s="29"/>
      <c r="F350" s="29"/>
    </row>
    <row r="351" spans="1:6" ht="15.75" customHeight="1" x14ac:dyDescent="0.25">
      <c r="A351" s="28"/>
      <c r="D351" s="29"/>
      <c r="E351" s="29"/>
      <c r="F351" s="29"/>
    </row>
    <row r="352" spans="1:6" ht="15.75" customHeight="1" x14ac:dyDescent="0.25">
      <c r="A352" s="28"/>
      <c r="D352" s="29"/>
      <c r="E352" s="29"/>
      <c r="F352" s="29"/>
    </row>
    <row r="353" spans="1:6" ht="15.75" customHeight="1" x14ac:dyDescent="0.25">
      <c r="A353" s="28"/>
      <c r="D353" s="29"/>
      <c r="E353" s="29"/>
      <c r="F353" s="29"/>
    </row>
    <row r="354" spans="1:6" ht="15.75" customHeight="1" x14ac:dyDescent="0.25">
      <c r="A354" s="28"/>
      <c r="D354" s="29"/>
      <c r="E354" s="29"/>
      <c r="F354" s="29"/>
    </row>
    <row r="355" spans="1:6" ht="15.75" customHeight="1" x14ac:dyDescent="0.25">
      <c r="A355" s="28"/>
      <c r="D355" s="29"/>
      <c r="E355" s="29"/>
      <c r="F355" s="29"/>
    </row>
    <row r="356" spans="1:6" ht="15.75" customHeight="1" x14ac:dyDescent="0.25">
      <c r="A356" s="28"/>
      <c r="D356" s="29"/>
      <c r="E356" s="29"/>
      <c r="F356" s="29"/>
    </row>
    <row r="357" spans="1:6" ht="15.75" customHeight="1" x14ac:dyDescent="0.25">
      <c r="A357" s="28"/>
      <c r="D357" s="29"/>
      <c r="E357" s="29"/>
      <c r="F357" s="29"/>
    </row>
    <row r="358" spans="1:6" ht="15.75" customHeight="1" x14ac:dyDescent="0.25">
      <c r="A358" s="28"/>
      <c r="D358" s="29"/>
      <c r="E358" s="29"/>
      <c r="F358" s="29"/>
    </row>
    <row r="359" spans="1:6" ht="15.75" customHeight="1" x14ac:dyDescent="0.25">
      <c r="A359" s="28"/>
      <c r="D359" s="29"/>
      <c r="E359" s="29"/>
      <c r="F359" s="29"/>
    </row>
    <row r="360" spans="1:6" ht="15.75" customHeight="1" x14ac:dyDescent="0.25">
      <c r="A360" s="28"/>
      <c r="D360" s="29"/>
      <c r="E360" s="29"/>
      <c r="F360" s="29"/>
    </row>
    <row r="361" spans="1:6" ht="15.75" customHeight="1" x14ac:dyDescent="0.25">
      <c r="A361" s="28"/>
      <c r="D361" s="29"/>
      <c r="E361" s="29"/>
      <c r="F361" s="29"/>
    </row>
    <row r="362" spans="1:6" ht="15.75" customHeight="1" x14ac:dyDescent="0.25">
      <c r="A362" s="28"/>
      <c r="D362" s="29"/>
      <c r="E362" s="29"/>
      <c r="F362" s="29"/>
    </row>
    <row r="363" spans="1:6" ht="15.75" customHeight="1" x14ac:dyDescent="0.25">
      <c r="A363" s="28"/>
      <c r="D363" s="29"/>
      <c r="E363" s="29"/>
      <c r="F363" s="29"/>
    </row>
    <row r="364" spans="1:6" ht="15.75" customHeight="1" x14ac:dyDescent="0.25">
      <c r="A364" s="28"/>
      <c r="D364" s="29"/>
      <c r="E364" s="29"/>
      <c r="F364" s="29"/>
    </row>
    <row r="365" spans="1:6" ht="15.75" customHeight="1" x14ac:dyDescent="0.25">
      <c r="A365" s="28"/>
      <c r="D365" s="29"/>
      <c r="E365" s="29"/>
      <c r="F365" s="29"/>
    </row>
    <row r="366" spans="1:6" ht="15.75" customHeight="1" x14ac:dyDescent="0.25">
      <c r="A366" s="28"/>
      <c r="D366" s="29"/>
      <c r="E366" s="29"/>
      <c r="F366" s="29"/>
    </row>
    <row r="367" spans="1:6" ht="15.75" customHeight="1" x14ac:dyDescent="0.25">
      <c r="A367" s="28"/>
      <c r="D367" s="29"/>
      <c r="E367" s="29"/>
      <c r="F367" s="29"/>
    </row>
    <row r="368" spans="1:6" ht="15.75" customHeight="1" x14ac:dyDescent="0.25">
      <c r="A368" s="28"/>
      <c r="D368" s="29"/>
      <c r="E368" s="29"/>
      <c r="F368" s="29"/>
    </row>
    <row r="369" spans="1:6" ht="15.75" customHeight="1" x14ac:dyDescent="0.25">
      <c r="A369" s="28"/>
      <c r="D369" s="29"/>
      <c r="E369" s="29"/>
      <c r="F369" s="29"/>
    </row>
    <row r="370" spans="1:6" ht="15.75" customHeight="1" x14ac:dyDescent="0.25">
      <c r="A370" s="28"/>
      <c r="D370" s="29"/>
      <c r="E370" s="29"/>
      <c r="F370" s="29"/>
    </row>
    <row r="371" spans="1:6" ht="15.75" customHeight="1" x14ac:dyDescent="0.25">
      <c r="A371" s="28"/>
      <c r="D371" s="29"/>
      <c r="E371" s="29"/>
      <c r="F371" s="29"/>
    </row>
    <row r="372" spans="1:6" ht="15.75" customHeight="1" x14ac:dyDescent="0.25">
      <c r="A372" s="28"/>
      <c r="D372" s="29"/>
      <c r="E372" s="29"/>
      <c r="F372" s="29"/>
    </row>
    <row r="373" spans="1:6" ht="15.75" customHeight="1" x14ac:dyDescent="0.25">
      <c r="A373" s="28"/>
      <c r="D373" s="29"/>
      <c r="E373" s="29"/>
      <c r="F373" s="29"/>
    </row>
    <row r="374" spans="1:6" ht="15.75" customHeight="1" x14ac:dyDescent="0.25">
      <c r="A374" s="28"/>
      <c r="D374" s="29"/>
      <c r="E374" s="29"/>
      <c r="F374" s="29"/>
    </row>
    <row r="375" spans="1:6" ht="15.75" customHeight="1" x14ac:dyDescent="0.25">
      <c r="A375" s="28"/>
      <c r="D375" s="29"/>
      <c r="E375" s="29"/>
      <c r="F375" s="29"/>
    </row>
    <row r="376" spans="1:6" ht="15.75" customHeight="1" x14ac:dyDescent="0.25">
      <c r="A376" s="28"/>
      <c r="D376" s="29"/>
      <c r="E376" s="29"/>
      <c r="F376" s="29"/>
    </row>
    <row r="377" spans="1:6" ht="15.75" customHeight="1" x14ac:dyDescent="0.25">
      <c r="A377" s="28"/>
      <c r="D377" s="29"/>
      <c r="E377" s="29"/>
      <c r="F377" s="29"/>
    </row>
    <row r="378" spans="1:6" ht="15.75" customHeight="1" x14ac:dyDescent="0.25">
      <c r="A378" s="28"/>
      <c r="D378" s="29"/>
      <c r="E378" s="29"/>
      <c r="F378" s="29"/>
    </row>
    <row r="379" spans="1:6" ht="15.75" customHeight="1" x14ac:dyDescent="0.25">
      <c r="A379" s="28"/>
      <c r="D379" s="29"/>
      <c r="E379" s="29"/>
      <c r="F379" s="29"/>
    </row>
    <row r="380" spans="1:6" ht="15.75" customHeight="1" x14ac:dyDescent="0.25">
      <c r="A380" s="28"/>
      <c r="D380" s="29"/>
      <c r="E380" s="29"/>
      <c r="F380" s="29"/>
    </row>
    <row r="381" spans="1:6" ht="15.75" customHeight="1" x14ac:dyDescent="0.25">
      <c r="A381" s="28"/>
      <c r="D381" s="29"/>
      <c r="E381" s="29"/>
      <c r="F381" s="29"/>
    </row>
    <row r="382" spans="1:6" ht="15.75" customHeight="1" x14ac:dyDescent="0.25">
      <c r="A382" s="28"/>
      <c r="D382" s="29"/>
      <c r="E382" s="29"/>
      <c r="F382" s="29"/>
    </row>
    <row r="383" spans="1:6" ht="15.75" customHeight="1" x14ac:dyDescent="0.25">
      <c r="A383" s="28"/>
      <c r="D383" s="29"/>
      <c r="E383" s="29"/>
      <c r="F383" s="29"/>
    </row>
    <row r="384" spans="1:6" ht="15.75" customHeight="1" x14ac:dyDescent="0.25">
      <c r="A384" s="28"/>
      <c r="D384" s="29"/>
      <c r="E384" s="29"/>
      <c r="F384" s="29"/>
    </row>
    <row r="385" spans="1:6" ht="15.75" customHeight="1" x14ac:dyDescent="0.25">
      <c r="A385" s="28"/>
      <c r="D385" s="29"/>
      <c r="E385" s="29"/>
      <c r="F385" s="29"/>
    </row>
    <row r="386" spans="1:6" ht="15.75" customHeight="1" x14ac:dyDescent="0.25">
      <c r="A386" s="28"/>
      <c r="D386" s="29"/>
      <c r="E386" s="29"/>
      <c r="F386" s="29"/>
    </row>
    <row r="387" spans="1:6" ht="15.75" customHeight="1" x14ac:dyDescent="0.25">
      <c r="A387" s="28"/>
      <c r="D387" s="29"/>
      <c r="E387" s="29"/>
      <c r="F387" s="29"/>
    </row>
    <row r="388" spans="1:6" ht="15.75" customHeight="1" x14ac:dyDescent="0.25">
      <c r="A388" s="28"/>
      <c r="D388" s="29"/>
      <c r="E388" s="29"/>
      <c r="F388" s="29"/>
    </row>
    <row r="389" spans="1:6" ht="15.75" customHeight="1" x14ac:dyDescent="0.25">
      <c r="A389" s="28"/>
      <c r="D389" s="29"/>
      <c r="E389" s="29"/>
      <c r="F389" s="29"/>
    </row>
    <row r="390" spans="1:6" ht="15.75" customHeight="1" x14ac:dyDescent="0.25">
      <c r="A390" s="28"/>
      <c r="D390" s="29"/>
      <c r="E390" s="29"/>
      <c r="F390" s="29"/>
    </row>
    <row r="391" spans="1:6" ht="15.75" customHeight="1" x14ac:dyDescent="0.25">
      <c r="A391" s="28"/>
      <c r="D391" s="29"/>
      <c r="E391" s="29"/>
      <c r="F391" s="29"/>
    </row>
    <row r="392" spans="1:6" ht="15.75" customHeight="1" x14ac:dyDescent="0.25">
      <c r="A392" s="28"/>
      <c r="D392" s="29"/>
      <c r="E392" s="29"/>
      <c r="F392" s="29"/>
    </row>
    <row r="393" spans="1:6" ht="15.75" customHeight="1" x14ac:dyDescent="0.25">
      <c r="A393" s="28"/>
      <c r="D393" s="29"/>
      <c r="E393" s="29"/>
      <c r="F393" s="29"/>
    </row>
    <row r="394" spans="1:6" ht="15.75" customHeight="1" x14ac:dyDescent="0.25">
      <c r="A394" s="28"/>
      <c r="D394" s="29"/>
      <c r="E394" s="29"/>
      <c r="F394" s="29"/>
    </row>
    <row r="395" spans="1:6" ht="15.75" customHeight="1" x14ac:dyDescent="0.25">
      <c r="A395" s="28"/>
      <c r="D395" s="29"/>
      <c r="E395" s="29"/>
      <c r="F395" s="29"/>
    </row>
    <row r="396" spans="1:6" ht="15.75" customHeight="1" x14ac:dyDescent="0.25">
      <c r="A396" s="28"/>
      <c r="D396" s="29"/>
      <c r="E396" s="29"/>
      <c r="F396" s="29"/>
    </row>
    <row r="397" spans="1:6" ht="15.75" customHeight="1" x14ac:dyDescent="0.25">
      <c r="A397" s="28"/>
      <c r="D397" s="29"/>
      <c r="E397" s="29"/>
      <c r="F397" s="29"/>
    </row>
    <row r="398" spans="1:6" ht="15.75" customHeight="1" x14ac:dyDescent="0.25">
      <c r="A398" s="28"/>
      <c r="D398" s="29"/>
      <c r="E398" s="29"/>
      <c r="F398" s="29"/>
    </row>
    <row r="399" spans="1:6" ht="15.75" customHeight="1" x14ac:dyDescent="0.25">
      <c r="A399" s="28"/>
      <c r="D399" s="29"/>
      <c r="E399" s="29"/>
      <c r="F399" s="29"/>
    </row>
    <row r="400" spans="1:6" ht="15.75" customHeight="1" x14ac:dyDescent="0.25">
      <c r="A400" s="28"/>
      <c r="D400" s="29"/>
      <c r="E400" s="29"/>
      <c r="F400" s="29"/>
    </row>
    <row r="401" spans="1:6" ht="15.75" customHeight="1" x14ac:dyDescent="0.25">
      <c r="A401" s="28"/>
      <c r="D401" s="29"/>
      <c r="E401" s="29"/>
      <c r="F401" s="29"/>
    </row>
    <row r="402" spans="1:6" ht="15.75" customHeight="1" x14ac:dyDescent="0.25">
      <c r="A402" s="28"/>
      <c r="D402" s="29"/>
      <c r="E402" s="29"/>
      <c r="F402" s="29"/>
    </row>
    <row r="403" spans="1:6" ht="15.75" customHeight="1" x14ac:dyDescent="0.25">
      <c r="A403" s="28"/>
      <c r="D403" s="29"/>
      <c r="E403" s="29"/>
      <c r="F403" s="29"/>
    </row>
    <row r="404" spans="1:6" ht="15.75" customHeight="1" x14ac:dyDescent="0.25">
      <c r="A404" s="28"/>
      <c r="D404" s="29"/>
      <c r="E404" s="29"/>
      <c r="F404" s="29"/>
    </row>
    <row r="405" spans="1:6" ht="15.75" customHeight="1" x14ac:dyDescent="0.25">
      <c r="A405" s="28"/>
      <c r="D405" s="29"/>
      <c r="E405" s="29"/>
      <c r="F405" s="29"/>
    </row>
    <row r="406" spans="1:6" ht="15.75" customHeight="1" x14ac:dyDescent="0.25">
      <c r="A406" s="28"/>
      <c r="D406" s="29"/>
      <c r="E406" s="29"/>
      <c r="F406" s="29"/>
    </row>
    <row r="407" spans="1:6" ht="15.75" customHeight="1" x14ac:dyDescent="0.25">
      <c r="A407" s="28"/>
      <c r="D407" s="29"/>
      <c r="E407" s="29"/>
      <c r="F407" s="29"/>
    </row>
    <row r="408" spans="1:6" ht="15.75" customHeight="1" x14ac:dyDescent="0.25">
      <c r="A408" s="28"/>
      <c r="D408" s="29"/>
      <c r="E408" s="29"/>
      <c r="F408" s="29"/>
    </row>
    <row r="409" spans="1:6" ht="15.75" customHeight="1" x14ac:dyDescent="0.25">
      <c r="A409" s="28"/>
      <c r="D409" s="29"/>
      <c r="E409" s="29"/>
      <c r="F409" s="29"/>
    </row>
    <row r="410" spans="1:6" ht="15.75" customHeight="1" x14ac:dyDescent="0.25">
      <c r="A410" s="28"/>
      <c r="D410" s="29"/>
      <c r="E410" s="29"/>
      <c r="F410" s="29"/>
    </row>
    <row r="411" spans="1:6" ht="15.75" customHeight="1" x14ac:dyDescent="0.25">
      <c r="A411" s="28"/>
      <c r="D411" s="29"/>
      <c r="E411" s="29"/>
      <c r="F411" s="29"/>
    </row>
    <row r="412" spans="1:6" ht="15.75" customHeight="1" x14ac:dyDescent="0.25">
      <c r="A412" s="28"/>
      <c r="D412" s="29"/>
      <c r="E412" s="29"/>
      <c r="F412" s="29"/>
    </row>
    <row r="413" spans="1:6" ht="15.75" customHeight="1" x14ac:dyDescent="0.25">
      <c r="A413" s="28"/>
      <c r="D413" s="29"/>
      <c r="E413" s="29"/>
      <c r="F413" s="29"/>
    </row>
    <row r="414" spans="1:6" ht="15.75" customHeight="1" x14ac:dyDescent="0.25">
      <c r="A414" s="28"/>
      <c r="D414" s="29"/>
      <c r="E414" s="29"/>
      <c r="F414" s="29"/>
    </row>
    <row r="415" spans="1:6" ht="15.75" customHeight="1" x14ac:dyDescent="0.25">
      <c r="A415" s="28"/>
      <c r="D415" s="29"/>
      <c r="E415" s="29"/>
      <c r="F415" s="29"/>
    </row>
    <row r="416" spans="1:6" ht="15.75" customHeight="1" x14ac:dyDescent="0.25">
      <c r="A416" s="28"/>
      <c r="D416" s="29"/>
      <c r="E416" s="29"/>
      <c r="F416" s="29"/>
    </row>
    <row r="417" spans="1:6" ht="15.75" customHeight="1" x14ac:dyDescent="0.25">
      <c r="A417" s="28"/>
      <c r="D417" s="29"/>
      <c r="E417" s="29"/>
      <c r="F417" s="29"/>
    </row>
    <row r="418" spans="1:6" ht="15.75" customHeight="1" x14ac:dyDescent="0.25">
      <c r="A418" s="28"/>
      <c r="D418" s="29"/>
      <c r="E418" s="29"/>
      <c r="F418" s="29"/>
    </row>
    <row r="419" spans="1:6" ht="15.75" customHeight="1" x14ac:dyDescent="0.25">
      <c r="A419" s="28"/>
      <c r="D419" s="29"/>
      <c r="E419" s="29"/>
      <c r="F419" s="29"/>
    </row>
    <row r="420" spans="1:6" ht="15.75" customHeight="1" x14ac:dyDescent="0.25">
      <c r="A420" s="28"/>
      <c r="D420" s="29"/>
      <c r="E420" s="29"/>
      <c r="F420" s="29"/>
    </row>
    <row r="421" spans="1:6" ht="15.75" customHeight="1" x14ac:dyDescent="0.25">
      <c r="A421" s="28"/>
      <c r="D421" s="29"/>
      <c r="E421" s="29"/>
      <c r="F421" s="29"/>
    </row>
    <row r="422" spans="1:6" ht="15.75" customHeight="1" x14ac:dyDescent="0.25">
      <c r="A422" s="28"/>
      <c r="D422" s="29"/>
      <c r="E422" s="29"/>
      <c r="F422" s="29"/>
    </row>
    <row r="423" spans="1:6" ht="15.75" customHeight="1" x14ac:dyDescent="0.25">
      <c r="A423" s="28"/>
      <c r="D423" s="29"/>
      <c r="E423" s="29"/>
      <c r="F423" s="29"/>
    </row>
    <row r="424" spans="1:6" ht="15.75" customHeight="1" x14ac:dyDescent="0.25">
      <c r="A424" s="28"/>
      <c r="D424" s="29"/>
      <c r="E424" s="29"/>
      <c r="F424" s="29"/>
    </row>
    <row r="425" spans="1:6" ht="15.75" customHeight="1" x14ac:dyDescent="0.25">
      <c r="A425" s="28"/>
      <c r="D425" s="29"/>
      <c r="E425" s="29"/>
      <c r="F425" s="29"/>
    </row>
    <row r="426" spans="1:6" ht="15.75" customHeight="1" x14ac:dyDescent="0.25">
      <c r="A426" s="28"/>
      <c r="D426" s="29"/>
      <c r="E426" s="29"/>
      <c r="F426" s="29"/>
    </row>
    <row r="427" spans="1:6" ht="15.75" customHeight="1" x14ac:dyDescent="0.25">
      <c r="A427" s="28"/>
      <c r="D427" s="29"/>
      <c r="E427" s="29"/>
      <c r="F427" s="29"/>
    </row>
    <row r="428" spans="1:6" ht="15.75" customHeight="1" x14ac:dyDescent="0.25">
      <c r="A428" s="28"/>
      <c r="D428" s="29"/>
      <c r="E428" s="29"/>
      <c r="F428" s="29"/>
    </row>
    <row r="429" spans="1:6" ht="15.75" customHeight="1" x14ac:dyDescent="0.25">
      <c r="A429" s="28"/>
      <c r="D429" s="29"/>
      <c r="E429" s="29"/>
      <c r="F429" s="29"/>
    </row>
    <row r="430" spans="1:6" ht="15.75" customHeight="1" x14ac:dyDescent="0.25">
      <c r="A430" s="28"/>
      <c r="D430" s="29"/>
      <c r="E430" s="29"/>
      <c r="F430" s="29"/>
    </row>
    <row r="431" spans="1:6" ht="15.75" customHeight="1" x14ac:dyDescent="0.25">
      <c r="A431" s="28"/>
      <c r="D431" s="29"/>
      <c r="E431" s="29"/>
      <c r="F431" s="29"/>
    </row>
    <row r="432" spans="1:6" ht="15.75" customHeight="1" x14ac:dyDescent="0.25">
      <c r="A432" s="28"/>
      <c r="D432" s="29"/>
      <c r="E432" s="29"/>
      <c r="F432" s="29"/>
    </row>
    <row r="433" spans="1:6" ht="15.75" customHeight="1" x14ac:dyDescent="0.25">
      <c r="A433" s="28"/>
      <c r="D433" s="29"/>
      <c r="E433" s="29"/>
      <c r="F433" s="29"/>
    </row>
    <row r="434" spans="1:6" ht="15.75" customHeight="1" x14ac:dyDescent="0.25">
      <c r="A434" s="28"/>
      <c r="D434" s="29"/>
      <c r="E434" s="29"/>
      <c r="F434" s="29"/>
    </row>
    <row r="435" spans="1:6" ht="15.75" customHeight="1" x14ac:dyDescent="0.25">
      <c r="A435" s="28"/>
      <c r="D435" s="29"/>
      <c r="E435" s="29"/>
      <c r="F435" s="29"/>
    </row>
    <row r="436" spans="1:6" ht="15.75" customHeight="1" x14ac:dyDescent="0.25">
      <c r="A436" s="28"/>
      <c r="D436" s="29"/>
      <c r="E436" s="29"/>
      <c r="F436" s="29"/>
    </row>
    <row r="437" spans="1:6" ht="15.75" customHeight="1" x14ac:dyDescent="0.25">
      <c r="A437" s="28"/>
      <c r="D437" s="29"/>
      <c r="E437" s="29"/>
      <c r="F437" s="29"/>
    </row>
    <row r="438" spans="1:6" ht="15.75" customHeight="1" x14ac:dyDescent="0.25">
      <c r="A438" s="28"/>
      <c r="D438" s="29"/>
      <c r="E438" s="29"/>
      <c r="F438" s="29"/>
    </row>
    <row r="439" spans="1:6" ht="15.75" customHeight="1" x14ac:dyDescent="0.25">
      <c r="A439" s="28"/>
      <c r="D439" s="29"/>
      <c r="E439" s="29"/>
      <c r="F439" s="29"/>
    </row>
    <row r="440" spans="1:6" ht="15.75" customHeight="1" x14ac:dyDescent="0.25">
      <c r="A440" s="28"/>
      <c r="D440" s="29"/>
      <c r="E440" s="29"/>
      <c r="F440" s="29"/>
    </row>
    <row r="441" spans="1:6" ht="15.75" customHeight="1" x14ac:dyDescent="0.25">
      <c r="A441" s="28"/>
      <c r="D441" s="29"/>
      <c r="E441" s="29"/>
      <c r="F441" s="29"/>
    </row>
    <row r="442" spans="1:6" ht="15.75" customHeight="1" x14ac:dyDescent="0.25">
      <c r="A442" s="28"/>
      <c r="D442" s="29"/>
      <c r="E442" s="29"/>
      <c r="F442" s="29"/>
    </row>
    <row r="443" spans="1:6" ht="15.75" customHeight="1" x14ac:dyDescent="0.25">
      <c r="A443" s="28"/>
      <c r="D443" s="29"/>
      <c r="E443" s="29"/>
      <c r="F443" s="29"/>
    </row>
    <row r="444" spans="1:6" ht="15.75" customHeight="1" x14ac:dyDescent="0.25">
      <c r="A444" s="28"/>
      <c r="D444" s="29"/>
      <c r="E444" s="29"/>
      <c r="F444" s="29"/>
    </row>
    <row r="445" spans="1:6" ht="15.75" customHeight="1" x14ac:dyDescent="0.25">
      <c r="A445" s="28"/>
      <c r="D445" s="29"/>
      <c r="E445" s="29"/>
      <c r="F445" s="29"/>
    </row>
    <row r="446" spans="1:6" ht="15.75" customHeight="1" x14ac:dyDescent="0.25">
      <c r="A446" s="28"/>
      <c r="D446" s="29"/>
      <c r="E446" s="29"/>
      <c r="F446" s="29"/>
    </row>
    <row r="447" spans="1:6" ht="15.75" customHeight="1" x14ac:dyDescent="0.25">
      <c r="A447" s="28"/>
      <c r="D447" s="29"/>
      <c r="E447" s="29"/>
      <c r="F447" s="29"/>
    </row>
    <row r="448" spans="1:6" ht="15.75" customHeight="1" x14ac:dyDescent="0.25">
      <c r="A448" s="28"/>
      <c r="D448" s="29"/>
      <c r="E448" s="29"/>
      <c r="F448" s="29"/>
    </row>
    <row r="449" spans="1:6" ht="15.75" customHeight="1" x14ac:dyDescent="0.25">
      <c r="A449" s="28"/>
      <c r="D449" s="29"/>
      <c r="E449" s="29"/>
      <c r="F449" s="29"/>
    </row>
    <row r="450" spans="1:6" ht="15.75" customHeight="1" x14ac:dyDescent="0.25">
      <c r="A450" s="28"/>
      <c r="D450" s="29"/>
      <c r="E450" s="29"/>
      <c r="F450" s="29"/>
    </row>
    <row r="451" spans="1:6" ht="15.75" customHeight="1" x14ac:dyDescent="0.25">
      <c r="A451" s="28"/>
      <c r="D451" s="29"/>
      <c r="E451" s="29"/>
      <c r="F451" s="29"/>
    </row>
    <row r="452" spans="1:6" ht="15.75" customHeight="1" x14ac:dyDescent="0.25">
      <c r="A452" s="28"/>
      <c r="D452" s="29"/>
      <c r="E452" s="29"/>
      <c r="F452" s="29"/>
    </row>
    <row r="453" spans="1:6" ht="15.75" customHeight="1" x14ac:dyDescent="0.25">
      <c r="A453" s="28"/>
      <c r="D453" s="29"/>
      <c r="E453" s="29"/>
      <c r="F453" s="29"/>
    </row>
    <row r="454" spans="1:6" ht="15.75" customHeight="1" x14ac:dyDescent="0.25">
      <c r="A454" s="28"/>
      <c r="D454" s="29"/>
      <c r="E454" s="29"/>
      <c r="F454" s="29"/>
    </row>
    <row r="455" spans="1:6" ht="15.75" customHeight="1" x14ac:dyDescent="0.25">
      <c r="A455" s="28"/>
      <c r="D455" s="29"/>
      <c r="E455" s="29"/>
      <c r="F455" s="29"/>
    </row>
    <row r="456" spans="1:6" ht="15.75" customHeight="1" x14ac:dyDescent="0.25">
      <c r="A456" s="28"/>
      <c r="D456" s="29"/>
      <c r="E456" s="29"/>
      <c r="F456" s="29"/>
    </row>
    <row r="457" spans="1:6" ht="15.75" customHeight="1" x14ac:dyDescent="0.25">
      <c r="A457" s="28"/>
      <c r="D457" s="29"/>
      <c r="E457" s="29"/>
      <c r="F457" s="29"/>
    </row>
    <row r="458" spans="1:6" ht="15.75" customHeight="1" x14ac:dyDescent="0.25">
      <c r="A458" s="28"/>
      <c r="D458" s="29"/>
      <c r="E458" s="29"/>
      <c r="F458" s="29"/>
    </row>
    <row r="459" spans="1:6" ht="15.75" customHeight="1" x14ac:dyDescent="0.25">
      <c r="A459" s="28"/>
      <c r="D459" s="29"/>
      <c r="E459" s="29"/>
      <c r="F459" s="29"/>
    </row>
    <row r="460" spans="1:6" ht="15.75" customHeight="1" x14ac:dyDescent="0.25">
      <c r="A460" s="28"/>
      <c r="D460" s="29"/>
      <c r="E460" s="29"/>
      <c r="F460" s="29"/>
    </row>
    <row r="461" spans="1:6" ht="15.75" customHeight="1" x14ac:dyDescent="0.25">
      <c r="A461" s="28"/>
      <c r="D461" s="29"/>
      <c r="E461" s="29"/>
      <c r="F461" s="29"/>
    </row>
    <row r="462" spans="1:6" ht="15.75" customHeight="1" x14ac:dyDescent="0.25">
      <c r="A462" s="28"/>
      <c r="D462" s="29"/>
      <c r="E462" s="29"/>
      <c r="F462" s="29"/>
    </row>
    <row r="463" spans="1:6" ht="15.75" customHeight="1" x14ac:dyDescent="0.25">
      <c r="A463" s="28"/>
      <c r="D463" s="29"/>
      <c r="E463" s="29"/>
      <c r="F463" s="29"/>
    </row>
    <row r="464" spans="1:6" ht="15.75" customHeight="1" x14ac:dyDescent="0.25">
      <c r="A464" s="28"/>
      <c r="D464" s="29"/>
      <c r="E464" s="29"/>
      <c r="F464" s="29"/>
    </row>
    <row r="465" spans="1:6" ht="15.75" customHeight="1" x14ac:dyDescent="0.25">
      <c r="A465" s="28"/>
      <c r="D465" s="29"/>
      <c r="E465" s="29"/>
      <c r="F465" s="29"/>
    </row>
    <row r="466" spans="1:6" ht="15.75" customHeight="1" x14ac:dyDescent="0.25">
      <c r="A466" s="28"/>
      <c r="D466" s="29"/>
      <c r="E466" s="29"/>
      <c r="F466" s="29"/>
    </row>
    <row r="467" spans="1:6" ht="15.75" customHeight="1" x14ac:dyDescent="0.25">
      <c r="A467" s="28"/>
      <c r="D467" s="29"/>
      <c r="E467" s="29"/>
      <c r="F467" s="29"/>
    </row>
    <row r="468" spans="1:6" ht="15.75" customHeight="1" x14ac:dyDescent="0.25">
      <c r="A468" s="28"/>
      <c r="D468" s="29"/>
      <c r="E468" s="29"/>
      <c r="F468" s="29"/>
    </row>
    <row r="469" spans="1:6" ht="15.75" customHeight="1" x14ac:dyDescent="0.25">
      <c r="A469" s="28"/>
      <c r="D469" s="29"/>
      <c r="E469" s="29"/>
      <c r="F469" s="29"/>
    </row>
    <row r="470" spans="1:6" ht="15.75" customHeight="1" x14ac:dyDescent="0.25">
      <c r="A470" s="28"/>
      <c r="D470" s="29"/>
      <c r="E470" s="29"/>
      <c r="F470" s="29"/>
    </row>
    <row r="471" spans="1:6" ht="15.75" customHeight="1" x14ac:dyDescent="0.25">
      <c r="A471" s="28"/>
      <c r="D471" s="29"/>
      <c r="E471" s="29"/>
      <c r="F471" s="29"/>
    </row>
    <row r="472" spans="1:6" ht="15.75" customHeight="1" x14ac:dyDescent="0.25">
      <c r="A472" s="28"/>
      <c r="D472" s="29"/>
      <c r="E472" s="29"/>
      <c r="F472" s="29"/>
    </row>
    <row r="473" spans="1:6" ht="15.75" customHeight="1" x14ac:dyDescent="0.25">
      <c r="A473" s="28"/>
      <c r="D473" s="29"/>
      <c r="E473" s="29"/>
      <c r="F473" s="29"/>
    </row>
    <row r="474" spans="1:6" ht="15.75" customHeight="1" x14ac:dyDescent="0.25">
      <c r="A474" s="28"/>
      <c r="D474" s="29"/>
      <c r="E474" s="29"/>
      <c r="F474" s="29"/>
    </row>
    <row r="475" spans="1:6" ht="15.75" customHeight="1" x14ac:dyDescent="0.25">
      <c r="A475" s="28"/>
      <c r="D475" s="29"/>
      <c r="E475" s="29"/>
      <c r="F475" s="29"/>
    </row>
    <row r="476" spans="1:6" ht="15.75" customHeight="1" x14ac:dyDescent="0.25">
      <c r="A476" s="28"/>
      <c r="D476" s="29"/>
      <c r="E476" s="29"/>
      <c r="F476" s="29"/>
    </row>
    <row r="477" spans="1:6" ht="15.75" customHeight="1" x14ac:dyDescent="0.25">
      <c r="A477" s="28"/>
      <c r="D477" s="29"/>
      <c r="E477" s="29"/>
      <c r="F477" s="29"/>
    </row>
    <row r="478" spans="1:6" ht="15.75" customHeight="1" x14ac:dyDescent="0.25">
      <c r="A478" s="28"/>
      <c r="D478" s="29"/>
      <c r="E478" s="29"/>
      <c r="F478" s="29"/>
    </row>
    <row r="479" spans="1:6" ht="15.75" customHeight="1" x14ac:dyDescent="0.25">
      <c r="A479" s="28"/>
      <c r="D479" s="29"/>
      <c r="E479" s="29"/>
      <c r="F479" s="29"/>
    </row>
    <row r="480" spans="1:6" ht="15.75" customHeight="1" x14ac:dyDescent="0.25">
      <c r="A480" s="28"/>
      <c r="D480" s="29"/>
      <c r="E480" s="29"/>
      <c r="F480" s="29"/>
    </row>
    <row r="481" spans="1:6" ht="15.75" customHeight="1" x14ac:dyDescent="0.25">
      <c r="A481" s="28"/>
      <c r="D481" s="29"/>
      <c r="E481" s="29"/>
      <c r="F481" s="29"/>
    </row>
    <row r="482" spans="1:6" ht="15.75" customHeight="1" x14ac:dyDescent="0.25">
      <c r="A482" s="28"/>
      <c r="D482" s="29"/>
      <c r="E482" s="29"/>
      <c r="F482" s="29"/>
    </row>
    <row r="483" spans="1:6" ht="15.75" customHeight="1" x14ac:dyDescent="0.25">
      <c r="A483" s="28"/>
      <c r="D483" s="29"/>
      <c r="E483" s="29"/>
      <c r="F483" s="29"/>
    </row>
    <row r="484" spans="1:6" ht="15.75" customHeight="1" x14ac:dyDescent="0.25">
      <c r="A484" s="28"/>
      <c r="D484" s="29"/>
      <c r="E484" s="29"/>
      <c r="F484" s="29"/>
    </row>
    <row r="485" spans="1:6" ht="15.75" customHeight="1" x14ac:dyDescent="0.25">
      <c r="A485" s="28"/>
      <c r="D485" s="29"/>
      <c r="E485" s="29"/>
      <c r="F485" s="29"/>
    </row>
    <row r="486" spans="1:6" ht="15.75" customHeight="1" x14ac:dyDescent="0.25">
      <c r="A486" s="28"/>
      <c r="D486" s="29"/>
      <c r="E486" s="29"/>
      <c r="F486" s="29"/>
    </row>
    <row r="487" spans="1:6" ht="15.75" customHeight="1" x14ac:dyDescent="0.25">
      <c r="A487" s="28"/>
      <c r="D487" s="29"/>
      <c r="E487" s="29"/>
      <c r="F487" s="29"/>
    </row>
    <row r="488" spans="1:6" ht="15.75" customHeight="1" x14ac:dyDescent="0.25">
      <c r="A488" s="28"/>
      <c r="D488" s="29"/>
      <c r="E488" s="29"/>
      <c r="F488" s="29"/>
    </row>
    <row r="489" spans="1:6" ht="15.75" customHeight="1" x14ac:dyDescent="0.25">
      <c r="A489" s="28"/>
      <c r="D489" s="29"/>
      <c r="E489" s="29"/>
      <c r="F489" s="29"/>
    </row>
    <row r="490" spans="1:6" ht="15.75" customHeight="1" x14ac:dyDescent="0.25">
      <c r="A490" s="28"/>
      <c r="D490" s="29"/>
      <c r="E490" s="29"/>
      <c r="F490" s="29"/>
    </row>
    <row r="491" spans="1:6" ht="15.75" customHeight="1" x14ac:dyDescent="0.25">
      <c r="A491" s="28"/>
      <c r="D491" s="29"/>
      <c r="E491" s="29"/>
      <c r="F491" s="29"/>
    </row>
    <row r="492" spans="1:6" ht="15.75" customHeight="1" x14ac:dyDescent="0.25">
      <c r="A492" s="28"/>
      <c r="D492" s="29"/>
      <c r="E492" s="29"/>
      <c r="F492" s="29"/>
    </row>
    <row r="493" spans="1:6" ht="15.75" customHeight="1" x14ac:dyDescent="0.25">
      <c r="A493" s="28"/>
      <c r="D493" s="29"/>
      <c r="E493" s="29"/>
      <c r="F493" s="29"/>
    </row>
    <row r="494" spans="1:6" ht="15.75" customHeight="1" x14ac:dyDescent="0.25">
      <c r="A494" s="28"/>
      <c r="D494" s="29"/>
      <c r="E494" s="29"/>
      <c r="F494" s="29"/>
    </row>
    <row r="495" spans="1:6" ht="15.75" customHeight="1" x14ac:dyDescent="0.25">
      <c r="A495" s="28"/>
      <c r="D495" s="29"/>
      <c r="E495" s="29"/>
      <c r="F495" s="29"/>
    </row>
    <row r="496" spans="1:6" ht="15.75" customHeight="1" x14ac:dyDescent="0.25">
      <c r="A496" s="28"/>
      <c r="D496" s="29"/>
      <c r="E496" s="29"/>
      <c r="F496" s="29"/>
    </row>
    <row r="497" spans="1:6" ht="15.75" customHeight="1" x14ac:dyDescent="0.25">
      <c r="A497" s="28"/>
      <c r="D497" s="29"/>
      <c r="E497" s="29"/>
      <c r="F497" s="29"/>
    </row>
    <row r="498" spans="1:6" ht="15.75" customHeight="1" x14ac:dyDescent="0.25">
      <c r="A498" s="28"/>
      <c r="D498" s="29"/>
      <c r="E498" s="29"/>
      <c r="F498" s="29"/>
    </row>
    <row r="499" spans="1:6" ht="15.75" customHeight="1" x14ac:dyDescent="0.25">
      <c r="A499" s="28"/>
      <c r="D499" s="29"/>
      <c r="E499" s="29"/>
      <c r="F499" s="29"/>
    </row>
    <row r="500" spans="1:6" ht="15.75" customHeight="1" x14ac:dyDescent="0.25">
      <c r="A500" s="28"/>
      <c r="D500" s="29"/>
      <c r="E500" s="29"/>
      <c r="F500" s="29"/>
    </row>
    <row r="501" spans="1:6" ht="15.75" customHeight="1" x14ac:dyDescent="0.25">
      <c r="A501" s="28"/>
      <c r="D501" s="29"/>
      <c r="E501" s="29"/>
      <c r="F501" s="29"/>
    </row>
    <row r="502" spans="1:6" ht="15.75" customHeight="1" x14ac:dyDescent="0.25">
      <c r="A502" s="28"/>
      <c r="D502" s="29"/>
      <c r="E502" s="29"/>
      <c r="F502" s="29"/>
    </row>
    <row r="503" spans="1:6" ht="15.75" customHeight="1" x14ac:dyDescent="0.25">
      <c r="A503" s="28"/>
      <c r="D503" s="29"/>
      <c r="E503" s="29"/>
      <c r="F503" s="29"/>
    </row>
    <row r="504" spans="1:6" ht="15.75" customHeight="1" x14ac:dyDescent="0.25">
      <c r="A504" s="28"/>
      <c r="D504" s="29"/>
      <c r="E504" s="29"/>
      <c r="F504" s="29"/>
    </row>
    <row r="505" spans="1:6" ht="15.75" customHeight="1" x14ac:dyDescent="0.25">
      <c r="A505" s="28"/>
      <c r="D505" s="29"/>
      <c r="E505" s="29"/>
      <c r="F505" s="29"/>
    </row>
    <row r="506" spans="1:6" ht="15.75" customHeight="1" x14ac:dyDescent="0.25">
      <c r="A506" s="28"/>
      <c r="D506" s="29"/>
      <c r="E506" s="29"/>
      <c r="F506" s="29"/>
    </row>
    <row r="507" spans="1:6" ht="15.75" customHeight="1" x14ac:dyDescent="0.25">
      <c r="A507" s="28"/>
      <c r="D507" s="29"/>
      <c r="E507" s="29"/>
      <c r="F507" s="29"/>
    </row>
    <row r="508" spans="1:6" ht="15.75" customHeight="1" x14ac:dyDescent="0.25">
      <c r="A508" s="28"/>
      <c r="D508" s="29"/>
      <c r="E508" s="29"/>
      <c r="F508" s="29"/>
    </row>
    <row r="509" spans="1:6" ht="15.75" customHeight="1" x14ac:dyDescent="0.25">
      <c r="A509" s="28"/>
      <c r="D509" s="29"/>
      <c r="E509" s="29"/>
      <c r="F509" s="29"/>
    </row>
    <row r="510" spans="1:6" ht="15.75" customHeight="1" x14ac:dyDescent="0.25">
      <c r="A510" s="28"/>
      <c r="D510" s="29"/>
      <c r="E510" s="29"/>
      <c r="F510" s="29"/>
    </row>
    <row r="511" spans="1:6" ht="15.75" customHeight="1" x14ac:dyDescent="0.25">
      <c r="A511" s="28"/>
      <c r="D511" s="29"/>
      <c r="E511" s="29"/>
      <c r="F511" s="29"/>
    </row>
    <row r="512" spans="1:6" ht="15.75" customHeight="1" x14ac:dyDescent="0.25">
      <c r="A512" s="28"/>
      <c r="D512" s="29"/>
      <c r="E512" s="29"/>
      <c r="F512" s="29"/>
    </row>
    <row r="513" spans="1:6" ht="15.75" customHeight="1" x14ac:dyDescent="0.25">
      <c r="A513" s="28"/>
      <c r="D513" s="29"/>
      <c r="E513" s="29"/>
      <c r="F513" s="29"/>
    </row>
    <row r="514" spans="1:6" ht="15.75" customHeight="1" x14ac:dyDescent="0.25">
      <c r="A514" s="28"/>
      <c r="D514" s="29"/>
      <c r="E514" s="29"/>
      <c r="F514" s="29"/>
    </row>
    <row r="515" spans="1:6" ht="15.75" customHeight="1" x14ac:dyDescent="0.25">
      <c r="A515" s="28"/>
      <c r="D515" s="29"/>
      <c r="E515" s="29"/>
      <c r="F515" s="29"/>
    </row>
    <row r="516" spans="1:6" ht="15.75" customHeight="1" x14ac:dyDescent="0.25">
      <c r="A516" s="28"/>
      <c r="D516" s="29"/>
      <c r="E516" s="29"/>
      <c r="F516" s="29"/>
    </row>
    <row r="517" spans="1:6" ht="15.75" customHeight="1" x14ac:dyDescent="0.25">
      <c r="A517" s="28"/>
      <c r="D517" s="29"/>
      <c r="E517" s="29"/>
      <c r="F517" s="29"/>
    </row>
    <row r="518" spans="1:6" ht="15.75" customHeight="1" x14ac:dyDescent="0.25">
      <c r="A518" s="28"/>
      <c r="D518" s="29"/>
      <c r="E518" s="29"/>
      <c r="F518" s="29"/>
    </row>
    <row r="519" spans="1:6" ht="15.75" customHeight="1" x14ac:dyDescent="0.25">
      <c r="A519" s="28"/>
      <c r="D519" s="29"/>
      <c r="E519" s="29"/>
      <c r="F519" s="29"/>
    </row>
    <row r="520" spans="1:6" ht="15.75" customHeight="1" x14ac:dyDescent="0.25">
      <c r="A520" s="28"/>
      <c r="D520" s="29"/>
      <c r="E520" s="29"/>
      <c r="F520" s="29"/>
    </row>
    <row r="521" spans="1:6" ht="15.75" customHeight="1" x14ac:dyDescent="0.25">
      <c r="A521" s="28"/>
      <c r="D521" s="29"/>
      <c r="E521" s="29"/>
      <c r="F521" s="29"/>
    </row>
    <row r="522" spans="1:6" ht="15.75" customHeight="1" x14ac:dyDescent="0.25">
      <c r="A522" s="28"/>
      <c r="D522" s="29"/>
      <c r="E522" s="29"/>
      <c r="F522" s="29"/>
    </row>
    <row r="523" spans="1:6" ht="15.75" customHeight="1" x14ac:dyDescent="0.25">
      <c r="A523" s="28"/>
      <c r="D523" s="29"/>
      <c r="E523" s="29"/>
      <c r="F523" s="29"/>
    </row>
    <row r="524" spans="1:6" ht="15.75" customHeight="1" x14ac:dyDescent="0.25">
      <c r="A524" s="28"/>
      <c r="D524" s="29"/>
      <c r="E524" s="29"/>
      <c r="F524" s="29"/>
    </row>
    <row r="525" spans="1:6" ht="15.75" customHeight="1" x14ac:dyDescent="0.25">
      <c r="A525" s="28"/>
      <c r="D525" s="29"/>
      <c r="E525" s="29"/>
      <c r="F525" s="29"/>
    </row>
    <row r="526" spans="1:6" ht="15.75" customHeight="1" x14ac:dyDescent="0.25">
      <c r="A526" s="28"/>
      <c r="D526" s="29"/>
      <c r="E526" s="29"/>
      <c r="F526" s="29"/>
    </row>
    <row r="527" spans="1:6" ht="15.75" customHeight="1" x14ac:dyDescent="0.25">
      <c r="A527" s="28"/>
      <c r="D527" s="29"/>
      <c r="E527" s="29"/>
      <c r="F527" s="29"/>
    </row>
    <row r="528" spans="1:6" ht="15.75" customHeight="1" x14ac:dyDescent="0.25">
      <c r="A528" s="28"/>
      <c r="D528" s="29"/>
      <c r="E528" s="29"/>
      <c r="F528" s="29"/>
    </row>
    <row r="529" spans="1:6" ht="15.75" customHeight="1" x14ac:dyDescent="0.25">
      <c r="A529" s="28"/>
      <c r="D529" s="29"/>
      <c r="E529" s="29"/>
      <c r="F529" s="29"/>
    </row>
    <row r="530" spans="1:6" ht="15.75" customHeight="1" x14ac:dyDescent="0.25">
      <c r="A530" s="28"/>
      <c r="D530" s="29"/>
      <c r="E530" s="29"/>
      <c r="F530" s="29"/>
    </row>
    <row r="531" spans="1:6" ht="15.75" customHeight="1" x14ac:dyDescent="0.25">
      <c r="A531" s="28"/>
      <c r="D531" s="29"/>
      <c r="E531" s="29"/>
      <c r="F531" s="29"/>
    </row>
    <row r="532" spans="1:6" ht="15.75" customHeight="1" x14ac:dyDescent="0.25">
      <c r="A532" s="28"/>
      <c r="D532" s="29"/>
      <c r="E532" s="29"/>
      <c r="F532" s="29"/>
    </row>
    <row r="533" spans="1:6" ht="15.75" customHeight="1" x14ac:dyDescent="0.25">
      <c r="A533" s="28"/>
      <c r="D533" s="29"/>
      <c r="E533" s="29"/>
      <c r="F533" s="29"/>
    </row>
    <row r="534" spans="1:6" ht="15.75" customHeight="1" x14ac:dyDescent="0.25">
      <c r="A534" s="28"/>
      <c r="D534" s="29"/>
      <c r="E534" s="29"/>
      <c r="F534" s="29"/>
    </row>
    <row r="535" spans="1:6" ht="15.75" customHeight="1" x14ac:dyDescent="0.25">
      <c r="A535" s="28"/>
      <c r="D535" s="29"/>
      <c r="E535" s="29"/>
      <c r="F535" s="29"/>
    </row>
    <row r="536" spans="1:6" ht="15.75" customHeight="1" x14ac:dyDescent="0.25">
      <c r="A536" s="28"/>
      <c r="D536" s="29"/>
      <c r="E536" s="29"/>
      <c r="F536" s="29"/>
    </row>
    <row r="537" spans="1:6" ht="15.75" customHeight="1" x14ac:dyDescent="0.25">
      <c r="A537" s="28"/>
      <c r="D537" s="29"/>
      <c r="E537" s="29"/>
      <c r="F537" s="29"/>
    </row>
    <row r="538" spans="1:6" ht="15.75" customHeight="1" x14ac:dyDescent="0.25">
      <c r="A538" s="28"/>
      <c r="D538" s="29"/>
      <c r="E538" s="29"/>
      <c r="F538" s="29"/>
    </row>
    <row r="539" spans="1:6" ht="15.75" customHeight="1" x14ac:dyDescent="0.25">
      <c r="A539" s="28"/>
      <c r="D539" s="29"/>
      <c r="E539" s="29"/>
      <c r="F539" s="29"/>
    </row>
    <row r="540" spans="1:6" ht="15.75" customHeight="1" x14ac:dyDescent="0.25">
      <c r="A540" s="28"/>
      <c r="D540" s="29"/>
      <c r="E540" s="29"/>
      <c r="F540" s="29"/>
    </row>
    <row r="541" spans="1:6" ht="15.75" customHeight="1" x14ac:dyDescent="0.25">
      <c r="A541" s="28"/>
      <c r="D541" s="29"/>
      <c r="E541" s="29"/>
      <c r="F541" s="29"/>
    </row>
    <row r="542" spans="1:6" ht="15.75" customHeight="1" x14ac:dyDescent="0.25">
      <c r="A542" s="28"/>
      <c r="D542" s="29"/>
      <c r="E542" s="29"/>
      <c r="F542" s="29"/>
    </row>
    <row r="543" spans="1:6" ht="15.75" customHeight="1" x14ac:dyDescent="0.25">
      <c r="A543" s="28"/>
      <c r="D543" s="29"/>
      <c r="E543" s="29"/>
      <c r="F543" s="29"/>
    </row>
    <row r="544" spans="1:6" ht="15.75" customHeight="1" x14ac:dyDescent="0.25">
      <c r="A544" s="28"/>
      <c r="D544" s="29"/>
      <c r="E544" s="29"/>
      <c r="F544" s="29"/>
    </row>
    <row r="545" spans="1:6" ht="15.75" customHeight="1" x14ac:dyDescent="0.25">
      <c r="A545" s="28"/>
      <c r="D545" s="29"/>
      <c r="E545" s="29"/>
      <c r="F545" s="29"/>
    </row>
    <row r="546" spans="1:6" ht="15.75" customHeight="1" x14ac:dyDescent="0.25">
      <c r="A546" s="28"/>
      <c r="D546" s="29"/>
      <c r="E546" s="29"/>
      <c r="F546" s="29"/>
    </row>
    <row r="547" spans="1:6" ht="15.75" customHeight="1" x14ac:dyDescent="0.25">
      <c r="A547" s="28"/>
      <c r="D547" s="29"/>
      <c r="E547" s="29"/>
      <c r="F547" s="29"/>
    </row>
    <row r="548" spans="1:6" ht="15.75" customHeight="1" x14ac:dyDescent="0.25">
      <c r="A548" s="28"/>
      <c r="D548" s="29"/>
      <c r="E548" s="29"/>
      <c r="F548" s="29"/>
    </row>
    <row r="549" spans="1:6" ht="15.75" customHeight="1" x14ac:dyDescent="0.25">
      <c r="A549" s="28"/>
      <c r="D549" s="29"/>
      <c r="E549" s="29"/>
      <c r="F549" s="29"/>
    </row>
    <row r="550" spans="1:6" ht="15.75" customHeight="1" x14ac:dyDescent="0.25">
      <c r="A550" s="28"/>
      <c r="D550" s="29"/>
      <c r="E550" s="29"/>
      <c r="F550" s="29"/>
    </row>
    <row r="551" spans="1:6" ht="15.75" customHeight="1" x14ac:dyDescent="0.25">
      <c r="A551" s="28"/>
      <c r="D551" s="29"/>
      <c r="E551" s="29"/>
      <c r="F551" s="29"/>
    </row>
    <row r="552" spans="1:6" ht="15.75" customHeight="1" x14ac:dyDescent="0.25">
      <c r="A552" s="28"/>
      <c r="D552" s="29"/>
      <c r="E552" s="29"/>
      <c r="F552" s="29"/>
    </row>
    <row r="553" spans="1:6" ht="15.75" customHeight="1" x14ac:dyDescent="0.25">
      <c r="A553" s="28"/>
      <c r="D553" s="29"/>
      <c r="E553" s="29"/>
      <c r="F553" s="29"/>
    </row>
    <row r="554" spans="1:6" ht="15.75" customHeight="1" x14ac:dyDescent="0.25">
      <c r="A554" s="28"/>
      <c r="D554" s="29"/>
      <c r="E554" s="29"/>
      <c r="F554" s="29"/>
    </row>
    <row r="555" spans="1:6" ht="15.75" customHeight="1" x14ac:dyDescent="0.25">
      <c r="A555" s="28"/>
      <c r="D555" s="29"/>
      <c r="E555" s="29"/>
      <c r="F555" s="29"/>
    </row>
    <row r="556" spans="1:6" ht="15.75" customHeight="1" x14ac:dyDescent="0.25">
      <c r="A556" s="28"/>
      <c r="D556" s="29"/>
      <c r="E556" s="29"/>
      <c r="F556" s="29"/>
    </row>
    <row r="557" spans="1:6" ht="15.75" customHeight="1" x14ac:dyDescent="0.25">
      <c r="A557" s="28"/>
      <c r="D557" s="29"/>
      <c r="E557" s="29"/>
      <c r="F557" s="29"/>
    </row>
    <row r="558" spans="1:6" ht="15.75" customHeight="1" x14ac:dyDescent="0.25">
      <c r="A558" s="28"/>
      <c r="D558" s="29"/>
      <c r="E558" s="29"/>
      <c r="F558" s="29"/>
    </row>
    <row r="559" spans="1:6" ht="15.75" customHeight="1" x14ac:dyDescent="0.25">
      <c r="A559" s="28"/>
      <c r="D559" s="29"/>
      <c r="E559" s="29"/>
      <c r="F559" s="29"/>
    </row>
    <row r="560" spans="1:6" ht="15.75" customHeight="1" x14ac:dyDescent="0.25">
      <c r="A560" s="28"/>
      <c r="D560" s="29"/>
      <c r="E560" s="29"/>
      <c r="F560" s="29"/>
    </row>
    <row r="561" spans="1:6" ht="15.75" customHeight="1" x14ac:dyDescent="0.25">
      <c r="A561" s="28"/>
      <c r="D561" s="29"/>
      <c r="E561" s="29"/>
      <c r="F561" s="29"/>
    </row>
    <row r="562" spans="1:6" ht="15.75" customHeight="1" x14ac:dyDescent="0.25">
      <c r="A562" s="28"/>
      <c r="D562" s="29"/>
      <c r="E562" s="29"/>
      <c r="F562" s="29"/>
    </row>
    <row r="563" spans="1:6" ht="15.75" customHeight="1" x14ac:dyDescent="0.25">
      <c r="A563" s="28"/>
      <c r="D563" s="29"/>
      <c r="E563" s="29"/>
      <c r="F563" s="29"/>
    </row>
    <row r="564" spans="1:6" ht="15.75" customHeight="1" x14ac:dyDescent="0.25">
      <c r="A564" s="28"/>
      <c r="D564" s="29"/>
      <c r="E564" s="29"/>
      <c r="F564" s="29"/>
    </row>
    <row r="565" spans="1:6" ht="15.75" customHeight="1" x14ac:dyDescent="0.25">
      <c r="A565" s="28"/>
      <c r="D565" s="29"/>
      <c r="E565" s="29"/>
      <c r="F565" s="29"/>
    </row>
    <row r="566" spans="1:6" ht="15.75" customHeight="1" x14ac:dyDescent="0.25">
      <c r="A566" s="28"/>
      <c r="D566" s="29"/>
      <c r="E566" s="29"/>
      <c r="F566" s="29"/>
    </row>
    <row r="567" spans="1:6" ht="15.75" customHeight="1" x14ac:dyDescent="0.25">
      <c r="A567" s="28"/>
      <c r="D567" s="29"/>
      <c r="E567" s="29"/>
      <c r="F567" s="29"/>
    </row>
    <row r="568" spans="1:6" ht="15.75" customHeight="1" x14ac:dyDescent="0.25">
      <c r="A568" s="28"/>
      <c r="D568" s="29"/>
      <c r="E568" s="29"/>
      <c r="F568" s="29"/>
    </row>
    <row r="569" spans="1:6" ht="15.75" customHeight="1" x14ac:dyDescent="0.25">
      <c r="A569" s="28"/>
      <c r="D569" s="29"/>
      <c r="E569" s="29"/>
      <c r="F569" s="29"/>
    </row>
    <row r="570" spans="1:6" ht="15.75" customHeight="1" x14ac:dyDescent="0.25">
      <c r="A570" s="28"/>
      <c r="D570" s="29"/>
      <c r="E570" s="29"/>
      <c r="F570" s="29"/>
    </row>
    <row r="571" spans="1:6" ht="15.75" customHeight="1" x14ac:dyDescent="0.25">
      <c r="A571" s="28"/>
      <c r="D571" s="29"/>
      <c r="E571" s="29"/>
      <c r="F571" s="29"/>
    </row>
    <row r="572" spans="1:6" ht="15.75" customHeight="1" x14ac:dyDescent="0.25">
      <c r="A572" s="28"/>
      <c r="D572" s="29"/>
      <c r="E572" s="29"/>
      <c r="F572" s="29"/>
    </row>
    <row r="573" spans="1:6" ht="15.75" customHeight="1" x14ac:dyDescent="0.25">
      <c r="A573" s="28"/>
      <c r="D573" s="29"/>
      <c r="E573" s="29"/>
      <c r="F573" s="29"/>
    </row>
    <row r="574" spans="1:6" ht="15.75" customHeight="1" x14ac:dyDescent="0.25">
      <c r="A574" s="28"/>
      <c r="D574" s="29"/>
      <c r="E574" s="29"/>
      <c r="F574" s="29"/>
    </row>
    <row r="575" spans="1:6" ht="15.75" customHeight="1" x14ac:dyDescent="0.25">
      <c r="A575" s="28"/>
      <c r="D575" s="29"/>
      <c r="E575" s="29"/>
      <c r="F575" s="29"/>
    </row>
    <row r="576" spans="1:6" ht="15.75" customHeight="1" x14ac:dyDescent="0.25">
      <c r="A576" s="28"/>
      <c r="D576" s="29"/>
      <c r="E576" s="29"/>
      <c r="F576" s="29"/>
    </row>
    <row r="577" spans="1:6" ht="15.75" customHeight="1" x14ac:dyDescent="0.25">
      <c r="A577" s="28"/>
      <c r="D577" s="29"/>
      <c r="E577" s="29"/>
      <c r="F577" s="29"/>
    </row>
    <row r="578" spans="1:6" ht="15.75" customHeight="1" x14ac:dyDescent="0.25">
      <c r="A578" s="28"/>
      <c r="D578" s="29"/>
      <c r="E578" s="29"/>
      <c r="F578" s="29"/>
    </row>
    <row r="579" spans="1:6" ht="15.75" customHeight="1" x14ac:dyDescent="0.25">
      <c r="A579" s="28"/>
      <c r="D579" s="29"/>
      <c r="E579" s="29"/>
      <c r="F579" s="29"/>
    </row>
    <row r="580" spans="1:6" ht="15.75" customHeight="1" x14ac:dyDescent="0.25">
      <c r="A580" s="28"/>
      <c r="D580" s="29"/>
      <c r="E580" s="29"/>
      <c r="F580" s="29"/>
    </row>
    <row r="581" spans="1:6" ht="15.75" customHeight="1" x14ac:dyDescent="0.25">
      <c r="A581" s="28"/>
      <c r="D581" s="29"/>
      <c r="E581" s="29"/>
      <c r="F581" s="29"/>
    </row>
    <row r="582" spans="1:6" ht="15.75" customHeight="1" x14ac:dyDescent="0.25">
      <c r="A582" s="28"/>
      <c r="D582" s="29"/>
      <c r="E582" s="29"/>
      <c r="F582" s="29"/>
    </row>
    <row r="583" spans="1:6" ht="15.75" customHeight="1" x14ac:dyDescent="0.25">
      <c r="A583" s="28"/>
      <c r="D583" s="29"/>
      <c r="E583" s="29"/>
      <c r="F583" s="29"/>
    </row>
    <row r="584" spans="1:6" ht="15.75" customHeight="1" x14ac:dyDescent="0.25">
      <c r="A584" s="28"/>
      <c r="D584" s="29"/>
      <c r="E584" s="29"/>
      <c r="F584" s="29"/>
    </row>
    <row r="585" spans="1:6" ht="15.75" customHeight="1" x14ac:dyDescent="0.25">
      <c r="A585" s="28"/>
      <c r="D585" s="29"/>
      <c r="E585" s="29"/>
      <c r="F585" s="29"/>
    </row>
    <row r="586" spans="1:6" ht="15.75" customHeight="1" x14ac:dyDescent="0.25">
      <c r="A586" s="28"/>
      <c r="D586" s="29"/>
      <c r="E586" s="29"/>
      <c r="F586" s="29"/>
    </row>
    <row r="587" spans="1:6" ht="15.75" customHeight="1" x14ac:dyDescent="0.25">
      <c r="A587" s="28"/>
      <c r="D587" s="29"/>
      <c r="E587" s="29"/>
      <c r="F587" s="29"/>
    </row>
    <row r="588" spans="1:6" ht="15.75" customHeight="1" x14ac:dyDescent="0.25">
      <c r="A588" s="28"/>
      <c r="D588" s="29"/>
      <c r="E588" s="29"/>
      <c r="F588" s="29"/>
    </row>
    <row r="589" spans="1:6" ht="15.75" customHeight="1" x14ac:dyDescent="0.25">
      <c r="A589" s="28"/>
      <c r="D589" s="29"/>
      <c r="E589" s="29"/>
      <c r="F589" s="29"/>
    </row>
    <row r="590" spans="1:6" ht="15.75" customHeight="1" x14ac:dyDescent="0.25">
      <c r="A590" s="28"/>
      <c r="D590" s="29"/>
      <c r="E590" s="29"/>
      <c r="F590" s="29"/>
    </row>
    <row r="591" spans="1:6" ht="15.75" customHeight="1" x14ac:dyDescent="0.25">
      <c r="A591" s="28"/>
      <c r="D591" s="29"/>
      <c r="E591" s="29"/>
      <c r="F591" s="29"/>
    </row>
    <row r="592" spans="1:6" ht="15.75" customHeight="1" x14ac:dyDescent="0.25">
      <c r="A592" s="28"/>
      <c r="D592" s="29"/>
      <c r="E592" s="29"/>
      <c r="F592" s="29"/>
    </row>
    <row r="593" spans="1:6" ht="15.75" customHeight="1" x14ac:dyDescent="0.25">
      <c r="A593" s="28"/>
      <c r="D593" s="29"/>
      <c r="E593" s="29"/>
      <c r="F593" s="29"/>
    </row>
    <row r="594" spans="1:6" ht="15.75" customHeight="1" x14ac:dyDescent="0.25">
      <c r="A594" s="28"/>
      <c r="D594" s="29"/>
      <c r="E594" s="29"/>
      <c r="F594" s="29"/>
    </row>
    <row r="595" spans="1:6" ht="15.75" customHeight="1" x14ac:dyDescent="0.25">
      <c r="A595" s="28"/>
      <c r="D595" s="29"/>
      <c r="E595" s="29"/>
      <c r="F595" s="29"/>
    </row>
    <row r="596" spans="1:6" ht="15.75" customHeight="1" x14ac:dyDescent="0.25">
      <c r="A596" s="28"/>
      <c r="D596" s="29"/>
      <c r="E596" s="29"/>
      <c r="F596" s="29"/>
    </row>
    <row r="597" spans="1:6" ht="15.75" customHeight="1" x14ac:dyDescent="0.25">
      <c r="A597" s="28"/>
      <c r="D597" s="29"/>
      <c r="E597" s="29"/>
      <c r="F597" s="29"/>
    </row>
    <row r="598" spans="1:6" ht="15.75" customHeight="1" x14ac:dyDescent="0.25">
      <c r="A598" s="28"/>
      <c r="D598" s="29"/>
      <c r="E598" s="29"/>
      <c r="F598" s="29"/>
    </row>
    <row r="599" spans="1:6" ht="15.75" customHeight="1" x14ac:dyDescent="0.25">
      <c r="A599" s="28"/>
      <c r="D599" s="29"/>
      <c r="E599" s="29"/>
      <c r="F599" s="29"/>
    </row>
    <row r="600" spans="1:6" ht="15.75" customHeight="1" x14ac:dyDescent="0.25">
      <c r="A600" s="28"/>
      <c r="D600" s="29"/>
      <c r="E600" s="29"/>
      <c r="F600" s="29"/>
    </row>
    <row r="601" spans="1:6" ht="15.75" customHeight="1" x14ac:dyDescent="0.25">
      <c r="A601" s="28"/>
      <c r="D601" s="29"/>
      <c r="E601" s="29"/>
      <c r="F601" s="29"/>
    </row>
    <row r="602" spans="1:6" ht="15.75" customHeight="1" x14ac:dyDescent="0.25">
      <c r="A602" s="28"/>
      <c r="D602" s="29"/>
      <c r="E602" s="29"/>
      <c r="F602" s="29"/>
    </row>
    <row r="603" spans="1:6" ht="15.75" customHeight="1" x14ac:dyDescent="0.25">
      <c r="A603" s="28"/>
      <c r="D603" s="29"/>
      <c r="E603" s="29"/>
      <c r="F603" s="29"/>
    </row>
    <row r="604" spans="1:6" ht="15.75" customHeight="1" x14ac:dyDescent="0.25">
      <c r="A604" s="28"/>
      <c r="D604" s="29"/>
      <c r="E604" s="29"/>
      <c r="F604" s="29"/>
    </row>
    <row r="605" spans="1:6" ht="15.75" customHeight="1" x14ac:dyDescent="0.25">
      <c r="A605" s="28"/>
      <c r="D605" s="29"/>
      <c r="E605" s="29"/>
      <c r="F605" s="29"/>
    </row>
    <row r="606" spans="1:6" ht="15.75" customHeight="1" x14ac:dyDescent="0.25">
      <c r="A606" s="28"/>
      <c r="D606" s="29"/>
      <c r="E606" s="29"/>
      <c r="F606" s="29"/>
    </row>
    <row r="607" spans="1:6" ht="15.75" customHeight="1" x14ac:dyDescent="0.25">
      <c r="A607" s="28"/>
      <c r="D607" s="29"/>
      <c r="E607" s="29"/>
      <c r="F607" s="29"/>
    </row>
    <row r="608" spans="1:6" ht="15.75" customHeight="1" x14ac:dyDescent="0.25">
      <c r="A608" s="28"/>
      <c r="D608" s="29"/>
      <c r="E608" s="29"/>
      <c r="F608" s="29"/>
    </row>
    <row r="609" spans="1:6" ht="15.75" customHeight="1" x14ac:dyDescent="0.25">
      <c r="A609" s="28"/>
      <c r="D609" s="29"/>
      <c r="E609" s="29"/>
      <c r="F609" s="29"/>
    </row>
    <row r="610" spans="1:6" ht="15.75" customHeight="1" x14ac:dyDescent="0.25">
      <c r="A610" s="28"/>
      <c r="D610" s="29"/>
      <c r="E610" s="29"/>
      <c r="F610" s="29"/>
    </row>
    <row r="611" spans="1:6" ht="15.75" customHeight="1" x14ac:dyDescent="0.25">
      <c r="A611" s="28"/>
      <c r="D611" s="29"/>
      <c r="E611" s="29"/>
      <c r="F611" s="29"/>
    </row>
    <row r="612" spans="1:6" ht="15.75" customHeight="1" x14ac:dyDescent="0.25">
      <c r="A612" s="28"/>
      <c r="D612" s="29"/>
      <c r="E612" s="29"/>
      <c r="F612" s="29"/>
    </row>
    <row r="613" spans="1:6" ht="15.75" customHeight="1" x14ac:dyDescent="0.25">
      <c r="A613" s="28"/>
      <c r="D613" s="29"/>
      <c r="E613" s="29"/>
      <c r="F613" s="29"/>
    </row>
    <row r="614" spans="1:6" ht="15.75" customHeight="1" x14ac:dyDescent="0.25">
      <c r="A614" s="28"/>
      <c r="D614" s="29"/>
      <c r="E614" s="29"/>
      <c r="F614" s="29"/>
    </row>
    <row r="615" spans="1:6" ht="15.75" customHeight="1" x14ac:dyDescent="0.25">
      <c r="A615" s="28"/>
      <c r="D615" s="29"/>
      <c r="E615" s="29"/>
      <c r="F615" s="29"/>
    </row>
    <row r="616" spans="1:6" ht="15.75" customHeight="1" x14ac:dyDescent="0.25">
      <c r="A616" s="28"/>
      <c r="D616" s="29"/>
      <c r="E616" s="29"/>
      <c r="F616" s="29"/>
    </row>
    <row r="617" spans="1:6" ht="15.75" customHeight="1" x14ac:dyDescent="0.25">
      <c r="A617" s="28"/>
      <c r="D617" s="29"/>
      <c r="E617" s="29"/>
      <c r="F617" s="29"/>
    </row>
    <row r="618" spans="1:6" ht="15.75" customHeight="1" x14ac:dyDescent="0.25">
      <c r="A618" s="28"/>
      <c r="D618" s="29"/>
      <c r="E618" s="29"/>
      <c r="F618" s="29"/>
    </row>
    <row r="619" spans="1:6" ht="15.75" customHeight="1" x14ac:dyDescent="0.25">
      <c r="A619" s="28"/>
      <c r="D619" s="29"/>
      <c r="E619" s="29"/>
      <c r="F619" s="29"/>
    </row>
    <row r="620" spans="1:6" ht="15.75" customHeight="1" x14ac:dyDescent="0.25">
      <c r="A620" s="28"/>
      <c r="D620" s="29"/>
      <c r="E620" s="29"/>
      <c r="F620" s="29"/>
    </row>
    <row r="621" spans="1:6" ht="15.75" customHeight="1" x14ac:dyDescent="0.25">
      <c r="A621" s="28"/>
      <c r="D621" s="29"/>
      <c r="E621" s="29"/>
      <c r="F621" s="29"/>
    </row>
    <row r="622" spans="1:6" ht="15.75" customHeight="1" x14ac:dyDescent="0.25">
      <c r="A622" s="28"/>
      <c r="D622" s="29"/>
      <c r="E622" s="29"/>
      <c r="F622" s="29"/>
    </row>
    <row r="623" spans="1:6" ht="15.75" customHeight="1" x14ac:dyDescent="0.25">
      <c r="A623" s="28"/>
      <c r="D623" s="29"/>
      <c r="E623" s="29"/>
      <c r="F623" s="29"/>
    </row>
    <row r="624" spans="1:6" ht="15.75" customHeight="1" x14ac:dyDescent="0.25">
      <c r="A624" s="28"/>
      <c r="D624" s="29"/>
      <c r="E624" s="29"/>
      <c r="F624" s="29"/>
    </row>
    <row r="625" spans="1:6" ht="15.75" customHeight="1" x14ac:dyDescent="0.25">
      <c r="A625" s="28"/>
      <c r="D625" s="29"/>
      <c r="E625" s="29"/>
      <c r="F625" s="29"/>
    </row>
    <row r="626" spans="1:6" ht="15.75" customHeight="1" x14ac:dyDescent="0.25">
      <c r="A626" s="28"/>
      <c r="D626" s="29"/>
      <c r="E626" s="29"/>
      <c r="F626" s="29"/>
    </row>
    <row r="627" spans="1:6" ht="15.75" customHeight="1" x14ac:dyDescent="0.25">
      <c r="A627" s="28"/>
      <c r="D627" s="29"/>
      <c r="E627" s="29"/>
      <c r="F627" s="29"/>
    </row>
    <row r="628" spans="1:6" ht="15.75" customHeight="1" x14ac:dyDescent="0.25">
      <c r="A628" s="28"/>
      <c r="D628" s="29"/>
      <c r="E628" s="29"/>
      <c r="F628" s="29"/>
    </row>
    <row r="629" spans="1:6" ht="15.75" customHeight="1" x14ac:dyDescent="0.25">
      <c r="A629" s="28"/>
      <c r="D629" s="29"/>
      <c r="E629" s="29"/>
      <c r="F629" s="29"/>
    </row>
    <row r="630" spans="1:6" ht="15.75" customHeight="1" x14ac:dyDescent="0.25">
      <c r="A630" s="28"/>
      <c r="D630" s="29"/>
      <c r="E630" s="29"/>
      <c r="F630" s="29"/>
    </row>
    <row r="631" spans="1:6" ht="15.75" customHeight="1" x14ac:dyDescent="0.25">
      <c r="A631" s="28"/>
      <c r="D631" s="29"/>
      <c r="E631" s="29"/>
      <c r="F631" s="29"/>
    </row>
    <row r="632" spans="1:6" ht="15.75" customHeight="1" x14ac:dyDescent="0.25">
      <c r="A632" s="28"/>
      <c r="D632" s="29"/>
      <c r="E632" s="29"/>
      <c r="F632" s="29"/>
    </row>
    <row r="633" spans="1:6" ht="15.75" customHeight="1" x14ac:dyDescent="0.25">
      <c r="A633" s="28"/>
      <c r="D633" s="29"/>
      <c r="E633" s="29"/>
      <c r="F633" s="29"/>
    </row>
    <row r="634" spans="1:6" ht="15.75" customHeight="1" x14ac:dyDescent="0.25">
      <c r="A634" s="28"/>
      <c r="D634" s="29"/>
      <c r="E634" s="29"/>
      <c r="F634" s="29"/>
    </row>
    <row r="635" spans="1:6" ht="15.75" customHeight="1" x14ac:dyDescent="0.25">
      <c r="A635" s="28"/>
      <c r="D635" s="29"/>
      <c r="E635" s="29"/>
      <c r="F635" s="29"/>
    </row>
    <row r="636" spans="1:6" ht="15.75" customHeight="1" x14ac:dyDescent="0.25">
      <c r="A636" s="28"/>
      <c r="D636" s="29"/>
      <c r="E636" s="29"/>
      <c r="F636" s="29"/>
    </row>
    <row r="637" spans="1:6" ht="15.75" customHeight="1" x14ac:dyDescent="0.25">
      <c r="A637" s="28"/>
      <c r="D637" s="29"/>
      <c r="E637" s="29"/>
      <c r="F637" s="29"/>
    </row>
    <row r="638" spans="1:6" ht="15.75" customHeight="1" x14ac:dyDescent="0.25">
      <c r="A638" s="28"/>
      <c r="D638" s="29"/>
      <c r="E638" s="29"/>
      <c r="F638" s="29"/>
    </row>
    <row r="639" spans="1:6" ht="15.75" customHeight="1" x14ac:dyDescent="0.25">
      <c r="A639" s="28"/>
      <c r="D639" s="29"/>
      <c r="E639" s="29"/>
      <c r="F639" s="29"/>
    </row>
    <row r="640" spans="1:6" ht="15.75" customHeight="1" x14ac:dyDescent="0.25">
      <c r="A640" s="28"/>
      <c r="D640" s="29"/>
      <c r="E640" s="29"/>
      <c r="F640" s="29"/>
    </row>
    <row r="641" spans="1:6" ht="15.75" customHeight="1" x14ac:dyDescent="0.25">
      <c r="A641" s="28"/>
      <c r="D641" s="29"/>
      <c r="E641" s="29"/>
      <c r="F641" s="29"/>
    </row>
    <row r="642" spans="1:6" ht="15.75" customHeight="1" x14ac:dyDescent="0.25">
      <c r="A642" s="28"/>
      <c r="D642" s="29"/>
      <c r="E642" s="29"/>
      <c r="F642" s="29"/>
    </row>
    <row r="643" spans="1:6" ht="15.75" customHeight="1" x14ac:dyDescent="0.25">
      <c r="A643" s="28"/>
      <c r="D643" s="29"/>
      <c r="E643" s="29"/>
      <c r="F643" s="29"/>
    </row>
    <row r="644" spans="1:6" ht="15.75" customHeight="1" x14ac:dyDescent="0.25">
      <c r="A644" s="28"/>
      <c r="D644" s="29"/>
      <c r="E644" s="29"/>
      <c r="F644" s="29"/>
    </row>
    <row r="645" spans="1:6" ht="15.75" customHeight="1" x14ac:dyDescent="0.25">
      <c r="A645" s="28"/>
      <c r="D645" s="29"/>
      <c r="E645" s="29"/>
      <c r="F645" s="29"/>
    </row>
    <row r="646" spans="1:6" ht="15.75" customHeight="1" x14ac:dyDescent="0.25">
      <c r="A646" s="28"/>
      <c r="D646" s="29"/>
      <c r="E646" s="29"/>
      <c r="F646" s="29"/>
    </row>
    <row r="647" spans="1:6" ht="15.75" customHeight="1" x14ac:dyDescent="0.25">
      <c r="A647" s="28"/>
      <c r="D647" s="29"/>
      <c r="E647" s="29"/>
      <c r="F647" s="29"/>
    </row>
    <row r="648" spans="1:6" ht="15.75" customHeight="1" x14ac:dyDescent="0.25">
      <c r="A648" s="28"/>
      <c r="D648" s="29"/>
      <c r="E648" s="29"/>
      <c r="F648" s="29"/>
    </row>
    <row r="649" spans="1:6" ht="15.75" customHeight="1" x14ac:dyDescent="0.25">
      <c r="A649" s="28"/>
      <c r="D649" s="29"/>
      <c r="E649" s="29"/>
      <c r="F649" s="29"/>
    </row>
    <row r="650" spans="1:6" ht="15.75" customHeight="1" x14ac:dyDescent="0.25">
      <c r="A650" s="28"/>
      <c r="D650" s="29"/>
      <c r="E650" s="29"/>
      <c r="F650" s="29"/>
    </row>
    <row r="651" spans="1:6" ht="15.75" customHeight="1" x14ac:dyDescent="0.25">
      <c r="A651" s="28"/>
      <c r="D651" s="29"/>
      <c r="E651" s="29"/>
      <c r="F651" s="29"/>
    </row>
    <row r="652" spans="1:6" ht="15.75" customHeight="1" x14ac:dyDescent="0.25">
      <c r="A652" s="28"/>
      <c r="D652" s="29"/>
      <c r="E652" s="29"/>
      <c r="F652" s="29"/>
    </row>
    <row r="653" spans="1:6" ht="15.75" customHeight="1" x14ac:dyDescent="0.25">
      <c r="A653" s="28"/>
      <c r="D653" s="29"/>
      <c r="E653" s="29"/>
      <c r="F653" s="29"/>
    </row>
    <row r="654" spans="1:6" ht="15.75" customHeight="1" x14ac:dyDescent="0.25">
      <c r="A654" s="28"/>
      <c r="D654" s="29"/>
      <c r="E654" s="29"/>
      <c r="F654" s="29"/>
    </row>
    <row r="655" spans="1:6" ht="15.75" customHeight="1" x14ac:dyDescent="0.25">
      <c r="A655" s="28"/>
      <c r="D655" s="29"/>
      <c r="E655" s="29"/>
      <c r="F655" s="29"/>
    </row>
    <row r="656" spans="1:6" ht="15.75" customHeight="1" x14ac:dyDescent="0.25">
      <c r="A656" s="28"/>
      <c r="D656" s="29"/>
      <c r="E656" s="29"/>
      <c r="F656" s="29"/>
    </row>
    <row r="657" spans="1:6" ht="15.75" customHeight="1" x14ac:dyDescent="0.25">
      <c r="A657" s="28"/>
      <c r="D657" s="29"/>
      <c r="E657" s="29"/>
      <c r="F657" s="29"/>
    </row>
    <row r="658" spans="1:6" ht="15.75" customHeight="1" x14ac:dyDescent="0.25">
      <c r="A658" s="28"/>
      <c r="D658" s="29"/>
      <c r="E658" s="29"/>
      <c r="F658" s="29"/>
    </row>
    <row r="659" spans="1:6" ht="15.75" customHeight="1" x14ac:dyDescent="0.25">
      <c r="A659" s="28"/>
      <c r="D659" s="29"/>
      <c r="E659" s="29"/>
      <c r="F659" s="29"/>
    </row>
    <row r="660" spans="1:6" ht="15.75" customHeight="1" x14ac:dyDescent="0.25">
      <c r="A660" s="28"/>
      <c r="D660" s="29"/>
      <c r="E660" s="29"/>
      <c r="F660" s="29"/>
    </row>
    <row r="661" spans="1:6" ht="15.75" customHeight="1" x14ac:dyDescent="0.25">
      <c r="A661" s="28"/>
      <c r="D661" s="29"/>
      <c r="E661" s="29"/>
      <c r="F661" s="29"/>
    </row>
    <row r="662" spans="1:6" ht="15.75" customHeight="1" x14ac:dyDescent="0.25">
      <c r="A662" s="28"/>
      <c r="D662" s="29"/>
      <c r="E662" s="29"/>
      <c r="F662" s="29"/>
    </row>
    <row r="663" spans="1:6" ht="15.75" customHeight="1" x14ac:dyDescent="0.25">
      <c r="A663" s="28"/>
      <c r="D663" s="29"/>
      <c r="E663" s="29"/>
      <c r="F663" s="29"/>
    </row>
    <row r="664" spans="1:6" ht="15.75" customHeight="1" x14ac:dyDescent="0.25">
      <c r="A664" s="28"/>
      <c r="D664" s="29"/>
      <c r="E664" s="29"/>
      <c r="F664" s="29"/>
    </row>
    <row r="665" spans="1:6" ht="15.75" customHeight="1" x14ac:dyDescent="0.25">
      <c r="A665" s="28"/>
      <c r="D665" s="29"/>
      <c r="E665" s="29"/>
      <c r="F665" s="29"/>
    </row>
    <row r="666" spans="1:6" ht="15.75" customHeight="1" x14ac:dyDescent="0.25">
      <c r="A666" s="28"/>
      <c r="D666" s="29"/>
      <c r="E666" s="29"/>
      <c r="F666" s="29"/>
    </row>
    <row r="667" spans="1:6" ht="15.75" customHeight="1" x14ac:dyDescent="0.25">
      <c r="A667" s="28"/>
      <c r="D667" s="29"/>
      <c r="E667" s="29"/>
      <c r="F667" s="29"/>
    </row>
    <row r="668" spans="1:6" ht="15.75" customHeight="1" x14ac:dyDescent="0.25">
      <c r="A668" s="28"/>
      <c r="D668" s="29"/>
      <c r="E668" s="29"/>
      <c r="F668" s="29"/>
    </row>
    <row r="669" spans="1:6" ht="15.75" customHeight="1" x14ac:dyDescent="0.25">
      <c r="A669" s="28"/>
      <c r="D669" s="29"/>
      <c r="E669" s="29"/>
      <c r="F669" s="29"/>
    </row>
    <row r="670" spans="1:6" ht="15.75" customHeight="1" x14ac:dyDescent="0.25">
      <c r="A670" s="28"/>
      <c r="D670" s="29"/>
      <c r="E670" s="29"/>
      <c r="F670" s="29"/>
    </row>
    <row r="671" spans="1:6" ht="15.75" customHeight="1" x14ac:dyDescent="0.25">
      <c r="A671" s="28"/>
      <c r="D671" s="29"/>
      <c r="E671" s="29"/>
      <c r="F671" s="29"/>
    </row>
    <row r="672" spans="1:6" ht="15.75" customHeight="1" x14ac:dyDescent="0.25">
      <c r="A672" s="28"/>
      <c r="D672" s="29"/>
      <c r="E672" s="29"/>
      <c r="F672" s="29"/>
    </row>
    <row r="673" spans="1:6" ht="15.75" customHeight="1" x14ac:dyDescent="0.25">
      <c r="A673" s="28"/>
      <c r="D673" s="29"/>
      <c r="E673" s="29"/>
      <c r="F673" s="29"/>
    </row>
    <row r="674" spans="1:6" ht="15.75" customHeight="1" x14ac:dyDescent="0.25">
      <c r="A674" s="28"/>
      <c r="D674" s="29"/>
      <c r="E674" s="29"/>
      <c r="F674" s="29"/>
    </row>
    <row r="675" spans="1:6" ht="15.75" customHeight="1" x14ac:dyDescent="0.25">
      <c r="A675" s="28"/>
      <c r="D675" s="29"/>
      <c r="E675" s="29"/>
      <c r="F675" s="29"/>
    </row>
    <row r="676" spans="1:6" ht="15.75" customHeight="1" x14ac:dyDescent="0.25">
      <c r="A676" s="28"/>
      <c r="D676" s="29"/>
      <c r="E676" s="29"/>
      <c r="F676" s="29"/>
    </row>
    <row r="677" spans="1:6" ht="15.75" customHeight="1" x14ac:dyDescent="0.25">
      <c r="A677" s="28"/>
      <c r="D677" s="29"/>
      <c r="E677" s="29"/>
      <c r="F677" s="29"/>
    </row>
    <row r="678" spans="1:6" ht="15.75" customHeight="1" x14ac:dyDescent="0.25">
      <c r="A678" s="28"/>
      <c r="D678" s="29"/>
      <c r="E678" s="29"/>
      <c r="F678" s="29"/>
    </row>
    <row r="679" spans="1:6" ht="15.75" customHeight="1" x14ac:dyDescent="0.25">
      <c r="A679" s="28"/>
      <c r="D679" s="29"/>
      <c r="E679" s="29"/>
      <c r="F679" s="29"/>
    </row>
    <row r="680" spans="1:6" ht="15.75" customHeight="1" x14ac:dyDescent="0.25">
      <c r="A680" s="28"/>
      <c r="D680" s="29"/>
      <c r="E680" s="29"/>
      <c r="F680" s="29"/>
    </row>
    <row r="681" spans="1:6" ht="15.75" customHeight="1" x14ac:dyDescent="0.25">
      <c r="A681" s="28"/>
      <c r="D681" s="29"/>
      <c r="E681" s="29"/>
      <c r="F681" s="29"/>
    </row>
    <row r="682" spans="1:6" ht="15.75" customHeight="1" x14ac:dyDescent="0.25">
      <c r="A682" s="28"/>
      <c r="D682" s="29"/>
      <c r="E682" s="29"/>
      <c r="F682" s="29"/>
    </row>
    <row r="683" spans="1:6" ht="15.75" customHeight="1" x14ac:dyDescent="0.25">
      <c r="A683" s="28"/>
      <c r="D683" s="29"/>
      <c r="E683" s="29"/>
      <c r="F683" s="29"/>
    </row>
    <row r="684" spans="1:6" ht="15.75" customHeight="1" x14ac:dyDescent="0.25">
      <c r="A684" s="28"/>
      <c r="D684" s="29"/>
      <c r="E684" s="29"/>
      <c r="F684" s="29"/>
    </row>
    <row r="685" spans="1:6" ht="15.75" customHeight="1" x14ac:dyDescent="0.25">
      <c r="A685" s="28"/>
      <c r="D685" s="29"/>
      <c r="E685" s="29"/>
      <c r="F685" s="29"/>
    </row>
    <row r="686" spans="1:6" ht="15.75" customHeight="1" x14ac:dyDescent="0.25">
      <c r="A686" s="28"/>
      <c r="D686" s="29"/>
      <c r="E686" s="29"/>
      <c r="F686" s="29"/>
    </row>
    <row r="687" spans="1:6" ht="15.75" customHeight="1" x14ac:dyDescent="0.25">
      <c r="A687" s="28"/>
      <c r="D687" s="29"/>
      <c r="E687" s="29"/>
      <c r="F687" s="29"/>
    </row>
    <row r="688" spans="1:6" ht="15.75" customHeight="1" x14ac:dyDescent="0.25">
      <c r="A688" s="28"/>
      <c r="D688" s="29"/>
      <c r="E688" s="29"/>
      <c r="F688" s="29"/>
    </row>
    <row r="689" spans="1:6" ht="15.75" customHeight="1" x14ac:dyDescent="0.25">
      <c r="A689" s="28"/>
      <c r="D689" s="29"/>
      <c r="E689" s="29"/>
      <c r="F689" s="29"/>
    </row>
    <row r="690" spans="1:6" ht="15.75" customHeight="1" x14ac:dyDescent="0.25">
      <c r="A690" s="28"/>
      <c r="D690" s="29"/>
      <c r="E690" s="29"/>
      <c r="F690" s="29"/>
    </row>
    <row r="691" spans="1:6" ht="15.75" customHeight="1" x14ac:dyDescent="0.25">
      <c r="A691" s="28"/>
      <c r="D691" s="29"/>
      <c r="E691" s="29"/>
      <c r="F691" s="29"/>
    </row>
    <row r="692" spans="1:6" ht="15.75" customHeight="1" x14ac:dyDescent="0.25">
      <c r="A692" s="28"/>
      <c r="D692" s="29"/>
      <c r="E692" s="29"/>
      <c r="F692" s="29"/>
    </row>
    <row r="693" spans="1:6" ht="15.75" customHeight="1" x14ac:dyDescent="0.25">
      <c r="A693" s="28"/>
      <c r="D693" s="29"/>
      <c r="E693" s="29"/>
      <c r="F693" s="29"/>
    </row>
    <row r="694" spans="1:6" ht="15.75" customHeight="1" x14ac:dyDescent="0.25">
      <c r="A694" s="28"/>
      <c r="D694" s="29"/>
      <c r="E694" s="29"/>
      <c r="F694" s="29"/>
    </row>
    <row r="695" spans="1:6" ht="15.75" customHeight="1" x14ac:dyDescent="0.25">
      <c r="A695" s="28"/>
      <c r="D695" s="29"/>
      <c r="E695" s="29"/>
      <c r="F695" s="29"/>
    </row>
    <row r="696" spans="1:6" ht="15.75" customHeight="1" x14ac:dyDescent="0.25">
      <c r="A696" s="28"/>
      <c r="D696" s="29"/>
      <c r="E696" s="29"/>
      <c r="F696" s="29"/>
    </row>
    <row r="697" spans="1:6" ht="15.75" customHeight="1" x14ac:dyDescent="0.25">
      <c r="A697" s="28"/>
      <c r="D697" s="29"/>
      <c r="E697" s="29"/>
      <c r="F697" s="29"/>
    </row>
    <row r="698" spans="1:6" ht="15.75" customHeight="1" x14ac:dyDescent="0.25">
      <c r="A698" s="28"/>
      <c r="D698" s="29"/>
      <c r="E698" s="29"/>
      <c r="F698" s="29"/>
    </row>
    <row r="699" spans="1:6" ht="15.75" customHeight="1" x14ac:dyDescent="0.25">
      <c r="A699" s="28"/>
      <c r="D699" s="29"/>
      <c r="E699" s="29"/>
      <c r="F699" s="29"/>
    </row>
    <row r="700" spans="1:6" ht="15.75" customHeight="1" x14ac:dyDescent="0.25">
      <c r="A700" s="28"/>
      <c r="D700" s="29"/>
      <c r="E700" s="29"/>
      <c r="F700" s="29"/>
    </row>
    <row r="701" spans="1:6" ht="15.75" customHeight="1" x14ac:dyDescent="0.25">
      <c r="A701" s="28"/>
      <c r="D701" s="29"/>
      <c r="E701" s="29"/>
      <c r="F701" s="29"/>
    </row>
    <row r="702" spans="1:6" ht="15.75" customHeight="1" x14ac:dyDescent="0.25">
      <c r="A702" s="28"/>
      <c r="D702" s="29"/>
      <c r="E702" s="29"/>
      <c r="F702" s="29"/>
    </row>
    <row r="703" spans="1:6" ht="15.75" customHeight="1" x14ac:dyDescent="0.25">
      <c r="A703" s="28"/>
      <c r="D703" s="29"/>
      <c r="E703" s="29"/>
      <c r="F703" s="29"/>
    </row>
    <row r="704" spans="1:6" ht="15.75" customHeight="1" x14ac:dyDescent="0.25">
      <c r="A704" s="28"/>
      <c r="D704" s="29"/>
      <c r="E704" s="29"/>
      <c r="F704" s="29"/>
    </row>
    <row r="705" spans="1:6" ht="15.75" customHeight="1" x14ac:dyDescent="0.25">
      <c r="A705" s="28"/>
      <c r="D705" s="29"/>
      <c r="E705" s="29"/>
      <c r="F705" s="29"/>
    </row>
    <row r="706" spans="1:6" ht="15.75" customHeight="1" x14ac:dyDescent="0.25">
      <c r="A706" s="28"/>
      <c r="D706" s="29"/>
      <c r="E706" s="29"/>
      <c r="F706" s="29"/>
    </row>
    <row r="707" spans="1:6" ht="15.75" customHeight="1" x14ac:dyDescent="0.25">
      <c r="A707" s="28"/>
      <c r="D707" s="29"/>
      <c r="E707" s="29"/>
      <c r="F707" s="29"/>
    </row>
    <row r="708" spans="1:6" ht="15.75" customHeight="1" x14ac:dyDescent="0.25">
      <c r="A708" s="28"/>
      <c r="D708" s="29"/>
      <c r="E708" s="29"/>
      <c r="F708" s="29"/>
    </row>
    <row r="709" spans="1:6" ht="15.75" customHeight="1" x14ac:dyDescent="0.25">
      <c r="A709" s="28"/>
      <c r="D709" s="29"/>
      <c r="E709" s="29"/>
      <c r="F709" s="29"/>
    </row>
    <row r="710" spans="1:6" ht="15.75" customHeight="1" x14ac:dyDescent="0.25">
      <c r="A710" s="28"/>
      <c r="D710" s="29"/>
      <c r="E710" s="29"/>
      <c r="F710" s="29"/>
    </row>
    <row r="711" spans="1:6" ht="15.75" customHeight="1" x14ac:dyDescent="0.25">
      <c r="A711" s="28"/>
      <c r="D711" s="29"/>
      <c r="E711" s="29"/>
      <c r="F711" s="29"/>
    </row>
    <row r="712" spans="1:6" ht="15.75" customHeight="1" x14ac:dyDescent="0.25">
      <c r="A712" s="28"/>
      <c r="D712" s="29"/>
      <c r="E712" s="29"/>
      <c r="F712" s="29"/>
    </row>
    <row r="713" spans="1:6" ht="15.75" customHeight="1" x14ac:dyDescent="0.25">
      <c r="A713" s="28"/>
      <c r="D713" s="29"/>
      <c r="E713" s="29"/>
      <c r="F713" s="29"/>
    </row>
    <row r="714" spans="1:6" ht="15.75" customHeight="1" x14ac:dyDescent="0.25">
      <c r="A714" s="28"/>
      <c r="D714" s="29"/>
      <c r="E714" s="29"/>
      <c r="F714" s="29"/>
    </row>
    <row r="715" spans="1:6" ht="15.75" customHeight="1" x14ac:dyDescent="0.25">
      <c r="A715" s="28"/>
      <c r="D715" s="29"/>
      <c r="E715" s="29"/>
      <c r="F715" s="29"/>
    </row>
    <row r="716" spans="1:6" ht="15.75" customHeight="1" x14ac:dyDescent="0.25">
      <c r="A716" s="28"/>
      <c r="D716" s="29"/>
      <c r="E716" s="29"/>
      <c r="F716" s="29"/>
    </row>
    <row r="717" spans="1:6" ht="15.75" customHeight="1" x14ac:dyDescent="0.25">
      <c r="A717" s="28"/>
      <c r="D717" s="29"/>
      <c r="E717" s="29"/>
      <c r="F717" s="29"/>
    </row>
    <row r="718" spans="1:6" ht="15.75" customHeight="1" x14ac:dyDescent="0.25">
      <c r="A718" s="28"/>
      <c r="D718" s="29"/>
      <c r="E718" s="29"/>
      <c r="F718" s="29"/>
    </row>
    <row r="719" spans="1:6" ht="15.75" customHeight="1" x14ac:dyDescent="0.25">
      <c r="A719" s="28"/>
      <c r="D719" s="29"/>
      <c r="E719" s="29"/>
      <c r="F719" s="29"/>
    </row>
    <row r="720" spans="1:6" ht="15.75" customHeight="1" x14ac:dyDescent="0.25">
      <c r="A720" s="28"/>
      <c r="D720" s="29"/>
      <c r="E720" s="29"/>
      <c r="F720" s="29"/>
    </row>
    <row r="721" spans="1:6" ht="15.75" customHeight="1" x14ac:dyDescent="0.25">
      <c r="A721" s="28"/>
      <c r="D721" s="29"/>
      <c r="E721" s="29"/>
      <c r="F721" s="29"/>
    </row>
    <row r="722" spans="1:6" ht="15.75" customHeight="1" x14ac:dyDescent="0.25">
      <c r="A722" s="28"/>
      <c r="D722" s="29"/>
      <c r="E722" s="29"/>
      <c r="F722" s="29"/>
    </row>
    <row r="723" spans="1:6" ht="15.75" customHeight="1" x14ac:dyDescent="0.25">
      <c r="A723" s="28"/>
      <c r="D723" s="29"/>
      <c r="E723" s="29"/>
      <c r="F723" s="29"/>
    </row>
    <row r="724" spans="1:6" ht="15.75" customHeight="1" x14ac:dyDescent="0.25">
      <c r="A724" s="28"/>
      <c r="D724" s="29"/>
      <c r="E724" s="29"/>
      <c r="F724" s="29"/>
    </row>
    <row r="725" spans="1:6" ht="15.75" customHeight="1" x14ac:dyDescent="0.25">
      <c r="A725" s="28"/>
      <c r="D725" s="29"/>
      <c r="E725" s="29"/>
      <c r="F725" s="29"/>
    </row>
    <row r="726" spans="1:6" ht="15.75" customHeight="1" x14ac:dyDescent="0.25">
      <c r="A726" s="28"/>
      <c r="D726" s="29"/>
      <c r="E726" s="29"/>
      <c r="F726" s="29"/>
    </row>
    <row r="727" spans="1:6" ht="15.75" customHeight="1" x14ac:dyDescent="0.25">
      <c r="A727" s="28"/>
      <c r="D727" s="29"/>
      <c r="E727" s="29"/>
      <c r="F727" s="29"/>
    </row>
    <row r="728" spans="1:6" ht="15.75" customHeight="1" x14ac:dyDescent="0.25">
      <c r="A728" s="28"/>
      <c r="D728" s="29"/>
      <c r="E728" s="29"/>
      <c r="F728" s="29"/>
    </row>
    <row r="729" spans="1:6" ht="15.75" customHeight="1" x14ac:dyDescent="0.25">
      <c r="A729" s="28"/>
      <c r="D729" s="29"/>
      <c r="E729" s="29"/>
      <c r="F729" s="29"/>
    </row>
    <row r="730" spans="1:6" ht="15.75" customHeight="1" x14ac:dyDescent="0.25">
      <c r="A730" s="28"/>
      <c r="D730" s="29"/>
      <c r="E730" s="29"/>
      <c r="F730" s="29"/>
    </row>
    <row r="731" spans="1:6" ht="15.75" customHeight="1" x14ac:dyDescent="0.25">
      <c r="A731" s="28"/>
      <c r="D731" s="29"/>
      <c r="E731" s="29"/>
      <c r="F731" s="29"/>
    </row>
    <row r="732" spans="1:6" ht="15.75" customHeight="1" x14ac:dyDescent="0.25">
      <c r="A732" s="28"/>
      <c r="D732" s="29"/>
      <c r="E732" s="29"/>
      <c r="F732" s="29"/>
    </row>
    <row r="733" spans="1:6" ht="15.75" customHeight="1" x14ac:dyDescent="0.25">
      <c r="A733" s="28"/>
      <c r="D733" s="29"/>
      <c r="E733" s="29"/>
      <c r="F733" s="29"/>
    </row>
    <row r="734" spans="1:6" ht="15.75" customHeight="1" x14ac:dyDescent="0.25">
      <c r="A734" s="28"/>
      <c r="D734" s="29"/>
      <c r="E734" s="29"/>
      <c r="F734" s="29"/>
    </row>
    <row r="735" spans="1:6" ht="15.75" customHeight="1" x14ac:dyDescent="0.25">
      <c r="A735" s="28"/>
      <c r="D735" s="29"/>
      <c r="E735" s="29"/>
      <c r="F735" s="29"/>
    </row>
    <row r="736" spans="1:6" ht="15.75" customHeight="1" x14ac:dyDescent="0.25">
      <c r="A736" s="28"/>
      <c r="D736" s="29"/>
      <c r="E736" s="29"/>
      <c r="F736" s="29"/>
    </row>
    <row r="737" spans="1:6" ht="15.75" customHeight="1" x14ac:dyDescent="0.25">
      <c r="A737" s="28"/>
      <c r="D737" s="29"/>
      <c r="E737" s="29"/>
      <c r="F737" s="29"/>
    </row>
    <row r="738" spans="1:6" ht="15.75" customHeight="1" x14ac:dyDescent="0.25">
      <c r="A738" s="28"/>
      <c r="D738" s="29"/>
      <c r="E738" s="29"/>
      <c r="F738" s="29"/>
    </row>
    <row r="739" spans="1:6" ht="15.75" customHeight="1" x14ac:dyDescent="0.25">
      <c r="A739" s="28"/>
      <c r="D739" s="29"/>
      <c r="E739" s="29"/>
      <c r="F739" s="29"/>
    </row>
    <row r="740" spans="1:6" ht="15.75" customHeight="1" x14ac:dyDescent="0.25">
      <c r="A740" s="28"/>
      <c r="D740" s="29"/>
      <c r="E740" s="29"/>
      <c r="F740" s="29"/>
    </row>
    <row r="741" spans="1:6" ht="15.75" customHeight="1" x14ac:dyDescent="0.25">
      <c r="A741" s="28"/>
      <c r="D741" s="29"/>
      <c r="E741" s="29"/>
      <c r="F741" s="29"/>
    </row>
    <row r="742" spans="1:6" ht="15.75" customHeight="1" x14ac:dyDescent="0.25">
      <c r="A742" s="28"/>
      <c r="D742" s="29"/>
      <c r="E742" s="29"/>
      <c r="F742" s="29"/>
    </row>
    <row r="743" spans="1:6" ht="15.75" customHeight="1" x14ac:dyDescent="0.25">
      <c r="A743" s="28"/>
      <c r="D743" s="29"/>
      <c r="E743" s="29"/>
      <c r="F743" s="29"/>
    </row>
    <row r="744" spans="1:6" ht="15.75" customHeight="1" x14ac:dyDescent="0.25">
      <c r="A744" s="28"/>
      <c r="D744" s="29"/>
      <c r="E744" s="29"/>
      <c r="F744" s="29"/>
    </row>
    <row r="745" spans="1:6" ht="15.75" customHeight="1" x14ac:dyDescent="0.25">
      <c r="A745" s="28"/>
      <c r="D745" s="29"/>
      <c r="E745" s="29"/>
      <c r="F745" s="29"/>
    </row>
    <row r="746" spans="1:6" ht="15.75" customHeight="1" x14ac:dyDescent="0.25">
      <c r="A746" s="28"/>
      <c r="D746" s="29"/>
      <c r="E746" s="29"/>
      <c r="F746" s="29"/>
    </row>
    <row r="747" spans="1:6" ht="15.75" customHeight="1" x14ac:dyDescent="0.25">
      <c r="A747" s="28"/>
      <c r="D747" s="29"/>
      <c r="E747" s="29"/>
      <c r="F747" s="29"/>
    </row>
    <row r="748" spans="1:6" ht="15.75" customHeight="1" x14ac:dyDescent="0.25">
      <c r="A748" s="28"/>
      <c r="D748" s="29"/>
      <c r="E748" s="29"/>
      <c r="F748" s="29"/>
    </row>
    <row r="749" spans="1:6" ht="15.75" customHeight="1" x14ac:dyDescent="0.25">
      <c r="A749" s="28"/>
      <c r="D749" s="29"/>
      <c r="E749" s="29"/>
      <c r="F749" s="29"/>
    </row>
    <row r="750" spans="1:6" ht="15.75" customHeight="1" x14ac:dyDescent="0.25">
      <c r="A750" s="28"/>
      <c r="D750" s="29"/>
      <c r="E750" s="29"/>
      <c r="F750" s="29"/>
    </row>
    <row r="751" spans="1:6" ht="15.75" customHeight="1" x14ac:dyDescent="0.25">
      <c r="A751" s="28"/>
      <c r="D751" s="29"/>
      <c r="E751" s="29"/>
      <c r="F751" s="29"/>
    </row>
    <row r="752" spans="1:6" ht="15.75" customHeight="1" x14ac:dyDescent="0.25">
      <c r="A752" s="28"/>
      <c r="D752" s="29"/>
      <c r="E752" s="29"/>
      <c r="F752" s="29"/>
    </row>
    <row r="753" spans="1:6" ht="15.75" customHeight="1" x14ac:dyDescent="0.25">
      <c r="A753" s="28"/>
      <c r="D753" s="29"/>
      <c r="E753" s="29"/>
      <c r="F753" s="29"/>
    </row>
    <row r="754" spans="1:6" ht="15.75" customHeight="1" x14ac:dyDescent="0.25">
      <c r="A754" s="28"/>
      <c r="D754" s="29"/>
      <c r="E754" s="29"/>
      <c r="F754" s="29"/>
    </row>
    <row r="755" spans="1:6" ht="15.75" customHeight="1" x14ac:dyDescent="0.25">
      <c r="A755" s="28"/>
      <c r="D755" s="29"/>
      <c r="E755" s="29"/>
      <c r="F755" s="29"/>
    </row>
    <row r="756" spans="1:6" ht="15.75" customHeight="1" x14ac:dyDescent="0.25">
      <c r="A756" s="28"/>
      <c r="D756" s="29"/>
      <c r="E756" s="29"/>
      <c r="F756" s="29"/>
    </row>
    <row r="757" spans="1:6" ht="15.75" customHeight="1" x14ac:dyDescent="0.25">
      <c r="A757" s="28"/>
      <c r="D757" s="29"/>
      <c r="E757" s="29"/>
      <c r="F757" s="29"/>
    </row>
    <row r="758" spans="1:6" ht="15.75" customHeight="1" x14ac:dyDescent="0.25">
      <c r="A758" s="28"/>
      <c r="D758" s="29"/>
      <c r="E758" s="29"/>
      <c r="F758" s="29"/>
    </row>
    <row r="759" spans="1:6" ht="15.75" customHeight="1" x14ac:dyDescent="0.25">
      <c r="A759" s="28"/>
      <c r="D759" s="29"/>
      <c r="E759" s="29"/>
      <c r="F759" s="29"/>
    </row>
    <row r="760" spans="1:6" ht="15.75" customHeight="1" x14ac:dyDescent="0.25">
      <c r="A760" s="28"/>
      <c r="D760" s="29"/>
      <c r="E760" s="29"/>
      <c r="F760" s="29"/>
    </row>
    <row r="761" spans="1:6" ht="15.75" customHeight="1" x14ac:dyDescent="0.25">
      <c r="A761" s="28"/>
      <c r="D761" s="29"/>
      <c r="E761" s="29"/>
      <c r="F761" s="29"/>
    </row>
    <row r="762" spans="1:6" ht="15.75" customHeight="1" x14ac:dyDescent="0.25">
      <c r="A762" s="28"/>
      <c r="D762" s="29"/>
      <c r="E762" s="29"/>
      <c r="F762" s="29"/>
    </row>
    <row r="763" spans="1:6" ht="15.75" customHeight="1" x14ac:dyDescent="0.25">
      <c r="A763" s="28"/>
      <c r="D763" s="29"/>
      <c r="E763" s="29"/>
      <c r="F763" s="29"/>
    </row>
    <row r="764" spans="1:6" ht="15.75" customHeight="1" x14ac:dyDescent="0.25">
      <c r="A764" s="28"/>
      <c r="D764" s="29"/>
      <c r="E764" s="29"/>
      <c r="F764" s="29"/>
    </row>
    <row r="765" spans="1:6" ht="15.75" customHeight="1" x14ac:dyDescent="0.25">
      <c r="A765" s="28"/>
      <c r="D765" s="29"/>
      <c r="E765" s="29"/>
      <c r="F765" s="29"/>
    </row>
    <row r="766" spans="1:6" ht="15.75" customHeight="1" x14ac:dyDescent="0.25">
      <c r="A766" s="28"/>
      <c r="D766" s="29"/>
      <c r="E766" s="29"/>
      <c r="F766" s="29"/>
    </row>
    <row r="767" spans="1:6" ht="15.75" customHeight="1" x14ac:dyDescent="0.25">
      <c r="A767" s="28"/>
      <c r="D767" s="29"/>
      <c r="E767" s="29"/>
      <c r="F767" s="29"/>
    </row>
    <row r="768" spans="1:6" ht="15.75" customHeight="1" x14ac:dyDescent="0.25">
      <c r="A768" s="28"/>
      <c r="D768" s="29"/>
      <c r="E768" s="29"/>
      <c r="F768" s="29"/>
    </row>
    <row r="769" spans="1:6" ht="15.75" customHeight="1" x14ac:dyDescent="0.25">
      <c r="A769" s="28"/>
      <c r="D769" s="29"/>
      <c r="E769" s="29"/>
      <c r="F769" s="29"/>
    </row>
    <row r="770" spans="1:6" ht="15.75" customHeight="1" x14ac:dyDescent="0.25">
      <c r="A770" s="28"/>
      <c r="D770" s="29"/>
      <c r="E770" s="29"/>
      <c r="F770" s="29"/>
    </row>
    <row r="771" spans="1:6" ht="15.75" customHeight="1" x14ac:dyDescent="0.25">
      <c r="A771" s="28"/>
      <c r="D771" s="29"/>
      <c r="E771" s="29"/>
      <c r="F771" s="29"/>
    </row>
    <row r="772" spans="1:6" ht="15.75" customHeight="1" x14ac:dyDescent="0.25">
      <c r="A772" s="28"/>
      <c r="D772" s="29"/>
      <c r="E772" s="29"/>
      <c r="F772" s="29"/>
    </row>
    <row r="773" spans="1:6" ht="15.75" customHeight="1" x14ac:dyDescent="0.25">
      <c r="A773" s="28"/>
      <c r="D773" s="29"/>
      <c r="E773" s="29"/>
      <c r="F773" s="29"/>
    </row>
    <row r="774" spans="1:6" ht="15.75" customHeight="1" x14ac:dyDescent="0.25">
      <c r="A774" s="28"/>
      <c r="D774" s="29"/>
      <c r="E774" s="29"/>
      <c r="F774" s="29"/>
    </row>
    <row r="775" spans="1:6" ht="15.75" customHeight="1" x14ac:dyDescent="0.25">
      <c r="A775" s="28"/>
      <c r="D775" s="29"/>
      <c r="E775" s="29"/>
      <c r="F775" s="29"/>
    </row>
    <row r="776" spans="1:6" ht="15.75" customHeight="1" x14ac:dyDescent="0.25">
      <c r="A776" s="28"/>
      <c r="D776" s="29"/>
      <c r="E776" s="29"/>
      <c r="F776" s="29"/>
    </row>
    <row r="777" spans="1:6" ht="15.75" customHeight="1" x14ac:dyDescent="0.25">
      <c r="A777" s="28"/>
      <c r="D777" s="29"/>
      <c r="E777" s="29"/>
      <c r="F777" s="29"/>
    </row>
    <row r="778" spans="1:6" ht="15.75" customHeight="1" x14ac:dyDescent="0.25">
      <c r="A778" s="28"/>
      <c r="D778" s="29"/>
      <c r="E778" s="29"/>
      <c r="F778" s="29"/>
    </row>
    <row r="779" spans="1:6" ht="15.75" customHeight="1" x14ac:dyDescent="0.25">
      <c r="A779" s="28"/>
      <c r="D779" s="29"/>
      <c r="E779" s="29"/>
      <c r="F779" s="29"/>
    </row>
    <row r="780" spans="1:6" ht="15.75" customHeight="1" x14ac:dyDescent="0.25">
      <c r="A780" s="28"/>
      <c r="D780" s="29"/>
      <c r="E780" s="29"/>
      <c r="F780" s="29"/>
    </row>
    <row r="781" spans="1:6" ht="15.75" customHeight="1" x14ac:dyDescent="0.25">
      <c r="A781" s="28"/>
      <c r="D781" s="29"/>
      <c r="E781" s="29"/>
      <c r="F781" s="29"/>
    </row>
    <row r="782" spans="1:6" ht="15.75" customHeight="1" x14ac:dyDescent="0.25">
      <c r="A782" s="28"/>
      <c r="D782" s="29"/>
      <c r="E782" s="29"/>
      <c r="F782" s="29"/>
    </row>
    <row r="783" spans="1:6" ht="15.75" customHeight="1" x14ac:dyDescent="0.25">
      <c r="A783" s="28"/>
      <c r="D783" s="29"/>
      <c r="E783" s="29"/>
      <c r="F783" s="29"/>
    </row>
    <row r="784" spans="1:6" ht="15.75" customHeight="1" x14ac:dyDescent="0.25">
      <c r="A784" s="28"/>
      <c r="D784" s="29"/>
      <c r="E784" s="29"/>
      <c r="F784" s="29"/>
    </row>
    <row r="785" spans="1:6" ht="15.75" customHeight="1" x14ac:dyDescent="0.25">
      <c r="A785" s="28"/>
      <c r="D785" s="29"/>
      <c r="E785" s="29"/>
      <c r="F785" s="29"/>
    </row>
    <row r="786" spans="1:6" ht="15.75" customHeight="1" x14ac:dyDescent="0.25">
      <c r="A786" s="28"/>
      <c r="D786" s="29"/>
      <c r="E786" s="29"/>
      <c r="F786" s="29"/>
    </row>
    <row r="787" spans="1:6" ht="15.75" customHeight="1" x14ac:dyDescent="0.25">
      <c r="A787" s="28"/>
      <c r="D787" s="29"/>
      <c r="E787" s="29"/>
      <c r="F787" s="29"/>
    </row>
    <row r="788" spans="1:6" ht="15.75" customHeight="1" x14ac:dyDescent="0.25">
      <c r="A788" s="28"/>
      <c r="D788" s="29"/>
      <c r="E788" s="29"/>
      <c r="F788" s="29"/>
    </row>
    <row r="789" spans="1:6" ht="15.75" customHeight="1" x14ac:dyDescent="0.25">
      <c r="A789" s="28"/>
      <c r="D789" s="29"/>
      <c r="E789" s="29"/>
      <c r="F789" s="29"/>
    </row>
    <row r="790" spans="1:6" ht="15.75" customHeight="1" x14ac:dyDescent="0.25">
      <c r="A790" s="28"/>
      <c r="D790" s="29"/>
      <c r="E790" s="29"/>
      <c r="F790" s="29"/>
    </row>
    <row r="791" spans="1:6" ht="15.75" customHeight="1" x14ac:dyDescent="0.25">
      <c r="A791" s="28"/>
      <c r="D791" s="29"/>
      <c r="E791" s="29"/>
      <c r="F791" s="29"/>
    </row>
    <row r="792" spans="1:6" ht="15.75" customHeight="1" x14ac:dyDescent="0.25">
      <c r="A792" s="28"/>
      <c r="D792" s="29"/>
      <c r="E792" s="29"/>
      <c r="F792" s="29"/>
    </row>
    <row r="793" spans="1:6" ht="15.75" customHeight="1" x14ac:dyDescent="0.25">
      <c r="A793" s="28"/>
      <c r="D793" s="29"/>
      <c r="E793" s="29"/>
      <c r="F793" s="29"/>
    </row>
    <row r="794" spans="1:6" ht="15.75" customHeight="1" x14ac:dyDescent="0.25">
      <c r="A794" s="28"/>
      <c r="D794" s="29"/>
      <c r="E794" s="29"/>
      <c r="F794" s="29"/>
    </row>
    <row r="795" spans="1:6" ht="15.75" customHeight="1" x14ac:dyDescent="0.25">
      <c r="A795" s="28"/>
      <c r="D795" s="29"/>
      <c r="E795" s="29"/>
      <c r="F795" s="29"/>
    </row>
    <row r="796" spans="1:6" ht="15.75" customHeight="1" x14ac:dyDescent="0.25">
      <c r="A796" s="28"/>
      <c r="D796" s="29"/>
      <c r="E796" s="29"/>
      <c r="F796" s="29"/>
    </row>
    <row r="797" spans="1:6" ht="15.75" customHeight="1" x14ac:dyDescent="0.25">
      <c r="A797" s="28"/>
      <c r="D797" s="29"/>
      <c r="E797" s="29"/>
      <c r="F797" s="29"/>
    </row>
    <row r="798" spans="1:6" ht="15.75" customHeight="1" x14ac:dyDescent="0.25">
      <c r="A798" s="28"/>
      <c r="D798" s="29"/>
      <c r="E798" s="29"/>
      <c r="F798" s="29"/>
    </row>
    <row r="799" spans="1:6" ht="15.75" customHeight="1" x14ac:dyDescent="0.25">
      <c r="A799" s="28"/>
      <c r="D799" s="29"/>
      <c r="E799" s="29"/>
      <c r="F799" s="29"/>
    </row>
    <row r="800" spans="1:6" ht="15.75" customHeight="1" x14ac:dyDescent="0.25">
      <c r="A800" s="28"/>
      <c r="D800" s="29"/>
      <c r="E800" s="29"/>
      <c r="F800" s="29"/>
    </row>
    <row r="801" spans="1:6" ht="15.75" customHeight="1" x14ac:dyDescent="0.25">
      <c r="A801" s="28"/>
      <c r="D801" s="29"/>
      <c r="E801" s="29"/>
      <c r="F801" s="29"/>
    </row>
    <row r="802" spans="1:6" ht="15.75" customHeight="1" x14ac:dyDescent="0.25">
      <c r="A802" s="28"/>
      <c r="D802" s="29"/>
      <c r="E802" s="29"/>
      <c r="F802" s="29"/>
    </row>
    <row r="803" spans="1:6" ht="15.75" customHeight="1" x14ac:dyDescent="0.25">
      <c r="A803" s="28"/>
      <c r="D803" s="29"/>
      <c r="E803" s="29"/>
      <c r="F803" s="29"/>
    </row>
    <row r="804" spans="1:6" ht="15.75" customHeight="1" x14ac:dyDescent="0.25">
      <c r="A804" s="28"/>
      <c r="D804" s="29"/>
      <c r="E804" s="29"/>
      <c r="F804" s="29"/>
    </row>
    <row r="805" spans="1:6" ht="15.75" customHeight="1" x14ac:dyDescent="0.25">
      <c r="A805" s="28"/>
      <c r="D805" s="29"/>
      <c r="E805" s="29"/>
      <c r="F805" s="29"/>
    </row>
    <row r="806" spans="1:6" ht="15.75" customHeight="1" x14ac:dyDescent="0.25">
      <c r="A806" s="28"/>
      <c r="D806" s="29"/>
      <c r="E806" s="29"/>
      <c r="F806" s="29"/>
    </row>
    <row r="807" spans="1:6" ht="15.75" customHeight="1" x14ac:dyDescent="0.25">
      <c r="A807" s="28"/>
      <c r="D807" s="29"/>
      <c r="E807" s="29"/>
      <c r="F807" s="29"/>
    </row>
    <row r="808" spans="1:6" ht="15.75" customHeight="1" x14ac:dyDescent="0.25">
      <c r="A808" s="28"/>
      <c r="D808" s="29"/>
      <c r="E808" s="29"/>
      <c r="F808" s="29"/>
    </row>
    <row r="809" spans="1:6" ht="15.75" customHeight="1" x14ac:dyDescent="0.25">
      <c r="A809" s="28"/>
      <c r="D809" s="29"/>
      <c r="E809" s="29"/>
      <c r="F809" s="29"/>
    </row>
    <row r="810" spans="1:6" ht="15.75" customHeight="1" x14ac:dyDescent="0.25">
      <c r="A810" s="28"/>
      <c r="D810" s="29"/>
      <c r="E810" s="29"/>
      <c r="F810" s="29"/>
    </row>
    <row r="811" spans="1:6" ht="15.75" customHeight="1" x14ac:dyDescent="0.25">
      <c r="A811" s="28"/>
      <c r="D811" s="29"/>
      <c r="E811" s="29"/>
      <c r="F811" s="29"/>
    </row>
    <row r="812" spans="1:6" ht="15.75" customHeight="1" x14ac:dyDescent="0.25">
      <c r="A812" s="28"/>
      <c r="D812" s="29"/>
      <c r="E812" s="29"/>
      <c r="F812" s="29"/>
    </row>
    <row r="813" spans="1:6" ht="15.75" customHeight="1" x14ac:dyDescent="0.25">
      <c r="A813" s="28"/>
      <c r="D813" s="29"/>
      <c r="E813" s="29"/>
      <c r="F813" s="29"/>
    </row>
    <row r="814" spans="1:6" ht="15.75" customHeight="1" x14ac:dyDescent="0.25">
      <c r="A814" s="28"/>
      <c r="D814" s="29"/>
      <c r="E814" s="29"/>
      <c r="F814" s="29"/>
    </row>
    <row r="815" spans="1:6" ht="15.75" customHeight="1" x14ac:dyDescent="0.25">
      <c r="A815" s="28"/>
      <c r="D815" s="29"/>
      <c r="E815" s="29"/>
      <c r="F815" s="29"/>
    </row>
    <row r="816" spans="1:6" ht="15.75" customHeight="1" x14ac:dyDescent="0.25">
      <c r="A816" s="28"/>
      <c r="D816" s="29"/>
      <c r="E816" s="29"/>
      <c r="F816" s="29"/>
    </row>
    <row r="817" spans="1:6" ht="15.75" customHeight="1" x14ac:dyDescent="0.25">
      <c r="A817" s="28"/>
      <c r="D817" s="29"/>
      <c r="E817" s="29"/>
      <c r="F817" s="29"/>
    </row>
    <row r="818" spans="1:6" ht="15.75" customHeight="1" x14ac:dyDescent="0.25">
      <c r="A818" s="28"/>
      <c r="D818" s="29"/>
      <c r="E818" s="29"/>
      <c r="F818" s="29"/>
    </row>
    <row r="819" spans="1:6" ht="15.75" customHeight="1" x14ac:dyDescent="0.25">
      <c r="A819" s="28"/>
      <c r="D819" s="29"/>
      <c r="E819" s="29"/>
      <c r="F819" s="29"/>
    </row>
    <row r="820" spans="1:6" ht="15.75" customHeight="1" x14ac:dyDescent="0.25">
      <c r="A820" s="28"/>
      <c r="D820" s="29"/>
      <c r="E820" s="29"/>
      <c r="F820" s="29"/>
    </row>
    <row r="821" spans="1:6" ht="15.75" customHeight="1" x14ac:dyDescent="0.25">
      <c r="A821" s="28"/>
      <c r="D821" s="29"/>
      <c r="E821" s="29"/>
      <c r="F821" s="29"/>
    </row>
    <row r="822" spans="1:6" ht="15.75" customHeight="1" x14ac:dyDescent="0.25">
      <c r="A822" s="28"/>
      <c r="D822" s="29"/>
      <c r="E822" s="29"/>
      <c r="F822" s="29"/>
    </row>
    <row r="823" spans="1:6" ht="15.75" customHeight="1" x14ac:dyDescent="0.25">
      <c r="A823" s="28"/>
      <c r="D823" s="29"/>
      <c r="E823" s="29"/>
      <c r="F823" s="29"/>
    </row>
    <row r="824" spans="1:6" ht="15.75" customHeight="1" x14ac:dyDescent="0.25">
      <c r="A824" s="28"/>
      <c r="D824" s="29"/>
      <c r="E824" s="29"/>
      <c r="F824" s="29"/>
    </row>
    <row r="825" spans="1:6" ht="15.75" customHeight="1" x14ac:dyDescent="0.25">
      <c r="A825" s="28"/>
      <c r="D825" s="29"/>
      <c r="E825" s="29"/>
      <c r="F825" s="29"/>
    </row>
    <row r="826" spans="1:6" ht="15.75" customHeight="1" x14ac:dyDescent="0.25">
      <c r="A826" s="28"/>
      <c r="D826" s="29"/>
      <c r="E826" s="29"/>
      <c r="F826" s="29"/>
    </row>
    <row r="827" spans="1:6" ht="15.75" customHeight="1" x14ac:dyDescent="0.25">
      <c r="A827" s="28"/>
      <c r="D827" s="29"/>
      <c r="E827" s="29"/>
      <c r="F827" s="29"/>
    </row>
    <row r="828" spans="1:6" ht="15.75" customHeight="1" x14ac:dyDescent="0.25">
      <c r="A828" s="28"/>
      <c r="D828" s="29"/>
      <c r="E828" s="29"/>
      <c r="F828" s="29"/>
    </row>
    <row r="829" spans="1:6" ht="15.75" customHeight="1" x14ac:dyDescent="0.25">
      <c r="A829" s="28"/>
      <c r="D829" s="29"/>
      <c r="E829" s="29"/>
      <c r="F829" s="29"/>
    </row>
    <row r="830" spans="1:6" ht="15.75" customHeight="1" x14ac:dyDescent="0.25">
      <c r="A830" s="28"/>
      <c r="D830" s="29"/>
      <c r="E830" s="29"/>
      <c r="F830" s="29"/>
    </row>
    <row r="831" spans="1:6" ht="15.75" customHeight="1" x14ac:dyDescent="0.25">
      <c r="A831" s="28"/>
      <c r="D831" s="29"/>
      <c r="E831" s="29"/>
      <c r="F831" s="29"/>
    </row>
    <row r="832" spans="1:6" ht="15.75" customHeight="1" x14ac:dyDescent="0.25">
      <c r="A832" s="28"/>
      <c r="D832" s="29"/>
      <c r="E832" s="29"/>
      <c r="F832" s="29"/>
    </row>
    <row r="833" spans="1:6" ht="15.75" customHeight="1" x14ac:dyDescent="0.25">
      <c r="A833" s="28"/>
      <c r="D833" s="29"/>
      <c r="E833" s="29"/>
      <c r="F833" s="29"/>
    </row>
    <row r="834" spans="1:6" ht="15.75" customHeight="1" x14ac:dyDescent="0.25">
      <c r="A834" s="28"/>
      <c r="D834" s="29"/>
      <c r="E834" s="29"/>
      <c r="F834" s="29"/>
    </row>
    <row r="835" spans="1:6" ht="15.75" customHeight="1" x14ac:dyDescent="0.25">
      <c r="A835" s="28"/>
      <c r="D835" s="29"/>
      <c r="E835" s="29"/>
      <c r="F835" s="29"/>
    </row>
    <row r="836" spans="1:6" ht="15.75" customHeight="1" x14ac:dyDescent="0.25">
      <c r="A836" s="28"/>
      <c r="D836" s="29"/>
      <c r="E836" s="29"/>
      <c r="F836" s="29"/>
    </row>
    <row r="837" spans="1:6" ht="15.75" customHeight="1" x14ac:dyDescent="0.25">
      <c r="A837" s="28"/>
      <c r="D837" s="29"/>
      <c r="E837" s="29"/>
      <c r="F837" s="29"/>
    </row>
    <row r="838" spans="1:6" ht="15.75" customHeight="1" x14ac:dyDescent="0.25">
      <c r="A838" s="28"/>
      <c r="D838" s="29"/>
      <c r="E838" s="29"/>
      <c r="F838" s="29"/>
    </row>
    <row r="839" spans="1:6" ht="15.75" customHeight="1" x14ac:dyDescent="0.25">
      <c r="A839" s="28"/>
      <c r="D839" s="29"/>
      <c r="E839" s="29"/>
      <c r="F839" s="29"/>
    </row>
    <row r="840" spans="1:6" ht="15.75" customHeight="1" x14ac:dyDescent="0.25">
      <c r="A840" s="28"/>
      <c r="D840" s="29"/>
      <c r="E840" s="29"/>
      <c r="F840" s="29"/>
    </row>
    <row r="841" spans="1:6" ht="15.75" customHeight="1" x14ac:dyDescent="0.25">
      <c r="A841" s="28"/>
      <c r="D841" s="29"/>
      <c r="E841" s="29"/>
      <c r="F841" s="29"/>
    </row>
    <row r="842" spans="1:6" ht="15.75" customHeight="1" x14ac:dyDescent="0.25">
      <c r="A842" s="28"/>
      <c r="D842" s="29"/>
      <c r="E842" s="29"/>
      <c r="F842" s="29"/>
    </row>
    <row r="843" spans="1:6" ht="15.75" customHeight="1" x14ac:dyDescent="0.25">
      <c r="A843" s="28"/>
      <c r="D843" s="29"/>
      <c r="E843" s="29"/>
      <c r="F843" s="29"/>
    </row>
    <row r="844" spans="1:6" ht="15.75" customHeight="1" x14ac:dyDescent="0.25">
      <c r="A844" s="28"/>
      <c r="D844" s="29"/>
      <c r="E844" s="29"/>
      <c r="F844" s="29"/>
    </row>
    <row r="845" spans="1:6" ht="15.75" customHeight="1" x14ac:dyDescent="0.25">
      <c r="A845" s="28"/>
      <c r="D845" s="29"/>
      <c r="E845" s="29"/>
      <c r="F845" s="29"/>
    </row>
    <row r="846" spans="1:6" ht="15.75" customHeight="1" x14ac:dyDescent="0.25">
      <c r="A846" s="28"/>
      <c r="D846" s="29"/>
      <c r="E846" s="29"/>
      <c r="F846" s="29"/>
    </row>
    <row r="847" spans="1:6" ht="15.75" customHeight="1" x14ac:dyDescent="0.25">
      <c r="A847" s="28"/>
      <c r="D847" s="29"/>
      <c r="E847" s="29"/>
      <c r="F847" s="29"/>
    </row>
    <row r="848" spans="1:6" ht="15.75" customHeight="1" x14ac:dyDescent="0.25">
      <c r="A848" s="28"/>
      <c r="D848" s="29"/>
      <c r="E848" s="29"/>
      <c r="F848" s="29"/>
    </row>
    <row r="849" spans="1:6" ht="15.75" customHeight="1" x14ac:dyDescent="0.25">
      <c r="A849" s="28"/>
      <c r="D849" s="29"/>
      <c r="E849" s="29"/>
      <c r="F849" s="29"/>
    </row>
    <row r="850" spans="1:6" ht="15.75" customHeight="1" x14ac:dyDescent="0.25">
      <c r="A850" s="28"/>
      <c r="D850" s="29"/>
      <c r="E850" s="29"/>
      <c r="F850" s="29"/>
    </row>
    <row r="851" spans="1:6" ht="15.75" customHeight="1" x14ac:dyDescent="0.25">
      <c r="A851" s="28"/>
      <c r="D851" s="29"/>
      <c r="E851" s="29"/>
      <c r="F851" s="29"/>
    </row>
    <row r="852" spans="1:6" ht="15.75" customHeight="1" x14ac:dyDescent="0.25">
      <c r="A852" s="28"/>
      <c r="D852" s="29"/>
      <c r="E852" s="29"/>
      <c r="F852" s="29"/>
    </row>
    <row r="853" spans="1:6" ht="15.75" customHeight="1" x14ac:dyDescent="0.25">
      <c r="A853" s="28"/>
      <c r="D853" s="29"/>
      <c r="E853" s="29"/>
      <c r="F853" s="29"/>
    </row>
    <row r="854" spans="1:6" ht="15.75" customHeight="1" x14ac:dyDescent="0.25">
      <c r="A854" s="28"/>
      <c r="D854" s="29"/>
      <c r="E854" s="29"/>
      <c r="F854" s="29"/>
    </row>
    <row r="855" spans="1:6" ht="15.75" customHeight="1" x14ac:dyDescent="0.25">
      <c r="A855" s="28"/>
      <c r="D855" s="29"/>
      <c r="E855" s="29"/>
      <c r="F855" s="29"/>
    </row>
    <row r="856" spans="1:6" ht="15.75" customHeight="1" x14ac:dyDescent="0.25">
      <c r="A856" s="28"/>
      <c r="D856" s="29"/>
      <c r="E856" s="29"/>
      <c r="F856" s="29"/>
    </row>
    <row r="857" spans="1:6" ht="15.75" customHeight="1" x14ac:dyDescent="0.25">
      <c r="A857" s="28"/>
      <c r="D857" s="29"/>
      <c r="E857" s="29"/>
      <c r="F857" s="29"/>
    </row>
    <row r="858" spans="1:6" ht="15.75" customHeight="1" x14ac:dyDescent="0.25">
      <c r="A858" s="28"/>
      <c r="D858" s="29"/>
      <c r="E858" s="29"/>
      <c r="F858" s="29"/>
    </row>
    <row r="859" spans="1:6" ht="15.75" customHeight="1" x14ac:dyDescent="0.25">
      <c r="A859" s="28"/>
      <c r="D859" s="29"/>
      <c r="E859" s="29"/>
      <c r="F859" s="29"/>
    </row>
    <row r="860" spans="1:6" ht="15.75" customHeight="1" x14ac:dyDescent="0.25">
      <c r="A860" s="28"/>
      <c r="D860" s="29"/>
      <c r="E860" s="29"/>
      <c r="F860" s="29"/>
    </row>
    <row r="861" spans="1:6" ht="15.75" customHeight="1" x14ac:dyDescent="0.25">
      <c r="A861" s="28"/>
      <c r="D861" s="29"/>
      <c r="E861" s="29"/>
      <c r="F861" s="29"/>
    </row>
    <row r="862" spans="1:6" ht="15.75" customHeight="1" x14ac:dyDescent="0.25">
      <c r="A862" s="28"/>
      <c r="D862" s="29"/>
      <c r="E862" s="29"/>
      <c r="F862" s="29"/>
    </row>
    <row r="863" spans="1:6" ht="15.75" customHeight="1" x14ac:dyDescent="0.25">
      <c r="A863" s="28"/>
      <c r="D863" s="29"/>
      <c r="E863" s="29"/>
      <c r="F863" s="29"/>
    </row>
    <row r="864" spans="1:6" ht="15.75" customHeight="1" x14ac:dyDescent="0.25">
      <c r="A864" s="28"/>
      <c r="D864" s="29"/>
      <c r="E864" s="29"/>
      <c r="F864" s="29"/>
    </row>
    <row r="865" spans="1:6" ht="15.75" customHeight="1" x14ac:dyDescent="0.25">
      <c r="A865" s="28"/>
      <c r="D865" s="29"/>
      <c r="E865" s="29"/>
      <c r="F865" s="29"/>
    </row>
    <row r="866" spans="1:6" ht="15.75" customHeight="1" x14ac:dyDescent="0.25">
      <c r="A866" s="28"/>
      <c r="D866" s="29"/>
      <c r="E866" s="29"/>
      <c r="F866" s="29"/>
    </row>
    <row r="867" spans="1:6" ht="15.75" customHeight="1" x14ac:dyDescent="0.25">
      <c r="A867" s="28"/>
      <c r="D867" s="29"/>
      <c r="E867" s="29"/>
      <c r="F867" s="29"/>
    </row>
    <row r="868" spans="1:6" ht="15.75" customHeight="1" x14ac:dyDescent="0.25">
      <c r="A868" s="28"/>
      <c r="D868" s="29"/>
      <c r="E868" s="29"/>
      <c r="F868" s="29"/>
    </row>
    <row r="869" spans="1:6" ht="15.75" customHeight="1" x14ac:dyDescent="0.25">
      <c r="A869" s="28"/>
      <c r="D869" s="29"/>
      <c r="E869" s="29"/>
      <c r="F869" s="29"/>
    </row>
    <row r="870" spans="1:6" ht="15.75" customHeight="1" x14ac:dyDescent="0.25">
      <c r="A870" s="28"/>
      <c r="D870" s="29"/>
      <c r="E870" s="29"/>
      <c r="F870" s="29"/>
    </row>
    <row r="871" spans="1:6" ht="15.75" customHeight="1" x14ac:dyDescent="0.25">
      <c r="A871" s="28"/>
      <c r="D871" s="29"/>
      <c r="E871" s="29"/>
      <c r="F871" s="29"/>
    </row>
    <row r="872" spans="1:6" ht="15.75" customHeight="1" x14ac:dyDescent="0.25">
      <c r="A872" s="28"/>
      <c r="D872" s="29"/>
      <c r="E872" s="29"/>
      <c r="F872" s="29"/>
    </row>
    <row r="873" spans="1:6" ht="15.75" customHeight="1" x14ac:dyDescent="0.25">
      <c r="A873" s="28"/>
      <c r="D873" s="29"/>
      <c r="E873" s="29"/>
      <c r="F873" s="29"/>
    </row>
    <row r="874" spans="1:6" ht="15.75" customHeight="1" x14ac:dyDescent="0.25">
      <c r="A874" s="28"/>
      <c r="D874" s="29"/>
      <c r="E874" s="29"/>
      <c r="F874" s="29"/>
    </row>
    <row r="875" spans="1:6" ht="15.75" customHeight="1" x14ac:dyDescent="0.25">
      <c r="A875" s="28"/>
      <c r="D875" s="29"/>
      <c r="E875" s="29"/>
      <c r="F875" s="29"/>
    </row>
    <row r="876" spans="1:6" ht="15.75" customHeight="1" x14ac:dyDescent="0.25">
      <c r="A876" s="28"/>
      <c r="D876" s="29"/>
      <c r="E876" s="29"/>
      <c r="F876" s="29"/>
    </row>
    <row r="877" spans="1:6" ht="15.75" customHeight="1" x14ac:dyDescent="0.25">
      <c r="A877" s="28"/>
      <c r="D877" s="29"/>
      <c r="E877" s="29"/>
      <c r="F877" s="29"/>
    </row>
    <row r="878" spans="1:6" ht="15.75" customHeight="1" x14ac:dyDescent="0.25">
      <c r="A878" s="28"/>
      <c r="D878" s="29"/>
      <c r="E878" s="29"/>
      <c r="F878" s="29"/>
    </row>
    <row r="879" spans="1:6" ht="15.75" customHeight="1" x14ac:dyDescent="0.25">
      <c r="A879" s="28"/>
      <c r="D879" s="29"/>
      <c r="E879" s="29"/>
      <c r="F879" s="29"/>
    </row>
    <row r="880" spans="1:6" ht="15.75" customHeight="1" x14ac:dyDescent="0.25">
      <c r="A880" s="28"/>
      <c r="D880" s="29"/>
      <c r="E880" s="29"/>
      <c r="F880" s="29"/>
    </row>
    <row r="881" spans="1:6" ht="15.75" customHeight="1" x14ac:dyDescent="0.25">
      <c r="A881" s="28"/>
      <c r="D881" s="29"/>
      <c r="E881" s="29"/>
      <c r="F881" s="29"/>
    </row>
    <row r="882" spans="1:6" ht="15.75" customHeight="1" x14ac:dyDescent="0.25">
      <c r="A882" s="28"/>
      <c r="D882" s="29"/>
      <c r="E882" s="29"/>
      <c r="F882" s="29"/>
    </row>
    <row r="883" spans="1:6" ht="15.75" customHeight="1" x14ac:dyDescent="0.25">
      <c r="A883" s="28"/>
      <c r="D883" s="29"/>
      <c r="E883" s="29"/>
      <c r="F883" s="29"/>
    </row>
    <row r="884" spans="1:6" ht="15.75" customHeight="1" x14ac:dyDescent="0.25">
      <c r="A884" s="28"/>
      <c r="D884" s="29"/>
      <c r="E884" s="29"/>
      <c r="F884" s="29"/>
    </row>
    <row r="885" spans="1:6" ht="15.75" customHeight="1" x14ac:dyDescent="0.25">
      <c r="A885" s="28"/>
      <c r="D885" s="29"/>
      <c r="E885" s="29"/>
      <c r="F885" s="29"/>
    </row>
    <row r="886" spans="1:6" ht="15.75" customHeight="1" x14ac:dyDescent="0.25">
      <c r="A886" s="28"/>
      <c r="D886" s="29"/>
      <c r="E886" s="29"/>
      <c r="F886" s="29"/>
    </row>
    <row r="887" spans="1:6" ht="15.75" customHeight="1" x14ac:dyDescent="0.25">
      <c r="A887" s="28"/>
      <c r="D887" s="29"/>
      <c r="E887" s="29"/>
      <c r="F887" s="29"/>
    </row>
    <row r="888" spans="1:6" ht="15.75" customHeight="1" x14ac:dyDescent="0.25">
      <c r="A888" s="28"/>
      <c r="D888" s="29"/>
      <c r="E888" s="29"/>
      <c r="F888" s="29"/>
    </row>
    <row r="889" spans="1:6" ht="15.75" customHeight="1" x14ac:dyDescent="0.25">
      <c r="A889" s="28"/>
      <c r="D889" s="29"/>
      <c r="E889" s="29"/>
      <c r="F889" s="29"/>
    </row>
    <row r="890" spans="1:6" ht="15.75" customHeight="1" x14ac:dyDescent="0.25">
      <c r="A890" s="28"/>
      <c r="D890" s="29"/>
      <c r="E890" s="29"/>
      <c r="F890" s="29"/>
    </row>
    <row r="891" spans="1:6" ht="15.75" customHeight="1" x14ac:dyDescent="0.25">
      <c r="A891" s="28"/>
      <c r="D891" s="29"/>
      <c r="E891" s="29"/>
      <c r="F891" s="29"/>
    </row>
    <row r="892" spans="1:6" ht="15.75" customHeight="1" x14ac:dyDescent="0.25">
      <c r="A892" s="28"/>
      <c r="D892" s="29"/>
      <c r="E892" s="29"/>
      <c r="F892" s="29"/>
    </row>
    <row r="893" spans="1:6" ht="15.75" customHeight="1" x14ac:dyDescent="0.25">
      <c r="A893" s="28"/>
      <c r="D893" s="29"/>
      <c r="E893" s="29"/>
      <c r="F893" s="29"/>
    </row>
    <row r="894" spans="1:6" ht="15.75" customHeight="1" x14ac:dyDescent="0.25">
      <c r="A894" s="28"/>
      <c r="D894" s="29"/>
      <c r="E894" s="29"/>
      <c r="F894" s="29"/>
    </row>
    <row r="895" spans="1:6" ht="15.75" customHeight="1" x14ac:dyDescent="0.25">
      <c r="A895" s="28"/>
      <c r="D895" s="29"/>
      <c r="E895" s="29"/>
      <c r="F895" s="29"/>
    </row>
    <row r="896" spans="1:6" ht="15.75" customHeight="1" x14ac:dyDescent="0.25">
      <c r="A896" s="28"/>
      <c r="D896" s="29"/>
      <c r="E896" s="29"/>
      <c r="F896" s="29"/>
    </row>
    <row r="897" spans="1:6" ht="15.75" customHeight="1" x14ac:dyDescent="0.25">
      <c r="A897" s="28"/>
      <c r="D897" s="29"/>
      <c r="E897" s="29"/>
      <c r="F897" s="29"/>
    </row>
    <row r="898" spans="1:6" ht="15.75" customHeight="1" x14ac:dyDescent="0.25">
      <c r="A898" s="28"/>
      <c r="D898" s="29"/>
      <c r="E898" s="29"/>
      <c r="F898" s="29"/>
    </row>
    <row r="899" spans="1:6" ht="15.75" customHeight="1" x14ac:dyDescent="0.25">
      <c r="A899" s="28"/>
      <c r="D899" s="29"/>
      <c r="E899" s="29"/>
      <c r="F899" s="29"/>
    </row>
    <row r="900" spans="1:6" ht="15.75" customHeight="1" x14ac:dyDescent="0.25">
      <c r="A900" s="28"/>
      <c r="D900" s="29"/>
      <c r="E900" s="29"/>
      <c r="F900" s="29"/>
    </row>
    <row r="901" spans="1:6" ht="15.75" customHeight="1" x14ac:dyDescent="0.25">
      <c r="A901" s="28"/>
      <c r="D901" s="29"/>
      <c r="E901" s="29"/>
      <c r="F901" s="29"/>
    </row>
    <row r="902" spans="1:6" ht="15.75" customHeight="1" x14ac:dyDescent="0.25">
      <c r="A902" s="28"/>
      <c r="D902" s="29"/>
      <c r="E902" s="29"/>
      <c r="F902" s="29"/>
    </row>
    <row r="903" spans="1:6" ht="15.75" customHeight="1" x14ac:dyDescent="0.25">
      <c r="A903" s="28"/>
      <c r="D903" s="29"/>
      <c r="E903" s="29"/>
      <c r="F903" s="29"/>
    </row>
    <row r="904" spans="1:6" ht="15.75" customHeight="1" x14ac:dyDescent="0.25">
      <c r="A904" s="28"/>
      <c r="D904" s="29"/>
      <c r="E904" s="29"/>
      <c r="F904" s="29"/>
    </row>
    <row r="905" spans="1:6" ht="15.75" customHeight="1" x14ac:dyDescent="0.25">
      <c r="A905" s="28"/>
      <c r="D905" s="29"/>
      <c r="E905" s="29"/>
      <c r="F905" s="29"/>
    </row>
    <row r="906" spans="1:6" ht="15.75" customHeight="1" x14ac:dyDescent="0.25">
      <c r="A906" s="28"/>
      <c r="D906" s="29"/>
      <c r="E906" s="29"/>
      <c r="F906" s="29"/>
    </row>
    <row r="907" spans="1:6" ht="15.75" customHeight="1" x14ac:dyDescent="0.25">
      <c r="A907" s="28"/>
      <c r="D907" s="29"/>
      <c r="E907" s="29"/>
      <c r="F907" s="29"/>
    </row>
    <row r="908" spans="1:6" ht="15.75" customHeight="1" x14ac:dyDescent="0.25">
      <c r="A908" s="28"/>
      <c r="D908" s="29"/>
      <c r="E908" s="29"/>
      <c r="F908" s="29"/>
    </row>
    <row r="909" spans="1:6" ht="15.75" customHeight="1" x14ac:dyDescent="0.25">
      <c r="A909" s="28"/>
      <c r="D909" s="29"/>
      <c r="E909" s="29"/>
      <c r="F909" s="29"/>
    </row>
    <row r="910" spans="1:6" ht="15.75" customHeight="1" x14ac:dyDescent="0.25">
      <c r="A910" s="28"/>
      <c r="D910" s="29"/>
      <c r="E910" s="29"/>
      <c r="F910" s="29"/>
    </row>
    <row r="911" spans="1:6" ht="15.75" customHeight="1" x14ac:dyDescent="0.25">
      <c r="A911" s="28"/>
      <c r="D911" s="29"/>
      <c r="E911" s="29"/>
      <c r="F911" s="29"/>
    </row>
    <row r="912" spans="1:6" ht="15.75" customHeight="1" x14ac:dyDescent="0.25">
      <c r="A912" s="28"/>
      <c r="D912" s="29"/>
      <c r="E912" s="29"/>
      <c r="F912" s="29"/>
    </row>
    <row r="913" spans="1:6" ht="15.75" customHeight="1" x14ac:dyDescent="0.25">
      <c r="A913" s="28"/>
      <c r="D913" s="29"/>
      <c r="E913" s="29"/>
      <c r="F913" s="29"/>
    </row>
    <row r="914" spans="1:6" ht="15.75" customHeight="1" x14ac:dyDescent="0.25">
      <c r="A914" s="28"/>
      <c r="D914" s="29"/>
      <c r="E914" s="29"/>
      <c r="F914" s="29"/>
    </row>
    <row r="915" spans="1:6" ht="15.75" customHeight="1" x14ac:dyDescent="0.25">
      <c r="A915" s="28"/>
      <c r="D915" s="29"/>
      <c r="E915" s="29"/>
      <c r="F915" s="29"/>
    </row>
    <row r="916" spans="1:6" ht="15.75" customHeight="1" x14ac:dyDescent="0.25">
      <c r="A916" s="28"/>
      <c r="D916" s="29"/>
      <c r="E916" s="29"/>
      <c r="F916" s="29"/>
    </row>
    <row r="917" spans="1:6" ht="15.75" customHeight="1" x14ac:dyDescent="0.25">
      <c r="A917" s="28"/>
      <c r="D917" s="29"/>
      <c r="E917" s="29"/>
      <c r="F917" s="29"/>
    </row>
    <row r="918" spans="1:6" ht="15.75" customHeight="1" x14ac:dyDescent="0.25">
      <c r="A918" s="28"/>
      <c r="D918" s="29"/>
      <c r="E918" s="29"/>
      <c r="F918" s="29"/>
    </row>
    <row r="919" spans="1:6" ht="15.75" customHeight="1" x14ac:dyDescent="0.25">
      <c r="A919" s="28"/>
      <c r="D919" s="29"/>
      <c r="E919" s="29"/>
      <c r="F919" s="29"/>
    </row>
    <row r="920" spans="1:6" ht="15.75" customHeight="1" x14ac:dyDescent="0.25">
      <c r="A920" s="28"/>
      <c r="D920" s="29"/>
      <c r="E920" s="29"/>
      <c r="F920" s="29"/>
    </row>
    <row r="921" spans="1:6" ht="15.75" customHeight="1" x14ac:dyDescent="0.25">
      <c r="A921" s="28"/>
      <c r="D921" s="29"/>
      <c r="E921" s="29"/>
      <c r="F921" s="29"/>
    </row>
    <row r="922" spans="1:6" ht="15.75" customHeight="1" x14ac:dyDescent="0.25">
      <c r="A922" s="28"/>
      <c r="D922" s="29"/>
      <c r="E922" s="29"/>
      <c r="F922" s="29"/>
    </row>
    <row r="923" spans="1:6" ht="15.75" customHeight="1" x14ac:dyDescent="0.25">
      <c r="A923" s="28"/>
      <c r="D923" s="29"/>
      <c r="E923" s="29"/>
      <c r="F923" s="29"/>
    </row>
    <row r="924" spans="1:6" ht="15.75" customHeight="1" x14ac:dyDescent="0.25">
      <c r="A924" s="28"/>
      <c r="D924" s="29"/>
      <c r="E924" s="29"/>
      <c r="F924" s="29"/>
    </row>
    <row r="925" spans="1:6" ht="15.75" customHeight="1" x14ac:dyDescent="0.25">
      <c r="A925" s="28"/>
      <c r="D925" s="29"/>
      <c r="E925" s="29"/>
      <c r="F925" s="29"/>
    </row>
    <row r="926" spans="1:6" ht="15.75" customHeight="1" x14ac:dyDescent="0.25">
      <c r="A926" s="28"/>
      <c r="D926" s="29"/>
      <c r="E926" s="29"/>
      <c r="F926" s="29"/>
    </row>
    <row r="927" spans="1:6" ht="15.75" customHeight="1" x14ac:dyDescent="0.25">
      <c r="A927" s="28"/>
      <c r="D927" s="29"/>
      <c r="E927" s="29"/>
      <c r="F927" s="29"/>
    </row>
    <row r="928" spans="1:6" ht="15.75" customHeight="1" x14ac:dyDescent="0.25">
      <c r="A928" s="28"/>
      <c r="D928" s="29"/>
      <c r="E928" s="29"/>
      <c r="F928" s="29"/>
    </row>
    <row r="929" spans="1:6" ht="15.75" customHeight="1" x14ac:dyDescent="0.25">
      <c r="A929" s="28"/>
      <c r="D929" s="29"/>
      <c r="E929" s="29"/>
      <c r="F929" s="29"/>
    </row>
    <row r="930" spans="1:6" ht="15.75" customHeight="1" x14ac:dyDescent="0.25">
      <c r="A930" s="28"/>
      <c r="D930" s="29"/>
      <c r="E930" s="29"/>
      <c r="F930" s="29"/>
    </row>
    <row r="931" spans="1:6" ht="15.75" customHeight="1" x14ac:dyDescent="0.25">
      <c r="A931" s="28"/>
      <c r="D931" s="29"/>
      <c r="E931" s="29"/>
      <c r="F931" s="29"/>
    </row>
    <row r="932" spans="1:6" ht="15.75" customHeight="1" x14ac:dyDescent="0.25">
      <c r="A932" s="28"/>
      <c r="D932" s="29"/>
      <c r="E932" s="29"/>
      <c r="F932" s="29"/>
    </row>
    <row r="933" spans="1:6" ht="15.75" customHeight="1" x14ac:dyDescent="0.25">
      <c r="A933" s="28"/>
      <c r="D933" s="29"/>
      <c r="E933" s="29"/>
      <c r="F933" s="29"/>
    </row>
    <row r="934" spans="1:6" ht="15.75" customHeight="1" x14ac:dyDescent="0.25">
      <c r="A934" s="28"/>
      <c r="D934" s="29"/>
      <c r="E934" s="29"/>
      <c r="F934" s="29"/>
    </row>
    <row r="935" spans="1:6" ht="15.75" customHeight="1" x14ac:dyDescent="0.25">
      <c r="A935" s="28"/>
      <c r="D935" s="29"/>
      <c r="E935" s="29"/>
      <c r="F935" s="29"/>
    </row>
    <row r="936" spans="1:6" ht="15.75" customHeight="1" x14ac:dyDescent="0.25">
      <c r="A936" s="28"/>
      <c r="D936" s="29"/>
      <c r="E936" s="29"/>
      <c r="F936" s="29"/>
    </row>
    <row r="937" spans="1:6" ht="15.75" customHeight="1" x14ac:dyDescent="0.25">
      <c r="A937" s="28"/>
      <c r="D937" s="29"/>
      <c r="E937" s="29"/>
      <c r="F937" s="29"/>
    </row>
    <row r="938" spans="1:6" ht="15.75" customHeight="1" x14ac:dyDescent="0.25">
      <c r="A938" s="28"/>
      <c r="D938" s="29"/>
      <c r="E938" s="29"/>
      <c r="F938" s="29"/>
    </row>
    <row r="939" spans="1:6" ht="15.75" customHeight="1" x14ac:dyDescent="0.25">
      <c r="A939" s="28"/>
      <c r="D939" s="29"/>
      <c r="E939" s="29"/>
      <c r="F939" s="29"/>
    </row>
    <row r="940" spans="1:6" ht="15.75" customHeight="1" x14ac:dyDescent="0.25">
      <c r="A940" s="28"/>
      <c r="D940" s="29"/>
      <c r="E940" s="29"/>
      <c r="F940" s="29"/>
    </row>
    <row r="941" spans="1:6" ht="15.75" customHeight="1" x14ac:dyDescent="0.25">
      <c r="A941" s="28"/>
      <c r="D941" s="29"/>
      <c r="E941" s="29"/>
      <c r="F941" s="29"/>
    </row>
    <row r="942" spans="1:6" ht="15.75" customHeight="1" x14ac:dyDescent="0.25">
      <c r="A942" s="28"/>
      <c r="D942" s="29"/>
      <c r="E942" s="29"/>
      <c r="F942" s="29"/>
    </row>
    <row r="943" spans="1:6" ht="15.75" customHeight="1" x14ac:dyDescent="0.25">
      <c r="A943" s="28"/>
      <c r="D943" s="29"/>
      <c r="E943" s="29"/>
      <c r="F943" s="29"/>
    </row>
    <row r="944" spans="1:6" ht="15.75" customHeight="1" x14ac:dyDescent="0.25">
      <c r="A944" s="28"/>
      <c r="D944" s="29"/>
      <c r="E944" s="29"/>
      <c r="F944" s="29"/>
    </row>
    <row r="945" spans="1:6" ht="15.75" customHeight="1" x14ac:dyDescent="0.25">
      <c r="A945" s="28"/>
      <c r="D945" s="29"/>
      <c r="E945" s="29"/>
      <c r="F945" s="29"/>
    </row>
    <row r="946" spans="1:6" ht="15.75" customHeight="1" x14ac:dyDescent="0.25">
      <c r="A946" s="28"/>
      <c r="D946" s="29"/>
      <c r="E946" s="29"/>
      <c r="F946" s="29"/>
    </row>
    <row r="947" spans="1:6" ht="15.75" customHeight="1" x14ac:dyDescent="0.25">
      <c r="A947" s="28"/>
      <c r="D947" s="29"/>
      <c r="E947" s="29"/>
      <c r="F947" s="29"/>
    </row>
    <row r="948" spans="1:6" ht="15.75" customHeight="1" x14ac:dyDescent="0.25">
      <c r="A948" s="28"/>
      <c r="D948" s="29"/>
      <c r="E948" s="29"/>
      <c r="F948" s="29"/>
    </row>
    <row r="949" spans="1:6" ht="15.75" customHeight="1" x14ac:dyDescent="0.25">
      <c r="A949" s="28"/>
      <c r="D949" s="29"/>
      <c r="E949" s="29"/>
      <c r="F949" s="29"/>
    </row>
    <row r="950" spans="1:6" ht="15.75" customHeight="1" x14ac:dyDescent="0.25">
      <c r="A950" s="28"/>
      <c r="D950" s="29"/>
      <c r="E950" s="29"/>
      <c r="F950" s="29"/>
    </row>
    <row r="951" spans="1:6" ht="15.75" customHeight="1" x14ac:dyDescent="0.25">
      <c r="A951" s="28"/>
      <c r="D951" s="29"/>
      <c r="E951" s="29"/>
      <c r="F951" s="29"/>
    </row>
    <row r="952" spans="1:6" ht="15.75" customHeight="1" x14ac:dyDescent="0.25">
      <c r="A952" s="28"/>
      <c r="D952" s="29"/>
      <c r="E952" s="29"/>
      <c r="F952" s="29"/>
    </row>
    <row r="953" spans="1:6" ht="15.75" customHeight="1" x14ac:dyDescent="0.25">
      <c r="A953" s="28"/>
      <c r="D953" s="29"/>
      <c r="E953" s="29"/>
      <c r="F953" s="29"/>
    </row>
    <row r="954" spans="1:6" ht="15.75" customHeight="1" x14ac:dyDescent="0.25">
      <c r="A954" s="28"/>
      <c r="D954" s="29"/>
      <c r="E954" s="29"/>
      <c r="F954" s="29"/>
    </row>
    <row r="955" spans="1:6" ht="15.75" customHeight="1" x14ac:dyDescent="0.25">
      <c r="A955" s="28"/>
      <c r="D955" s="29"/>
      <c r="E955" s="29"/>
      <c r="F955" s="29"/>
    </row>
    <row r="956" spans="1:6" ht="15.75" customHeight="1" x14ac:dyDescent="0.25">
      <c r="A956" s="28"/>
      <c r="D956" s="29"/>
      <c r="E956" s="29"/>
      <c r="F956" s="29"/>
    </row>
    <row r="957" spans="1:6" ht="15.75" customHeight="1" x14ac:dyDescent="0.25">
      <c r="A957" s="28"/>
      <c r="D957" s="29"/>
      <c r="E957" s="29"/>
      <c r="F957" s="29"/>
    </row>
    <row r="958" spans="1:6" ht="15.75" customHeight="1" x14ac:dyDescent="0.25">
      <c r="A958" s="28"/>
      <c r="D958" s="29"/>
      <c r="E958" s="29"/>
      <c r="F958" s="29"/>
    </row>
    <row r="959" spans="1:6" ht="15.75" customHeight="1" x14ac:dyDescent="0.25">
      <c r="A959" s="28"/>
      <c r="D959" s="29"/>
      <c r="E959" s="29"/>
      <c r="F959" s="29"/>
    </row>
    <row r="960" spans="1:6" ht="15.75" customHeight="1" x14ac:dyDescent="0.25">
      <c r="A960" s="28"/>
      <c r="D960" s="29"/>
      <c r="E960" s="29"/>
      <c r="F960" s="29"/>
    </row>
    <row r="961" spans="1:6" ht="15.75" customHeight="1" x14ac:dyDescent="0.25">
      <c r="A961" s="28"/>
      <c r="D961" s="29"/>
      <c r="E961" s="29"/>
      <c r="F961" s="29"/>
    </row>
    <row r="962" spans="1:6" ht="15.75" customHeight="1" x14ac:dyDescent="0.25">
      <c r="A962" s="28"/>
      <c r="D962" s="29"/>
      <c r="E962" s="29"/>
      <c r="F962" s="29"/>
    </row>
    <row r="963" spans="1:6" ht="15.75" customHeight="1" x14ac:dyDescent="0.25">
      <c r="A963" s="28"/>
      <c r="D963" s="29"/>
      <c r="E963" s="29"/>
      <c r="F963" s="29"/>
    </row>
    <row r="964" spans="1:6" ht="15.75" customHeight="1" x14ac:dyDescent="0.25">
      <c r="A964" s="28"/>
      <c r="D964" s="29"/>
      <c r="E964" s="29"/>
      <c r="F964" s="29"/>
    </row>
    <row r="965" spans="1:6" ht="15.75" customHeight="1" x14ac:dyDescent="0.25">
      <c r="A965" s="28"/>
      <c r="D965" s="29"/>
      <c r="E965" s="29"/>
      <c r="F965" s="29"/>
    </row>
    <row r="966" spans="1:6" ht="15.75" customHeight="1" x14ac:dyDescent="0.25">
      <c r="A966" s="28"/>
      <c r="D966" s="29"/>
      <c r="E966" s="29"/>
      <c r="F966" s="29"/>
    </row>
    <row r="967" spans="1:6" ht="15.75" customHeight="1" x14ac:dyDescent="0.25">
      <c r="A967" s="28"/>
      <c r="D967" s="29"/>
      <c r="E967" s="29"/>
      <c r="F967" s="29"/>
    </row>
    <row r="968" spans="1:6" ht="15.75" customHeight="1" x14ac:dyDescent="0.25">
      <c r="A968" s="28"/>
      <c r="D968" s="29"/>
      <c r="E968" s="29"/>
      <c r="F968" s="29"/>
    </row>
    <row r="969" spans="1:6" ht="15.75" customHeight="1" x14ac:dyDescent="0.25">
      <c r="A969" s="28"/>
      <c r="D969" s="29"/>
      <c r="E969" s="29"/>
      <c r="F969" s="29"/>
    </row>
    <row r="970" spans="1:6" ht="15.75" customHeight="1" x14ac:dyDescent="0.25">
      <c r="A970" s="28"/>
      <c r="D970" s="29"/>
      <c r="E970" s="29"/>
      <c r="F970" s="29"/>
    </row>
    <row r="971" spans="1:6" ht="15.75" customHeight="1" x14ac:dyDescent="0.25">
      <c r="A971" s="28"/>
      <c r="D971" s="29"/>
      <c r="E971" s="29"/>
      <c r="F971" s="29"/>
    </row>
    <row r="972" spans="1:6" ht="15.75" customHeight="1" x14ac:dyDescent="0.25">
      <c r="A972" s="28"/>
      <c r="D972" s="29"/>
      <c r="E972" s="29"/>
      <c r="F972" s="29"/>
    </row>
    <row r="973" spans="1:6" ht="15.75" customHeight="1" x14ac:dyDescent="0.25">
      <c r="A973" s="28"/>
      <c r="D973" s="29"/>
      <c r="E973" s="29"/>
      <c r="F973" s="29"/>
    </row>
    <row r="974" spans="1:6" ht="15.75" customHeight="1" x14ac:dyDescent="0.25">
      <c r="A974" s="28"/>
      <c r="D974" s="29"/>
      <c r="E974" s="29"/>
      <c r="F974" s="29"/>
    </row>
    <row r="975" spans="1:6" ht="15.75" customHeight="1" x14ac:dyDescent="0.25">
      <c r="A975" s="28"/>
      <c r="D975" s="29"/>
      <c r="E975" s="29"/>
      <c r="F975" s="29"/>
    </row>
    <row r="976" spans="1:6" ht="15.75" customHeight="1" x14ac:dyDescent="0.25">
      <c r="A976" s="28"/>
      <c r="D976" s="29"/>
      <c r="E976" s="29"/>
      <c r="F976" s="29"/>
    </row>
    <row r="977" spans="1:6" ht="15.75" customHeight="1" x14ac:dyDescent="0.25">
      <c r="A977" s="28"/>
      <c r="D977" s="29"/>
      <c r="E977" s="29"/>
      <c r="F977" s="29"/>
    </row>
    <row r="978" spans="1:6" ht="15.75" customHeight="1" x14ac:dyDescent="0.25">
      <c r="A978" s="28"/>
      <c r="D978" s="29"/>
      <c r="E978" s="29"/>
      <c r="F978" s="29"/>
    </row>
    <row r="979" spans="1:6" ht="15.75" customHeight="1" x14ac:dyDescent="0.25">
      <c r="A979" s="28"/>
      <c r="D979" s="29"/>
      <c r="E979" s="29"/>
      <c r="F979" s="29"/>
    </row>
    <row r="980" spans="1:6" ht="15.75" customHeight="1" x14ac:dyDescent="0.25">
      <c r="A980" s="28"/>
      <c r="D980" s="29"/>
      <c r="E980" s="29"/>
      <c r="F980" s="29"/>
    </row>
    <row r="981" spans="1:6" ht="15.75" customHeight="1" x14ac:dyDescent="0.25">
      <c r="A981" s="28"/>
      <c r="D981" s="29"/>
      <c r="E981" s="29"/>
      <c r="F981" s="29"/>
    </row>
    <row r="982" spans="1:6" ht="15.75" customHeight="1" x14ac:dyDescent="0.25">
      <c r="A982" s="28"/>
      <c r="D982" s="29"/>
      <c r="E982" s="29"/>
      <c r="F982" s="29"/>
    </row>
    <row r="983" spans="1:6" ht="15.75" customHeight="1" x14ac:dyDescent="0.25">
      <c r="A983" s="28"/>
      <c r="D983" s="29"/>
      <c r="E983" s="29"/>
      <c r="F983" s="29"/>
    </row>
    <row r="984" spans="1:6" ht="15.75" customHeight="1" x14ac:dyDescent="0.25">
      <c r="A984" s="28"/>
      <c r="D984" s="29"/>
      <c r="E984" s="29"/>
      <c r="F984" s="29"/>
    </row>
    <row r="985" spans="1:6" ht="15.75" customHeight="1" x14ac:dyDescent="0.25">
      <c r="A985" s="28"/>
      <c r="D985" s="29"/>
      <c r="E985" s="29"/>
      <c r="F985" s="29"/>
    </row>
    <row r="986" spans="1:6" ht="15.75" customHeight="1" x14ac:dyDescent="0.25">
      <c r="A986" s="28"/>
      <c r="D986" s="29"/>
      <c r="E986" s="29"/>
      <c r="F986" s="29"/>
    </row>
    <row r="987" spans="1:6" ht="15.75" customHeight="1" x14ac:dyDescent="0.25">
      <c r="A987" s="28"/>
      <c r="D987" s="29"/>
      <c r="E987" s="29"/>
      <c r="F987" s="29"/>
    </row>
    <row r="988" spans="1:6" ht="15.75" customHeight="1" x14ac:dyDescent="0.25">
      <c r="A988" s="28"/>
      <c r="D988" s="29"/>
      <c r="E988" s="29"/>
      <c r="F988" s="29"/>
    </row>
    <row r="989" spans="1:6" ht="15.75" customHeight="1" x14ac:dyDescent="0.25">
      <c r="A989" s="28"/>
      <c r="D989" s="29"/>
      <c r="E989" s="29"/>
      <c r="F989" s="29"/>
    </row>
    <row r="990" spans="1:6" ht="15.75" customHeight="1" x14ac:dyDescent="0.25">
      <c r="A990" s="28"/>
      <c r="D990" s="29"/>
      <c r="E990" s="29"/>
      <c r="F990" s="29"/>
    </row>
    <row r="991" spans="1:6" ht="15.75" customHeight="1" x14ac:dyDescent="0.25">
      <c r="A991" s="28"/>
      <c r="D991" s="29"/>
      <c r="E991" s="29"/>
      <c r="F991" s="29"/>
    </row>
    <row r="992" spans="1:6" ht="15.75" customHeight="1" x14ac:dyDescent="0.25">
      <c r="A992" s="28"/>
      <c r="D992" s="29"/>
      <c r="E992" s="29"/>
      <c r="F992" s="29"/>
    </row>
    <row r="993" spans="1:6" ht="15.75" customHeight="1" x14ac:dyDescent="0.25">
      <c r="A993" s="28"/>
      <c r="D993" s="29"/>
      <c r="E993" s="29"/>
      <c r="F993" s="29"/>
    </row>
    <row r="994" spans="1:6" ht="15.75" customHeight="1" x14ac:dyDescent="0.25">
      <c r="A994" s="28"/>
      <c r="D994" s="29"/>
      <c r="E994" s="29"/>
      <c r="F994" s="29"/>
    </row>
    <row r="995" spans="1:6" ht="15.75" customHeight="1" x14ac:dyDescent="0.25">
      <c r="A995" s="28"/>
      <c r="D995" s="29"/>
      <c r="E995" s="29"/>
      <c r="F995" s="29"/>
    </row>
    <row r="996" spans="1:6" ht="15.75" customHeight="1" x14ac:dyDescent="0.25">
      <c r="A996" s="28"/>
      <c r="D996" s="29"/>
      <c r="E996" s="29"/>
      <c r="F996" s="29"/>
    </row>
    <row r="997" spans="1:6" ht="15.75" customHeight="1" x14ac:dyDescent="0.25">
      <c r="A997" s="28"/>
      <c r="D997" s="29"/>
      <c r="E997" s="29"/>
      <c r="F997" s="29"/>
    </row>
    <row r="998" spans="1:6" ht="15.75" customHeight="1" x14ac:dyDescent="0.25">
      <c r="A998" s="28"/>
      <c r="D998" s="29"/>
      <c r="E998" s="29"/>
      <c r="F998" s="29"/>
    </row>
    <row r="999" spans="1:6" ht="15.75" customHeight="1" x14ac:dyDescent="0.25">
      <c r="A999" s="28"/>
      <c r="D999" s="29"/>
      <c r="E999" s="29"/>
      <c r="F999" s="29"/>
    </row>
    <row r="1000" spans="1:6" ht="15.75" customHeight="1" x14ac:dyDescent="0.25">
      <c r="A1000" s="28"/>
      <c r="D1000" s="29"/>
      <c r="E1000" s="29"/>
      <c r="F1000" s="29"/>
    </row>
    <row r="1001" spans="1:6" ht="15.75" customHeight="1" x14ac:dyDescent="0.25">
      <c r="A1001" s="28"/>
      <c r="D1001" s="29"/>
      <c r="E1001" s="29"/>
      <c r="F1001" s="29"/>
    </row>
    <row r="1002" spans="1:6" ht="15.75" customHeight="1" x14ac:dyDescent="0.25">
      <c r="A1002" s="28"/>
      <c r="D1002" s="29"/>
      <c r="E1002" s="29"/>
      <c r="F1002" s="29"/>
    </row>
  </sheetData>
  <mergeCells count="9">
    <mergeCell ref="G6:I6"/>
    <mergeCell ref="B12:C12"/>
    <mergeCell ref="B15:C15"/>
    <mergeCell ref="B26:C26"/>
    <mergeCell ref="A1:E1"/>
    <mergeCell ref="A2:E2"/>
    <mergeCell ref="A3:E3"/>
    <mergeCell ref="D6:F6"/>
    <mergeCell ref="B8:C8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Detalle ejecución Cuota Gerenci</vt:lpstr>
      <vt:lpstr>Resolución 2643 de 2020</vt:lpstr>
      <vt:lpstr>'Detalle ejecución Cuota Gerenci'!Área_de_impresión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Alejandra Torres Rey</dc:creator>
  <cp:lastModifiedBy>Iván</cp:lastModifiedBy>
  <cp:lastPrinted>2021-04-21T19:59:59Z</cp:lastPrinted>
  <dcterms:created xsi:type="dcterms:W3CDTF">2020-09-01T19:28:46Z</dcterms:created>
  <dcterms:modified xsi:type="dcterms:W3CDTF">2021-04-26T14:47:10Z</dcterms:modified>
</cp:coreProperties>
</file>