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https://itmeduco-my.sharepoint.com/personal/vanessaespinosa_itm_edu_co/Documents/Vanessa Espinosa - Jurídica/Abogados-Logística/Alberto-Vanessa/2021/Mínima cuantía/Mtto Puertas Vehiculares/"/>
    </mc:Choice>
  </mc:AlternateContent>
  <xr:revisionPtr revIDLastSave="13" documentId="13_ncr:1_{55767DED-F1AB-475A-A5EB-87EA5A9CFE3E}" xr6:coauthVersionLast="46" xr6:coauthVersionMax="46" xr10:uidLastSave="{95FEA85C-DBB0-4A6C-BC35-8F6057DD29ED}"/>
  <bookViews>
    <workbookView xWindow="-110" yWindow="-110" windowWidth="38620" windowHeight="21220" xr2:uid="{00000000-000D-0000-FFFF-FFFF00000000}"/>
  </bookViews>
  <sheets>
    <sheet name="estudio del mercado" sheetId="2" r:id="rId1"/>
  </sheets>
  <definedNames>
    <definedName name="_xlnm.Print_Area" localSheetId="0">'estudio del mercado'!$A$1:$F$61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3" i="2" l="1"/>
  <c r="E52" i="2"/>
  <c r="F55" i="2"/>
  <c r="F31" i="2"/>
  <c r="F30" i="2"/>
  <c r="F29" i="2"/>
  <c r="F26" i="2"/>
  <c r="F27" i="2"/>
  <c r="F25" i="2"/>
  <c r="F23" i="2"/>
  <c r="F22" i="2"/>
  <c r="F44" i="2"/>
  <c r="F53" i="2"/>
  <c r="F59" i="2" s="1"/>
  <c r="E54" i="2"/>
  <c r="E55" i="2"/>
  <c r="E56" i="2"/>
  <c r="F56" i="2" s="1"/>
  <c r="E57" i="2"/>
  <c r="F57" i="2" s="1"/>
  <c r="A33" i="2"/>
  <c r="F52" i="2"/>
  <c r="F58" i="2"/>
  <c r="F43" i="2"/>
  <c r="F42" i="2"/>
  <c r="F41" i="2"/>
  <c r="F40" i="2"/>
  <c r="F38" i="2"/>
  <c r="F37" i="2"/>
  <c r="F45" i="2" l="1"/>
  <c r="F46" i="2" s="1"/>
  <c r="D9" i="2" s="1"/>
  <c r="F60" i="2"/>
  <c r="F61" i="2" s="1"/>
  <c r="F28" i="2"/>
  <c r="B9" i="2" l="1"/>
  <c r="B10" i="2" s="1"/>
</calcChain>
</file>

<file path=xl/sharedStrings.xml><?xml version="1.0" encoding="utf-8"?>
<sst xmlns="http://schemas.openxmlformats.org/spreadsheetml/2006/main" count="78" uniqueCount="42">
  <si>
    <t>IDENTIFICACIÓN DE LA NECESIDAD Y DEFINICIÓN DEL PRESUPUESTO</t>
  </si>
  <si>
    <t>Código</t>
  </si>
  <si>
    <t>FBS 090</t>
  </si>
  <si>
    <t>Versión</t>
  </si>
  <si>
    <t>Fecha</t>
  </si>
  <si>
    <t>CONTACTO</t>
  </si>
  <si>
    <t>TELEFONO</t>
  </si>
  <si>
    <t>Nombre</t>
  </si>
  <si>
    <t>Valor</t>
  </si>
  <si>
    <t xml:space="preserve">Precio promedio </t>
  </si>
  <si>
    <t>OBSERVACIONES A TENER EN CUENTA</t>
  </si>
  <si>
    <t>Este documento  hace parte de los estudios previos y  como tal debe anexarse a la documentación del proceso de contratación que se solicita</t>
  </si>
  <si>
    <t>ITEM</t>
  </si>
  <si>
    <t>CANT.</t>
  </si>
  <si>
    <t>ESPECIFICACIONES TÉCNICAS DETALLADAS</t>
  </si>
  <si>
    <t>VALOR UNITARIO SIN IVA</t>
  </si>
  <si>
    <t>VALOR  TOTAL ANTES DEL IVA</t>
  </si>
  <si>
    <t>VALOR TOTAL ANTES DEL IVA</t>
  </si>
  <si>
    <t>VALOR TOTAL IVA INCLUIDO</t>
  </si>
  <si>
    <t>OBJETO A CONTRATAR: Prestación del servicio de Mantenimiento para puertas electromecánicas vehiculares en los Campus Robledo y Fraternidad del ITM, de acuerdo con las especificaciones técnicas</t>
  </si>
  <si>
    <t>NUMERO DE MTOS</t>
  </si>
  <si>
    <t>Valor disponible para cambio o remplazo de piezas que se requieran por causa del desgaste producido por el normal funcionamiento de los equipos.</t>
  </si>
  <si>
    <t>OPCIÓN 1 HELP SOLUCIONES INFORMÁTICAS S.A.S</t>
  </si>
  <si>
    <t>CARLOS ARTURO SEANZ HURTADO</t>
  </si>
  <si>
    <t>3017252055
3043358650
2097131 Bogota</t>
  </si>
  <si>
    <t>VALOR DEL IVA 19%</t>
  </si>
  <si>
    <t>OPCIÓN 1  HELP SOLUCIONES INFORMÁTICAS S.A.S</t>
  </si>
  <si>
    <t xml:space="preserve">Mantenimiento preventivo dela  puerta vehicular del campus de Fraternidad tipo acordeón en 4 alas, abriendo dos a cada lado, con estructura en tubo PTS 60 x 60 x 2mm, y tubos sobrepuestos de diámetro 1 1/2 Cl 18, separados entre caras 10cm, con pasador portacandado en cada ala y 2 postes en PTS 150 x150 x4,3 mm para pivotar en chumaceras, su acabado final es en laca, herraje en riel ángulo de 1 ¼ x 3/16 y varilla redonda de 5/8” calibrada y rodamientos en hierro fundido de 2” 3/8 de diámetro con canal de 5/8, montadas en balineras, las dos alas de cada lado, son accionadas por un motor de braso hidraulico, cada una, de 250 W, 60 HZ de parada suave.                                                                    </t>
  </si>
  <si>
    <t xml:space="preserve">Mantenimiento preventivo de la  puerta para motos del campus de Fraternidad, tipo acordeón en 4 alas, abriendo dos a cada lado, con estructura en tubo PTS 60 x 60 x 2mm, y tubos sobrepuestos de diámetro 1 1/2 Cl 18, separados entre caras 10cm, con pasador portacandado en cada ala y 2 postes en PTS 150 x150 x4,3 mm para pivotar en chumaceras, su acabado final es en laca, herraje en riel ángulo de 1 ¼ x 3/16 y varilla redonda de 5/8” calibrada y rodamientos en hierro fundido de 2” 3/8 de diámetro con canal de 5/8, montadas en balineras, las dos alas de cada lado, son accionadas por un motor de brazo hidráulico, cada una, de 250 W, 60 HZ de parada suave.                                                                    </t>
  </si>
  <si>
    <t>CAMPUS ROBLEDO</t>
  </si>
  <si>
    <t xml:space="preserve">CAMPUS FRATERNIDAD </t>
  </si>
  <si>
    <t>PROMEDIO</t>
  </si>
  <si>
    <t>OPCIÓN 2 SUMEC S.A.S</t>
  </si>
  <si>
    <t>Juan F. Restrepo A.</t>
  </si>
  <si>
    <r>
      <t xml:space="preserve">Las </t>
    </r>
    <r>
      <rPr>
        <u/>
        <sz val="10"/>
        <rFont val="Arial Narrow"/>
        <family val="2"/>
      </rPr>
      <t>especificaciones técnicas</t>
    </r>
    <r>
      <rPr>
        <sz val="10"/>
        <rFont val="Arial Narrow"/>
        <family val="2"/>
      </rPr>
      <t xml:space="preserve"> deben ser completas e incluir todos los ítemes  del alcance del objeto.</t>
    </r>
  </si>
  <si>
    <r>
      <t>El</t>
    </r>
    <r>
      <rPr>
        <b/>
        <sz val="10"/>
        <rFont val="Arial Narrow"/>
        <family val="2"/>
      </rPr>
      <t xml:space="preserve"> contacto</t>
    </r>
    <r>
      <rPr>
        <sz val="10"/>
        <rFont val="Arial Narrow"/>
        <family val="2"/>
      </rPr>
      <t xml:space="preserve"> es  el nombre de la persona a la cual se le solicita vía telefónica la cotización para  efectos de determinar un presupuesto oficial acorde con los precios de mercado</t>
    </r>
  </si>
  <si>
    <r>
      <t xml:space="preserve">El </t>
    </r>
    <r>
      <rPr>
        <b/>
        <sz val="10"/>
        <rFont val="Arial Narrow"/>
        <family val="2"/>
      </rPr>
      <t>teléfono</t>
    </r>
    <r>
      <rPr>
        <sz val="10"/>
        <rFont val="Arial Narrow"/>
        <family val="2"/>
      </rPr>
      <t xml:space="preserve"> (s) es el correspondiente al contacto (empresa)</t>
    </r>
  </si>
  <si>
    <r>
      <t>Valor total de la cotización</t>
    </r>
    <r>
      <rPr>
        <sz val="10"/>
        <rFont val="Arial Narrow"/>
        <family val="2"/>
      </rPr>
      <t xml:space="preserve">  es el precio al cual el contacto estaría dispuesto a ofrecer el bien o servicio requerido</t>
    </r>
  </si>
  <si>
    <r>
      <t>Precio promedio</t>
    </r>
    <r>
      <rPr>
        <sz val="10"/>
        <rFont val="Arial Narrow"/>
        <family val="2"/>
      </rPr>
      <t xml:space="preserve"> es la sumatoria de las cotizaciones,  dividido el número de cotizantes (contactos) y es el valor por el cual debe expedirse la partida presupuestal para iniciar el proceso  de contratación. Si no se logran las 2 cotizaciones, justifique el por que? y efectúe el promedio con las que se allegaron. esta circunstancia debe justificarse en el cuadro de análisis económico  del valor estimado del contrato, cuando elabore los estudios previos. </t>
    </r>
  </si>
  <si>
    <r>
      <t>Mantenimiento preventivo de las puertas vehiculares tipo corrediza en la sede de</t>
    </r>
    <r>
      <rPr>
        <b/>
        <sz val="10"/>
        <color rgb="FF000000"/>
        <rFont val="Arial Narrow"/>
        <family val="2"/>
      </rPr>
      <t xml:space="preserve"> Robledo</t>
    </r>
    <r>
      <rPr>
        <sz val="10"/>
        <color rgb="FF000000"/>
        <rFont val="Arial Narrow"/>
        <family val="2"/>
      </rPr>
      <t>. Consiste en examinar, ajustar y lubricar periódicamente los equipos y las piezas mecánicas y todas las especificaciones contempladas en los estudios previos.</t>
    </r>
  </si>
  <si>
    <r>
      <t xml:space="preserve">Mantenimiento preventivo de la puerta vehicular tipo elevadiza en la sede de </t>
    </r>
    <r>
      <rPr>
        <b/>
        <sz val="10"/>
        <color rgb="FF000000"/>
        <rFont val="Arial Narrow"/>
        <family val="2"/>
      </rPr>
      <t>Robledo</t>
    </r>
    <r>
      <rPr>
        <sz val="10"/>
        <color rgb="FF000000"/>
        <rFont val="Arial Narrow"/>
        <family val="2"/>
      </rPr>
      <t>. Consiste en examinar, ajustar y lubricar periódicamente los equipos y las piezas mecánicas y todas las especificaciones contempladas en los estudios previos.</t>
    </r>
  </si>
  <si>
    <r>
      <t xml:space="preserve">Mantenimiento preventivo de la puerta vehiculare tipo corrediza en la sede de </t>
    </r>
    <r>
      <rPr>
        <b/>
        <sz val="10"/>
        <color rgb="FF000000"/>
        <rFont val="Arial Narrow"/>
        <family val="2"/>
      </rPr>
      <t>Fraternidad - Parque i</t>
    </r>
    <r>
      <rPr>
        <sz val="10"/>
        <color rgb="FF000000"/>
        <rFont val="Arial Narrow"/>
        <family val="2"/>
      </rPr>
      <t>. Consiste en examinar, ajustar y lubricar periódicamente los equipos y las piezas mecánicas y todas las especificaciones contempladas en los estudios previos.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</si>
</sst>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64" formatCode="_-&quot;$&quot;* #,##0_-;\-&quot;$&quot;* #,##0_-;_-&quot;$&quot;* &quot;-&quot;_-;_-@_-"/>
    <numFmt numFmtId="165" formatCode="00"/>
    <numFmt numFmtId="166" formatCode="yyyy\-mm\-dd;@"/>
    <numFmt numFmtId="167" formatCode="[$$-240A]\ #,##0"/>
    <numFmt numFmtId="168" formatCode="&quot;$&quot;\ #,##0_);[Red]\(&quot;$&quot;\ #,##0\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FFFF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u/>
      <sz val="10"/>
      <name val="Arial Narrow"/>
      <family val="2"/>
    </font>
    <font>
      <b/>
      <sz val="10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3">
    <xf numFmtId="0" fontId="0" fillId="0" borderId="0" xfId="0"/>
    <xf numFmtId="167" fontId="3" fillId="3" borderId="1" xfId="0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64" fontId="5" fillId="0" borderId="11" xfId="1" applyFont="1" applyBorder="1" applyAlignment="1">
      <alignment horizontal="center"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1" fontId="3" fillId="0" borderId="0" xfId="2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7" fillId="0" borderId="1" xfId="0" applyFont="1" applyBorder="1" applyAlignment="1">
      <alignment vertical="top" wrapText="1"/>
    </xf>
    <xf numFmtId="165" fontId="6" fillId="0" borderId="1" xfId="0" applyNumberFormat="1" applyFont="1" applyBorder="1" applyAlignment="1">
      <alignment horizontal="center"/>
    </xf>
    <xf numFmtId="166" fontId="6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3" fontId="4" fillId="0" borderId="0" xfId="0" applyNumberFormat="1" applyFont="1" applyBorder="1" applyAlignment="1"/>
    <xf numFmtId="0" fontId="7" fillId="0" borderId="0" xfId="0" applyFont="1"/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/>
    <xf numFmtId="0" fontId="5" fillId="0" borderId="1" xfId="0" applyFont="1" applyBorder="1" applyAlignment="1">
      <alignment horizontal="justify" vertical="top" wrapText="1"/>
    </xf>
    <xf numFmtId="167" fontId="7" fillId="0" borderId="0" xfId="0" applyNumberFormat="1" applyFont="1"/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168" fontId="4" fillId="0" borderId="9" xfId="0" applyNumberFormat="1" applyFont="1" applyBorder="1" applyAlignment="1">
      <alignment horizontal="center" vertical="center" wrapText="1"/>
    </xf>
    <xf numFmtId="168" fontId="4" fillId="0" borderId="15" xfId="0" applyNumberFormat="1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3" fontId="4" fillId="0" borderId="9" xfId="0" applyNumberFormat="1" applyFont="1" applyBorder="1" applyAlignment="1">
      <alignment horizontal="center" vertical="center"/>
    </xf>
    <xf numFmtId="3" fontId="4" fillId="0" borderId="10" xfId="0" applyNumberFormat="1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</cellXfs>
  <cellStyles count="3">
    <cellStyle name="Millares [0]" xfId="2" builtinId="6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57150</xdr:rowOff>
    </xdr:from>
    <xdr:to>
      <xdr:col>0</xdr:col>
      <xdr:colOff>1228725</xdr:colOff>
      <xdr:row>2</xdr:row>
      <xdr:rowOff>161925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57150"/>
          <a:ext cx="5429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1276350</xdr:colOff>
      <xdr:row>32</xdr:row>
      <xdr:rowOff>0</xdr:rowOff>
    </xdr:from>
    <xdr:ext cx="1314450" cy="0"/>
    <xdr:pic>
      <xdr:nvPicPr>
        <xdr:cNvPr id="6" name="9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16630650"/>
          <a:ext cx="1314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209550</xdr:colOff>
      <xdr:row>46</xdr:row>
      <xdr:rowOff>209550</xdr:rowOff>
    </xdr:from>
    <xdr:ext cx="1314450" cy="0"/>
    <xdr:pic>
      <xdr:nvPicPr>
        <xdr:cNvPr id="7" name="9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87150" y="31051500"/>
          <a:ext cx="1314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1"/>
  <sheetViews>
    <sheetView tabSelected="1" view="pageBreakPreview" zoomScaleNormal="100" zoomScaleSheetLayoutView="100" workbookViewId="0">
      <selection activeCell="E58" sqref="E58"/>
    </sheetView>
  </sheetViews>
  <sheetFormatPr baseColWidth="10" defaultRowHeight="12.75" x14ac:dyDescent="0.2"/>
  <cols>
    <col min="1" max="1" width="9.7109375" style="27" customWidth="1"/>
    <col min="2" max="2" width="55.5703125" style="27" customWidth="1"/>
    <col min="3" max="4" width="11.42578125" style="27" customWidth="1"/>
    <col min="5" max="5" width="11.7109375" style="27" customWidth="1"/>
    <col min="6" max="6" width="12" style="27" customWidth="1"/>
    <col min="7" max="7" width="0.140625" style="27" customWidth="1"/>
    <col min="8" max="16384" width="11.42578125" style="27"/>
  </cols>
  <sheetData>
    <row r="1" spans="1:7" ht="15" customHeight="1" x14ac:dyDescent="0.2">
      <c r="A1" s="44"/>
      <c r="B1" s="45" t="s">
        <v>0</v>
      </c>
      <c r="C1" s="46"/>
      <c r="D1" s="47"/>
      <c r="E1" s="13" t="s">
        <v>1</v>
      </c>
      <c r="F1" s="14" t="s">
        <v>2</v>
      </c>
      <c r="G1" s="15"/>
    </row>
    <row r="2" spans="1:7" x14ac:dyDescent="0.2">
      <c r="A2" s="44"/>
      <c r="B2" s="48"/>
      <c r="C2" s="49"/>
      <c r="D2" s="50"/>
      <c r="E2" s="16" t="s">
        <v>3</v>
      </c>
      <c r="F2" s="17">
        <v>2</v>
      </c>
      <c r="G2" s="15"/>
    </row>
    <row r="3" spans="1:7" x14ac:dyDescent="0.2">
      <c r="A3" s="44"/>
      <c r="B3" s="51"/>
      <c r="C3" s="52"/>
      <c r="D3" s="53"/>
      <c r="E3" s="16" t="s">
        <v>4</v>
      </c>
      <c r="F3" s="18">
        <v>41094</v>
      </c>
      <c r="G3" s="15"/>
    </row>
    <row r="4" spans="1:7" ht="31.5" customHeight="1" x14ac:dyDescent="0.2">
      <c r="A4" s="15"/>
      <c r="B4" s="15"/>
      <c r="C4" s="15"/>
      <c r="D4" s="15"/>
      <c r="E4" s="15"/>
      <c r="F4" s="15"/>
      <c r="G4" s="15"/>
    </row>
    <row r="5" spans="1:7" ht="49.5" customHeight="1" x14ac:dyDescent="0.2">
      <c r="A5" s="54" t="s">
        <v>19</v>
      </c>
      <c r="B5" s="54"/>
      <c r="C5" s="54"/>
      <c r="D5" s="54"/>
      <c r="E5" s="54"/>
      <c r="F5" s="54"/>
      <c r="G5" s="19"/>
    </row>
    <row r="6" spans="1:7" ht="53.25" customHeight="1" x14ac:dyDescent="0.2">
      <c r="A6" s="20"/>
      <c r="B6" s="55" t="s">
        <v>22</v>
      </c>
      <c r="C6" s="55"/>
      <c r="D6" s="35" t="s">
        <v>32</v>
      </c>
      <c r="E6" s="36"/>
      <c r="F6" s="36"/>
      <c r="G6" s="21"/>
    </row>
    <row r="7" spans="1:7" ht="33.75" customHeight="1" x14ac:dyDescent="0.2">
      <c r="A7" s="20"/>
      <c r="B7" s="22" t="s">
        <v>5</v>
      </c>
      <c r="C7" s="22" t="s">
        <v>6</v>
      </c>
      <c r="D7" s="37" t="s">
        <v>5</v>
      </c>
      <c r="E7" s="37"/>
      <c r="F7" s="28" t="s">
        <v>6</v>
      </c>
      <c r="G7" s="23"/>
    </row>
    <row r="8" spans="1:7" ht="48" customHeight="1" x14ac:dyDescent="0.2">
      <c r="A8" s="20" t="s">
        <v>7</v>
      </c>
      <c r="B8" s="24" t="s">
        <v>23</v>
      </c>
      <c r="C8" s="66" t="s">
        <v>24</v>
      </c>
      <c r="D8" s="38" t="s">
        <v>33</v>
      </c>
      <c r="E8" s="39"/>
      <c r="F8" s="29">
        <v>3017857410</v>
      </c>
      <c r="G8" s="56"/>
    </row>
    <row r="9" spans="1:7" ht="18.75" customHeight="1" x14ac:dyDescent="0.2">
      <c r="A9" s="24" t="s">
        <v>8</v>
      </c>
      <c r="B9" s="1">
        <f>+F31</f>
        <v>14589400</v>
      </c>
      <c r="C9" s="67"/>
      <c r="D9" s="40">
        <f>+F46</f>
        <v>14065800</v>
      </c>
      <c r="E9" s="41"/>
      <c r="F9" s="30"/>
      <c r="G9" s="56"/>
    </row>
    <row r="10" spans="1:7" ht="53.25" customHeight="1" x14ac:dyDescent="0.2">
      <c r="A10" s="25" t="s">
        <v>9</v>
      </c>
      <c r="B10" s="57">
        <f>AVERAGE(B9,D9)</f>
        <v>14327600</v>
      </c>
      <c r="C10" s="58"/>
      <c r="D10" s="58"/>
      <c r="E10" s="58"/>
      <c r="F10" s="58"/>
      <c r="G10" s="26"/>
    </row>
    <row r="11" spans="1:7" ht="34.5" customHeight="1" x14ac:dyDescent="0.2">
      <c r="A11" s="59" t="s">
        <v>10</v>
      </c>
      <c r="B11" s="60"/>
      <c r="C11" s="60"/>
      <c r="D11" s="60"/>
      <c r="E11" s="60"/>
      <c r="F11" s="60"/>
      <c r="G11" s="15"/>
    </row>
    <row r="12" spans="1:7" ht="34.5" customHeight="1" x14ac:dyDescent="0.2">
      <c r="A12" s="61" t="s">
        <v>34</v>
      </c>
      <c r="B12" s="61"/>
      <c r="C12" s="61"/>
      <c r="D12" s="61"/>
      <c r="E12" s="61"/>
      <c r="F12" s="61"/>
      <c r="G12" s="15"/>
    </row>
    <row r="13" spans="1:7" ht="35.25" customHeight="1" x14ac:dyDescent="0.2">
      <c r="A13" s="62" t="s">
        <v>35</v>
      </c>
      <c r="B13" s="63"/>
      <c r="C13" s="63"/>
      <c r="D13" s="63"/>
      <c r="E13" s="63"/>
      <c r="F13" s="63"/>
      <c r="G13" s="15"/>
    </row>
    <row r="14" spans="1:7" ht="31.5" customHeight="1" x14ac:dyDescent="0.2">
      <c r="A14" s="64" t="s">
        <v>36</v>
      </c>
      <c r="B14" s="65"/>
      <c r="C14" s="65"/>
      <c r="D14" s="65"/>
      <c r="E14" s="65"/>
      <c r="F14" s="65"/>
      <c r="G14" s="15"/>
    </row>
    <row r="15" spans="1:7" ht="24" customHeight="1" x14ac:dyDescent="0.2">
      <c r="A15" s="68" t="s">
        <v>37</v>
      </c>
      <c r="B15" s="69"/>
      <c r="C15" s="69"/>
      <c r="D15" s="69"/>
      <c r="E15" s="69"/>
      <c r="F15" s="69"/>
      <c r="G15" s="15"/>
    </row>
    <row r="16" spans="1:7" ht="75.75" customHeight="1" x14ac:dyDescent="0.2">
      <c r="A16" s="70" t="s">
        <v>38</v>
      </c>
      <c r="B16" s="61"/>
      <c r="C16" s="61"/>
      <c r="D16" s="61"/>
      <c r="E16" s="61"/>
      <c r="F16" s="61"/>
      <c r="G16" s="15"/>
    </row>
    <row r="17" spans="1:7" ht="75.75" customHeight="1" x14ac:dyDescent="0.2">
      <c r="A17" s="71" t="s">
        <v>11</v>
      </c>
      <c r="B17" s="72"/>
      <c r="C17" s="72"/>
      <c r="D17" s="72"/>
      <c r="E17" s="72"/>
      <c r="F17" s="72"/>
      <c r="G17" s="15"/>
    </row>
    <row r="18" spans="1:7" ht="27" customHeight="1" x14ac:dyDescent="0.2">
      <c r="A18" s="42" t="s">
        <v>26</v>
      </c>
      <c r="B18" s="42"/>
      <c r="C18" s="42"/>
      <c r="D18" s="42"/>
      <c r="E18" s="42"/>
      <c r="F18" s="42"/>
      <c r="G18" s="15"/>
    </row>
    <row r="19" spans="1:7" x14ac:dyDescent="0.2">
      <c r="A19" s="15"/>
      <c r="B19" s="15"/>
      <c r="C19" s="15"/>
      <c r="D19" s="15"/>
      <c r="E19" s="15"/>
      <c r="F19" s="15"/>
      <c r="G19" s="15"/>
    </row>
    <row r="20" spans="1:7" ht="38.25" x14ac:dyDescent="0.2">
      <c r="A20" s="11" t="s">
        <v>12</v>
      </c>
      <c r="B20" s="11" t="s">
        <v>14</v>
      </c>
      <c r="C20" s="11" t="s">
        <v>13</v>
      </c>
      <c r="D20" s="11" t="s">
        <v>20</v>
      </c>
      <c r="E20" s="11" t="s">
        <v>15</v>
      </c>
      <c r="F20" s="11" t="s">
        <v>16</v>
      </c>
      <c r="G20" s="15"/>
    </row>
    <row r="21" spans="1:7" x14ac:dyDescent="0.2">
      <c r="A21" s="7"/>
      <c r="B21" s="10" t="s">
        <v>29</v>
      </c>
      <c r="C21" s="7"/>
      <c r="D21" s="7"/>
      <c r="E21" s="7"/>
      <c r="F21" s="7"/>
      <c r="G21" s="15"/>
    </row>
    <row r="22" spans="1:7" ht="55.5" customHeight="1" x14ac:dyDescent="0.2">
      <c r="A22" s="8">
        <v>1</v>
      </c>
      <c r="B22" s="31" t="s">
        <v>39</v>
      </c>
      <c r="C22" s="8">
        <v>3</v>
      </c>
      <c r="D22" s="8">
        <v>8</v>
      </c>
      <c r="E22" s="9">
        <v>135000</v>
      </c>
      <c r="F22" s="9">
        <f>+E22*D22*C22</f>
        <v>3240000</v>
      </c>
      <c r="G22" s="15"/>
    </row>
    <row r="23" spans="1:7" ht="55.5" customHeight="1" x14ac:dyDescent="0.2">
      <c r="A23" s="8">
        <v>2</v>
      </c>
      <c r="B23" s="31" t="s">
        <v>40</v>
      </c>
      <c r="C23" s="8">
        <v>1</v>
      </c>
      <c r="D23" s="8">
        <v>8</v>
      </c>
      <c r="E23" s="9">
        <v>135000</v>
      </c>
      <c r="F23" s="9">
        <f>+E23*D23*C23</f>
        <v>1080000</v>
      </c>
      <c r="G23" s="15"/>
    </row>
    <row r="24" spans="1:7" ht="23.45" customHeight="1" x14ac:dyDescent="0.2">
      <c r="A24" s="8"/>
      <c r="B24" s="10" t="s">
        <v>30</v>
      </c>
      <c r="C24" s="8"/>
      <c r="D24" s="8"/>
      <c r="E24" s="9"/>
      <c r="F24" s="9"/>
      <c r="G24" s="15"/>
    </row>
    <row r="25" spans="1:7" ht="57" customHeight="1" x14ac:dyDescent="0.2">
      <c r="A25" s="8">
        <v>3</v>
      </c>
      <c r="B25" s="31" t="s">
        <v>41</v>
      </c>
      <c r="C25" s="8">
        <v>1</v>
      </c>
      <c r="D25" s="8">
        <v>8</v>
      </c>
      <c r="E25" s="9">
        <v>135000</v>
      </c>
      <c r="F25" s="9">
        <f>+E25*D25*C25</f>
        <v>1080000</v>
      </c>
      <c r="G25" s="15"/>
    </row>
    <row r="26" spans="1:7" ht="97.15" customHeight="1" x14ac:dyDescent="0.2">
      <c r="A26" s="2">
        <v>4</v>
      </c>
      <c r="B26" s="31" t="s">
        <v>27</v>
      </c>
      <c r="C26" s="2">
        <v>2</v>
      </c>
      <c r="D26" s="12">
        <v>8</v>
      </c>
      <c r="E26" s="3">
        <v>140000</v>
      </c>
      <c r="F26" s="9">
        <f t="shared" ref="F26:F27" si="0">+E26*D26*C26</f>
        <v>2240000</v>
      </c>
      <c r="G26" s="15"/>
    </row>
    <row r="27" spans="1:7" ht="106.9" customHeight="1" x14ac:dyDescent="0.2">
      <c r="A27" s="2">
        <v>5</v>
      </c>
      <c r="B27" s="31" t="s">
        <v>28</v>
      </c>
      <c r="C27" s="2">
        <v>1</v>
      </c>
      <c r="D27" s="12">
        <v>8</v>
      </c>
      <c r="E27" s="3">
        <v>140000</v>
      </c>
      <c r="F27" s="9">
        <f t="shared" si="0"/>
        <v>1120000</v>
      </c>
      <c r="G27" s="15"/>
    </row>
    <row r="28" spans="1:7" ht="29.25" customHeight="1" x14ac:dyDescent="0.2">
      <c r="A28" s="2">
        <v>6</v>
      </c>
      <c r="B28" s="31" t="s">
        <v>21</v>
      </c>
      <c r="C28" s="2">
        <v>1</v>
      </c>
      <c r="D28" s="2">
        <v>1</v>
      </c>
      <c r="E28" s="3">
        <v>3500000</v>
      </c>
      <c r="F28" s="3">
        <f>+E28*D28*C28</f>
        <v>3500000</v>
      </c>
      <c r="G28" s="15"/>
    </row>
    <row r="29" spans="1:7" ht="15" customHeight="1" x14ac:dyDescent="0.2">
      <c r="A29" s="33" t="s">
        <v>17</v>
      </c>
      <c r="B29" s="34"/>
      <c r="C29" s="34"/>
      <c r="D29" s="34"/>
      <c r="E29" s="34"/>
      <c r="F29" s="1">
        <f>SUM(F22:F28)</f>
        <v>12260000</v>
      </c>
      <c r="G29" s="15"/>
    </row>
    <row r="30" spans="1:7" ht="15" customHeight="1" x14ac:dyDescent="0.2">
      <c r="A30" s="33" t="s">
        <v>25</v>
      </c>
      <c r="B30" s="34"/>
      <c r="C30" s="34"/>
      <c r="D30" s="34"/>
      <c r="E30" s="34"/>
      <c r="F30" s="1">
        <f>F29*0.19</f>
        <v>2329400</v>
      </c>
      <c r="G30" s="15"/>
    </row>
    <row r="31" spans="1:7" ht="15" customHeight="1" x14ac:dyDescent="0.2">
      <c r="A31" s="33" t="s">
        <v>18</v>
      </c>
      <c r="B31" s="34"/>
      <c r="C31" s="34"/>
      <c r="D31" s="34"/>
      <c r="E31" s="34"/>
      <c r="F31" s="1">
        <f>F29+F30</f>
        <v>14589400</v>
      </c>
      <c r="G31" s="15"/>
    </row>
    <row r="32" spans="1:7" ht="32.25" customHeight="1" x14ac:dyDescent="0.2">
      <c r="A32" s="4"/>
      <c r="B32" s="4"/>
      <c r="C32" s="4"/>
      <c r="D32" s="4"/>
      <c r="E32" s="5"/>
      <c r="F32" s="6"/>
      <c r="G32" s="15"/>
    </row>
    <row r="33" spans="1:6" x14ac:dyDescent="0.2">
      <c r="A33" s="42" t="str">
        <f>+D6</f>
        <v>OPCIÓN 2 SUMEC S.A.S</v>
      </c>
      <c r="B33" s="42"/>
      <c r="C33" s="42"/>
      <c r="D33" s="42"/>
      <c r="E33" s="42"/>
      <c r="F33" s="42"/>
    </row>
    <row r="34" spans="1:6" x14ac:dyDescent="0.2">
      <c r="A34" s="15"/>
      <c r="B34" s="15"/>
      <c r="C34" s="15"/>
      <c r="D34" s="15"/>
      <c r="E34" s="15"/>
      <c r="F34" s="15"/>
    </row>
    <row r="35" spans="1:6" ht="38.25" x14ac:dyDescent="0.2">
      <c r="A35" s="11" t="s">
        <v>12</v>
      </c>
      <c r="B35" s="11" t="s">
        <v>14</v>
      </c>
      <c r="C35" s="11" t="s">
        <v>13</v>
      </c>
      <c r="D35" s="11" t="s">
        <v>20</v>
      </c>
      <c r="E35" s="11" t="s">
        <v>15</v>
      </c>
      <c r="F35" s="11" t="s">
        <v>16</v>
      </c>
    </row>
    <row r="36" spans="1:6" x14ac:dyDescent="0.2">
      <c r="A36" s="7"/>
      <c r="B36" s="10" t="s">
        <v>29</v>
      </c>
      <c r="C36" s="7"/>
      <c r="D36" s="7"/>
      <c r="E36" s="7"/>
      <c r="F36" s="7"/>
    </row>
    <row r="37" spans="1:6" ht="51" x14ac:dyDescent="0.2">
      <c r="A37" s="8">
        <v>1</v>
      </c>
      <c r="B37" s="31" t="s">
        <v>39</v>
      </c>
      <c r="C37" s="8">
        <v>3</v>
      </c>
      <c r="D37" s="8">
        <v>8</v>
      </c>
      <c r="E37" s="9">
        <v>130000</v>
      </c>
      <c r="F37" s="9">
        <f>+E37*D37*C37</f>
        <v>3120000</v>
      </c>
    </row>
    <row r="38" spans="1:6" ht="51" x14ac:dyDescent="0.2">
      <c r="A38" s="8">
        <v>2</v>
      </c>
      <c r="B38" s="31" t="s">
        <v>40</v>
      </c>
      <c r="C38" s="8">
        <v>1</v>
      </c>
      <c r="D38" s="8">
        <v>8</v>
      </c>
      <c r="E38" s="9">
        <v>130000</v>
      </c>
      <c r="F38" s="9">
        <f>+E38*D38*C38</f>
        <v>1040000</v>
      </c>
    </row>
    <row r="39" spans="1:6" x14ac:dyDescent="0.2">
      <c r="A39" s="8"/>
      <c r="B39" s="10" t="s">
        <v>30</v>
      </c>
      <c r="C39" s="8"/>
      <c r="D39" s="8"/>
      <c r="E39" s="9"/>
      <c r="F39" s="9"/>
    </row>
    <row r="40" spans="1:6" ht="51" x14ac:dyDescent="0.2">
      <c r="A40" s="8">
        <v>3</v>
      </c>
      <c r="B40" s="31" t="s">
        <v>41</v>
      </c>
      <c r="C40" s="8">
        <v>1</v>
      </c>
      <c r="D40" s="8">
        <v>8</v>
      </c>
      <c r="E40" s="9">
        <v>130000</v>
      </c>
      <c r="F40" s="9">
        <f>+E40*D40*C40</f>
        <v>1040000</v>
      </c>
    </row>
    <row r="41" spans="1:6" ht="114.75" x14ac:dyDescent="0.2">
      <c r="A41" s="2">
        <v>4</v>
      </c>
      <c r="B41" s="31" t="s">
        <v>27</v>
      </c>
      <c r="C41" s="2">
        <v>2</v>
      </c>
      <c r="D41" s="12">
        <v>8</v>
      </c>
      <c r="E41" s="3">
        <v>130000</v>
      </c>
      <c r="F41" s="3">
        <f>+E41*D41*C41</f>
        <v>2080000</v>
      </c>
    </row>
    <row r="42" spans="1:6" ht="114.75" x14ac:dyDescent="0.2">
      <c r="A42" s="2">
        <v>5</v>
      </c>
      <c r="B42" s="31" t="s">
        <v>28</v>
      </c>
      <c r="C42" s="2">
        <v>1</v>
      </c>
      <c r="D42" s="12">
        <v>8</v>
      </c>
      <c r="E42" s="3">
        <v>130000</v>
      </c>
      <c r="F42" s="3">
        <f>+E42*D42*C42</f>
        <v>1040000</v>
      </c>
    </row>
    <row r="43" spans="1:6" ht="25.5" x14ac:dyDescent="0.2">
      <c r="A43" s="2">
        <v>6</v>
      </c>
      <c r="B43" s="31" t="s">
        <v>21</v>
      </c>
      <c r="C43" s="2">
        <v>1</v>
      </c>
      <c r="D43" s="2">
        <v>1</v>
      </c>
      <c r="E43" s="3">
        <v>3500000</v>
      </c>
      <c r="F43" s="3">
        <f>+E43*D43*C43</f>
        <v>3500000</v>
      </c>
    </row>
    <row r="44" spans="1:6" x14ac:dyDescent="0.2">
      <c r="A44" s="33" t="s">
        <v>17</v>
      </c>
      <c r="B44" s="34"/>
      <c r="C44" s="34"/>
      <c r="D44" s="34"/>
      <c r="E44" s="34"/>
      <c r="F44" s="1">
        <f>SUM(F37:F43)</f>
        <v>11820000</v>
      </c>
    </row>
    <row r="45" spans="1:6" x14ac:dyDescent="0.2">
      <c r="A45" s="33" t="s">
        <v>25</v>
      </c>
      <c r="B45" s="34"/>
      <c r="C45" s="34"/>
      <c r="D45" s="34"/>
      <c r="E45" s="34"/>
      <c r="F45" s="1">
        <f>F44*0.19</f>
        <v>2245800</v>
      </c>
    </row>
    <row r="46" spans="1:6" x14ac:dyDescent="0.2">
      <c r="A46" s="33" t="s">
        <v>18</v>
      </c>
      <c r="B46" s="34"/>
      <c r="C46" s="34"/>
      <c r="D46" s="34"/>
      <c r="E46" s="34"/>
      <c r="F46" s="1">
        <f>F44+F45</f>
        <v>14065800</v>
      </c>
    </row>
    <row r="47" spans="1:6" ht="23.25" customHeight="1" x14ac:dyDescent="0.2"/>
    <row r="48" spans="1:6" ht="31.5" customHeight="1" x14ac:dyDescent="0.2">
      <c r="A48" s="43" t="s">
        <v>31</v>
      </c>
      <c r="B48" s="43"/>
      <c r="C48" s="43"/>
      <c r="D48" s="43"/>
      <c r="E48" s="43"/>
      <c r="F48" s="43"/>
    </row>
    <row r="49" spans="1:8" x14ac:dyDescent="0.2">
      <c r="A49" s="15"/>
      <c r="B49" s="15"/>
      <c r="C49" s="15"/>
      <c r="D49" s="15"/>
      <c r="E49" s="15"/>
      <c r="F49" s="15"/>
    </row>
    <row r="50" spans="1:8" ht="38.25" x14ac:dyDescent="0.2">
      <c r="A50" s="11" t="s">
        <v>12</v>
      </c>
      <c r="B50" s="11" t="s">
        <v>14</v>
      </c>
      <c r="C50" s="11" t="s">
        <v>13</v>
      </c>
      <c r="D50" s="11" t="s">
        <v>20</v>
      </c>
      <c r="E50" s="11" t="s">
        <v>15</v>
      </c>
      <c r="F50" s="11" t="s">
        <v>16</v>
      </c>
    </row>
    <row r="51" spans="1:8" x14ac:dyDescent="0.2">
      <c r="A51" s="7"/>
      <c r="B51" s="10" t="s">
        <v>29</v>
      </c>
      <c r="C51" s="7"/>
      <c r="D51" s="7"/>
      <c r="E51" s="7"/>
      <c r="F51" s="7"/>
    </row>
    <row r="52" spans="1:8" ht="54.75" customHeight="1" x14ac:dyDescent="0.2">
      <c r="A52" s="8">
        <v>1</v>
      </c>
      <c r="B52" s="31" t="s">
        <v>39</v>
      </c>
      <c r="C52" s="8">
        <v>3</v>
      </c>
      <c r="D52" s="8">
        <v>8</v>
      </c>
      <c r="E52" s="9">
        <f>+(E22+E37)/2</f>
        <v>132500</v>
      </c>
      <c r="F52" s="9">
        <f>+E52*D52*C52</f>
        <v>3180000</v>
      </c>
    </row>
    <row r="53" spans="1:8" ht="54" customHeight="1" x14ac:dyDescent="0.2">
      <c r="A53" s="8">
        <v>2</v>
      </c>
      <c r="B53" s="31" t="s">
        <v>40</v>
      </c>
      <c r="C53" s="8">
        <v>1</v>
      </c>
      <c r="D53" s="8">
        <v>8</v>
      </c>
      <c r="E53" s="9">
        <f>+(E23+E38)/2</f>
        <v>132500</v>
      </c>
      <c r="F53" s="9">
        <f>+E53*D53*C53</f>
        <v>1060000</v>
      </c>
    </row>
    <row r="54" spans="1:8" x14ac:dyDescent="0.2">
      <c r="A54" s="8"/>
      <c r="B54" s="10" t="s">
        <v>30</v>
      </c>
      <c r="C54" s="8"/>
      <c r="D54" s="8"/>
      <c r="E54" s="9">
        <f t="shared" ref="E53:E57" si="1">+(E24+E39)/2</f>
        <v>0</v>
      </c>
      <c r="F54" s="9"/>
    </row>
    <row r="55" spans="1:8" ht="54.75" customHeight="1" x14ac:dyDescent="0.2">
      <c r="A55" s="8">
        <v>3</v>
      </c>
      <c r="B55" s="31" t="s">
        <v>41</v>
      </c>
      <c r="C55" s="8">
        <v>1</v>
      </c>
      <c r="D55" s="8">
        <v>8</v>
      </c>
      <c r="E55" s="9">
        <f t="shared" si="1"/>
        <v>132500</v>
      </c>
      <c r="F55" s="9">
        <f>+E55*D55*C55</f>
        <v>1060000</v>
      </c>
    </row>
    <row r="56" spans="1:8" ht="111.75" customHeight="1" x14ac:dyDescent="0.2">
      <c r="A56" s="2">
        <v>4</v>
      </c>
      <c r="B56" s="31" t="s">
        <v>27</v>
      </c>
      <c r="C56" s="2">
        <v>2</v>
      </c>
      <c r="D56" s="12">
        <v>8</v>
      </c>
      <c r="E56" s="9">
        <f t="shared" si="1"/>
        <v>135000</v>
      </c>
      <c r="F56" s="3">
        <f>+E56*D56*C56</f>
        <v>2160000</v>
      </c>
      <c r="H56" s="32"/>
    </row>
    <row r="57" spans="1:8" ht="111.75" customHeight="1" x14ac:dyDescent="0.2">
      <c r="A57" s="2">
        <v>5</v>
      </c>
      <c r="B57" s="31" t="s">
        <v>28</v>
      </c>
      <c r="C57" s="2">
        <v>1</v>
      </c>
      <c r="D57" s="12">
        <v>8</v>
      </c>
      <c r="E57" s="9">
        <f t="shared" si="1"/>
        <v>135000</v>
      </c>
      <c r="F57" s="3">
        <f>+E57*D57*C57</f>
        <v>1080000</v>
      </c>
    </row>
    <row r="58" spans="1:8" ht="36" customHeight="1" x14ac:dyDescent="0.2">
      <c r="A58" s="2">
        <v>6</v>
      </c>
      <c r="B58" s="31" t="s">
        <v>21</v>
      </c>
      <c r="C58" s="2">
        <v>1</v>
      </c>
      <c r="D58" s="2">
        <v>1</v>
      </c>
      <c r="E58" s="3">
        <v>3500000</v>
      </c>
      <c r="F58" s="3">
        <f>+E58*D58*C58</f>
        <v>3500000</v>
      </c>
    </row>
    <row r="59" spans="1:8" ht="15" customHeight="1" x14ac:dyDescent="0.2">
      <c r="A59" s="33" t="s">
        <v>17</v>
      </c>
      <c r="B59" s="34"/>
      <c r="C59" s="34"/>
      <c r="D59" s="34"/>
      <c r="E59" s="34"/>
      <c r="F59" s="1">
        <f>SUM(F52:F58)</f>
        <v>12040000</v>
      </c>
    </row>
    <row r="60" spans="1:8" x14ac:dyDescent="0.2">
      <c r="A60" s="33" t="s">
        <v>25</v>
      </c>
      <c r="B60" s="34"/>
      <c r="C60" s="34"/>
      <c r="D60" s="34"/>
      <c r="E60" s="34"/>
      <c r="F60" s="1">
        <f>F59*0.19</f>
        <v>2287600</v>
      </c>
    </row>
    <row r="61" spans="1:8" x14ac:dyDescent="0.2">
      <c r="A61" s="33" t="s">
        <v>18</v>
      </c>
      <c r="B61" s="34"/>
      <c r="C61" s="34"/>
      <c r="D61" s="34"/>
      <c r="E61" s="34"/>
      <c r="F61" s="1">
        <f>F59+F60</f>
        <v>14327600</v>
      </c>
    </row>
  </sheetData>
  <mergeCells count="30">
    <mergeCell ref="G8:G9"/>
    <mergeCell ref="B10:F10"/>
    <mergeCell ref="A11:F11"/>
    <mergeCell ref="A12:F12"/>
    <mergeCell ref="A13:F13"/>
    <mergeCell ref="C8:C9"/>
    <mergeCell ref="A1:A3"/>
    <mergeCell ref="B1:D3"/>
    <mergeCell ref="A5:F5"/>
    <mergeCell ref="B6:C6"/>
    <mergeCell ref="A31:E31"/>
    <mergeCell ref="A30:E30"/>
    <mergeCell ref="A14:F14"/>
    <mergeCell ref="A15:F15"/>
    <mergeCell ref="A16:F16"/>
    <mergeCell ref="A17:F17"/>
    <mergeCell ref="A18:F18"/>
    <mergeCell ref="A29:E29"/>
    <mergeCell ref="A59:E59"/>
    <mergeCell ref="A60:E60"/>
    <mergeCell ref="A61:E61"/>
    <mergeCell ref="D6:F6"/>
    <mergeCell ref="D7:E7"/>
    <mergeCell ref="D8:E8"/>
    <mergeCell ref="D9:E9"/>
    <mergeCell ref="A33:F33"/>
    <mergeCell ref="A44:E44"/>
    <mergeCell ref="A45:E45"/>
    <mergeCell ref="A46:E46"/>
    <mergeCell ref="A48:F48"/>
  </mergeCells>
  <pageMargins left="0.7" right="0.7" top="0.75" bottom="0.75" header="0.3" footer="0.3"/>
  <pageSetup scale="80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del mercado</vt:lpstr>
      <vt:lpstr>'estudio del mercado'!Área_de_impresión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Magnolia Restrepo Sanchez</dc:creator>
  <cp:lastModifiedBy>Vanessa Espinosa Escudero</cp:lastModifiedBy>
  <cp:lastPrinted>2018-01-12T19:04:20Z</cp:lastPrinted>
  <dcterms:created xsi:type="dcterms:W3CDTF">2016-01-14T13:11:30Z</dcterms:created>
  <dcterms:modified xsi:type="dcterms:W3CDTF">2021-04-23T03:25:47Z</dcterms:modified>
</cp:coreProperties>
</file>