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ALCALDIA SANTAFE 2017 - 2018\PROCESOS DE SELECCION\2018\2018-MENOR CUANTIA\PLAN DE MEDIOS\PROYECTO DE PLIEGO DE CONDICIONES - 23-07-2018\"/>
    </mc:Choice>
  </mc:AlternateContent>
  <bookViews>
    <workbookView xWindow="120" yWindow="75" windowWidth="15255" windowHeight="7935" activeTab="2"/>
  </bookViews>
  <sheets>
    <sheet name="Hoja1" sheetId="1" r:id="rId1"/>
    <sheet name="Hoja2" sheetId="2" r:id="rId2"/>
    <sheet name="Hoja3" sheetId="3" r:id="rId3"/>
    <sheet name="Hoja4" sheetId="4" r:id="rId4"/>
  </sheets>
  <calcPr calcId="162913"/>
</workbook>
</file>

<file path=xl/calcChain.xml><?xml version="1.0" encoding="utf-8"?>
<calcChain xmlns="http://schemas.openxmlformats.org/spreadsheetml/2006/main">
  <c r="O5" i="3" l="1"/>
  <c r="S5" i="3" s="1"/>
  <c r="T5" i="3" s="1"/>
  <c r="I5" i="3"/>
  <c r="J5" i="3" s="1"/>
  <c r="G5" i="3"/>
  <c r="L5" i="3"/>
  <c r="M5" i="3" s="1"/>
  <c r="T6" i="3" l="1"/>
  <c r="U5" i="3"/>
  <c r="S6" i="3"/>
  <c r="P5" i="3"/>
  <c r="Q5" i="3"/>
  <c r="J6" i="3"/>
  <c r="N5" i="3"/>
  <c r="N6" i="3" s="1"/>
  <c r="U6" i="3" l="1"/>
  <c r="V5" i="3"/>
  <c r="W5" i="3" s="1"/>
  <c r="R5" i="3"/>
  <c r="R6" i="3" s="1"/>
  <c r="V6" i="3" l="1"/>
  <c r="W6" i="3" l="1"/>
</calcChain>
</file>

<file path=xl/sharedStrings.xml><?xml version="1.0" encoding="utf-8"?>
<sst xmlns="http://schemas.openxmlformats.org/spreadsheetml/2006/main" count="85" uniqueCount="47">
  <si>
    <t>cantidad</t>
  </si>
  <si>
    <t>perfil</t>
  </si>
  <si>
    <t>sdkflsdl</t>
  </si>
  <si>
    <t>asdfasld</t>
  </si>
  <si>
    <t>valor unitario</t>
  </si>
  <si>
    <t>iva</t>
  </si>
  <si>
    <t>valor total</t>
  </si>
  <si>
    <t>PROVEEDOR</t>
  </si>
  <si>
    <t>ITEM</t>
  </si>
  <si>
    <t>RECURSO HUMANO</t>
  </si>
  <si>
    <t>DESCRIPCIÓN</t>
  </si>
  <si>
    <t>CANTIDAD</t>
  </si>
  <si>
    <t>UNIDAD DE MEDIDA</t>
  </si>
  <si>
    <t>DEDICACIÓN</t>
  </si>
  <si>
    <t>IVA</t>
  </si>
  <si>
    <t>TOTAL UNITARIO CON IVA</t>
  </si>
  <si>
    <t>Coordinador De Proyecto</t>
  </si>
  <si>
    <r>
      <t>PERFIL:</t>
    </r>
    <r>
      <rPr>
        <sz val="10"/>
        <color theme="1"/>
        <rFont val="Arial Narrow"/>
        <family val="2"/>
      </rPr>
      <t xml:space="preserve"> </t>
    </r>
  </si>
  <si>
    <t>Título profesional en Ciencias Sociales y/o Administrativas, Comunicación Social y/o periodismo.</t>
  </si>
  <si>
    <t xml:space="preserve">EXPERIENCIA: </t>
  </si>
  <si>
    <t>mínima de SEIS (6) MESES en coordinación y/o supervisión de proyectos afines a la comunicación comunitaria, actividades culturales y/o fortalecimiento a la participación ciudadana.</t>
  </si>
  <si>
    <t>6 MESES</t>
  </si>
  <si>
    <t>MES</t>
  </si>
  <si>
    <t xml:space="preserve">VALOR UNITARIO </t>
  </si>
  <si>
    <t>CORPOÉLITE</t>
  </si>
  <si>
    <t>EGESCO</t>
  </si>
  <si>
    <t>IWOKE</t>
  </si>
  <si>
    <t xml:space="preserve">                                                                                              </t>
  </si>
  <si>
    <t xml:space="preserve">BIENES/ SERVICIOS DE MERCADO </t>
  </si>
  <si>
    <t>COMPONENTE</t>
  </si>
  <si>
    <t>PRODUCTO/SERVICIO</t>
  </si>
  <si>
    <t>CANT</t>
  </si>
  <si>
    <t>Valor Sin IVA</t>
  </si>
  <si>
    <t>Valor del IVA</t>
  </si>
  <si>
    <t>Valor Total 
IVA Incluido</t>
  </si>
  <si>
    <t>Redondeo Valor Sin IVA</t>
  </si>
  <si>
    <t>COORDINADOR GENERAL</t>
  </si>
  <si>
    <t>Mes</t>
  </si>
  <si>
    <t>ESTUDIO DE MERCADO
PLAN DE MEDIOS  2018 - ALCALDIA LOCAL DE SANTA FE</t>
  </si>
  <si>
    <t>MEDIA ARITMÉTICA
OFERTAS PROVEEDORES</t>
  </si>
  <si>
    <r>
      <rPr>
        <b/>
        <sz val="11"/>
        <rFont val="Arial Narrow"/>
        <family val="2"/>
      </rPr>
      <t>PERFIL:</t>
    </r>
    <r>
      <rPr>
        <sz val="11"/>
        <rFont val="Arial Narrow"/>
        <family val="2"/>
      </rPr>
      <t xml:space="preserve">Título profesional en Ciencias Sociales y/o Administrativas, Comunicación Social y/o periodismo.
</t>
    </r>
    <r>
      <rPr>
        <b/>
        <sz val="11"/>
        <rFont val="Arial Narrow"/>
        <family val="2"/>
      </rPr>
      <t>EXPERIENCIA:</t>
    </r>
    <r>
      <rPr>
        <sz val="11"/>
        <rFont val="Arial Narrow"/>
        <family val="2"/>
      </rPr>
      <t xml:space="preserve">mínima de SEIS (6) MESES en coordinación y/o supervisión de proyectos afines a la comunicación comunitaria, actividades culturales y/o fortalecimiento a la participación ciudadana.
</t>
    </r>
    <r>
      <rPr>
        <b/>
        <sz val="11"/>
        <rFont val="Arial Narrow"/>
        <family val="2"/>
      </rPr>
      <t xml:space="preserve">
NOTA:</t>
    </r>
    <r>
      <rPr>
        <sz val="11"/>
        <rFont val="Arial Narrow"/>
        <family val="2"/>
      </rPr>
      <t xml:space="preserve"> los servicicos del COORDINADOR se solicitará con una dedicación del 40%</t>
    </r>
  </si>
  <si>
    <t>OFERTA  No. 2
FIRST ROUTE LTDA</t>
  </si>
  <si>
    <t>Valor Unitario Sin IVA</t>
  </si>
  <si>
    <t>OFERTA  No.1 
THE BRAND GROUP</t>
  </si>
  <si>
    <t>AJUSTE SECOP II</t>
  </si>
  <si>
    <t>TOTAL COMPONENTE GENERAL</t>
  </si>
  <si>
    <t>COMPONENTE GENERAL RECURSO HUMANO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</si>
</sst>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$-240A]\ #,##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sz val="8"/>
      <name val="Arial Narrow"/>
      <family val="2"/>
    </font>
    <font>
      <sz val="11"/>
      <color theme="0"/>
      <name val="Calibri"/>
      <family val="2"/>
      <scheme val="minor"/>
    </font>
    <font>
      <b/>
      <sz val="10"/>
      <color theme="0"/>
      <name val="Arial Narrow"/>
      <family val="2"/>
    </font>
    <font>
      <b/>
      <sz val="9"/>
      <color theme="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2" fillId="0" borderId="8" xfId="0" applyFont="1" applyBorder="1" applyAlignment="1">
      <alignment vertical="top" wrapText="1"/>
    </xf>
    <xf numFmtId="0" fontId="3" fillId="0" borderId="12" xfId="0" applyFont="1" applyBorder="1" applyAlignment="1">
      <alignment vertical="top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164" fontId="5" fillId="4" borderId="20" xfId="0" applyNumberFormat="1" applyFont="1" applyFill="1" applyBorder="1" applyAlignment="1">
      <alignment horizontal="center" vertical="center" wrapText="1"/>
    </xf>
    <xf numFmtId="164" fontId="5" fillId="4" borderId="21" xfId="0" applyNumberFormat="1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4" fontId="5" fillId="5" borderId="27" xfId="0" applyNumberFormat="1" applyFont="1" applyFill="1" applyBorder="1" applyAlignment="1">
      <alignment horizontal="center" vertical="center" wrapText="1"/>
    </xf>
    <xf numFmtId="164" fontId="5" fillId="5" borderId="21" xfId="0" applyNumberFormat="1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164" fontId="5" fillId="6" borderId="27" xfId="0" applyNumberFormat="1" applyFont="1" applyFill="1" applyBorder="1" applyAlignment="1">
      <alignment horizontal="center" vertical="center" wrapText="1"/>
    </xf>
    <xf numFmtId="164" fontId="5" fillId="6" borderId="21" xfId="0" applyNumberFormat="1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164" fontId="7" fillId="7" borderId="20" xfId="0" applyNumberFormat="1" applyFont="1" applyFill="1" applyBorder="1" applyAlignment="1">
      <alignment horizontal="center" vertical="center" wrapText="1"/>
    </xf>
    <xf numFmtId="164" fontId="7" fillId="7" borderId="21" xfId="0" applyNumberFormat="1" applyFont="1" applyFill="1" applyBorder="1" applyAlignment="1">
      <alignment horizontal="center" vertical="center" wrapText="1"/>
    </xf>
    <xf numFmtId="164" fontId="7" fillId="7" borderId="26" xfId="0" applyNumberFormat="1" applyFont="1" applyFill="1" applyBorder="1" applyAlignment="1">
      <alignment horizontal="center" vertical="center" wrapText="1"/>
    </xf>
    <xf numFmtId="164" fontId="7" fillId="7" borderId="2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justify" vertical="center" wrapText="1"/>
    </xf>
    <xf numFmtId="0" fontId="6" fillId="0" borderId="21" xfId="0" applyFont="1" applyBorder="1" applyAlignment="1">
      <alignment horizontal="left" vertical="center" wrapText="1"/>
    </xf>
    <xf numFmtId="164" fontId="5" fillId="4" borderId="27" xfId="0" applyNumberFormat="1" applyFont="1" applyFill="1" applyBorder="1" applyAlignment="1">
      <alignment horizontal="center" vertical="center" wrapText="1"/>
    </xf>
    <xf numFmtId="0" fontId="5" fillId="6" borderId="26" xfId="0" applyFont="1" applyFill="1" applyBorder="1" applyAlignment="1">
      <alignment horizontal="center" vertical="center" wrapText="1"/>
    </xf>
    <xf numFmtId="0" fontId="5" fillId="10" borderId="21" xfId="0" applyFont="1" applyFill="1" applyBorder="1" applyAlignment="1">
      <alignment horizontal="center" vertical="center" wrapText="1"/>
    </xf>
    <xf numFmtId="164" fontId="5" fillId="10" borderId="27" xfId="0" applyNumberFormat="1" applyFont="1" applyFill="1" applyBorder="1" applyAlignment="1">
      <alignment horizontal="center" vertical="center" wrapText="1"/>
    </xf>
    <xf numFmtId="164" fontId="5" fillId="10" borderId="21" xfId="0" applyNumberFormat="1" applyFont="1" applyFill="1" applyBorder="1" applyAlignment="1">
      <alignment horizontal="center" vertical="center" wrapText="1"/>
    </xf>
    <xf numFmtId="0" fontId="5" fillId="10" borderId="26" xfId="0" applyFont="1" applyFill="1" applyBorder="1" applyAlignment="1">
      <alignment horizontal="center" vertical="center" wrapText="1"/>
    </xf>
    <xf numFmtId="164" fontId="8" fillId="11" borderId="34" xfId="0" applyNumberFormat="1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164" fontId="7" fillId="11" borderId="21" xfId="0" applyNumberFormat="1" applyFont="1" applyFill="1" applyBorder="1" applyAlignment="1">
      <alignment horizontal="center" vertical="center" wrapText="1"/>
    </xf>
    <xf numFmtId="164" fontId="12" fillId="3" borderId="29" xfId="0" applyNumberFormat="1" applyFont="1" applyFill="1" applyBorder="1" applyAlignment="1">
      <alignment horizontal="center" vertical="center"/>
    </xf>
    <xf numFmtId="164" fontId="12" fillId="3" borderId="32" xfId="0" applyNumberFormat="1" applyFont="1" applyFill="1" applyBorder="1" applyAlignment="1">
      <alignment horizontal="center" vertical="center"/>
    </xf>
    <xf numFmtId="164" fontId="12" fillId="3" borderId="30" xfId="0" applyNumberFormat="1" applyFont="1" applyFill="1" applyBorder="1" applyAlignment="1">
      <alignment horizontal="center" vertical="center"/>
    </xf>
    <xf numFmtId="164" fontId="12" fillId="8" borderId="33" xfId="0" applyNumberFormat="1" applyFont="1" applyFill="1" applyBorder="1" applyAlignment="1">
      <alignment horizontal="center" vertical="center"/>
    </xf>
    <xf numFmtId="164" fontId="12" fillId="8" borderId="30" xfId="0" applyNumberFormat="1" applyFont="1" applyFill="1" applyBorder="1" applyAlignment="1">
      <alignment horizontal="center" vertical="center"/>
    </xf>
    <xf numFmtId="164" fontId="12" fillId="8" borderId="31" xfId="0" applyNumberFormat="1" applyFont="1" applyFill="1" applyBorder="1" applyAlignment="1">
      <alignment horizontal="center" vertical="center"/>
    </xf>
    <xf numFmtId="0" fontId="10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3" fontId="2" fillId="0" borderId="9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6" borderId="16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10" borderId="28" xfId="0" applyFont="1" applyFill="1" applyBorder="1" applyAlignment="1">
      <alignment horizontal="center" vertical="center" wrapText="1"/>
    </xf>
    <xf numFmtId="0" fontId="4" fillId="10" borderId="0" xfId="0" applyFont="1" applyFill="1" applyBorder="1" applyAlignment="1">
      <alignment horizontal="center" vertical="center" wrapText="1"/>
    </xf>
    <xf numFmtId="0" fontId="4" fillId="10" borderId="17" xfId="0" applyFont="1" applyFill="1" applyBorder="1" applyAlignment="1">
      <alignment horizontal="center" vertical="center" wrapText="1"/>
    </xf>
    <xf numFmtId="0" fontId="4" fillId="10" borderId="24" xfId="0" applyFont="1" applyFill="1" applyBorder="1" applyAlignment="1">
      <alignment horizontal="center" vertical="center" wrapText="1"/>
    </xf>
    <xf numFmtId="0" fontId="4" fillId="9" borderId="18" xfId="0" applyFont="1" applyFill="1" applyBorder="1" applyAlignment="1">
      <alignment horizontal="center" vertical="center" wrapText="1"/>
    </xf>
    <xf numFmtId="0" fontId="4" fillId="9" borderId="0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/>
    </xf>
    <xf numFmtId="0" fontId="11" fillId="3" borderId="30" xfId="0" applyFont="1" applyFill="1" applyBorder="1" applyAlignment="1">
      <alignment horizontal="center" vertical="center"/>
    </xf>
    <xf numFmtId="0" fontId="11" fillId="3" borderId="31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wrapText="1"/>
    </xf>
    <xf numFmtId="0" fontId="0" fillId="0" borderId="0" xfId="0" applyFill="1"/>
    <xf numFmtId="164" fontId="1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workbookViewId="0">
      <selection activeCell="A5" sqref="A5"/>
    </sheetView>
  </sheetViews>
  <sheetFormatPr baseColWidth="10" defaultRowHeight="15" x14ac:dyDescent="0.25"/>
  <sheetData>
    <row r="2" spans="1:7" ht="15.75" thickBot="1" x14ac:dyDescent="0.3"/>
    <row r="3" spans="1:7" x14ac:dyDescent="0.25">
      <c r="A3" s="49" t="s">
        <v>7</v>
      </c>
      <c r="B3" s="50"/>
      <c r="C3" s="50"/>
      <c r="D3" s="50"/>
      <c r="E3" s="50"/>
      <c r="F3" s="50"/>
      <c r="G3" s="51"/>
    </row>
    <row r="4" spans="1:7" x14ac:dyDescent="0.25">
      <c r="A4" s="1"/>
      <c r="B4" s="2"/>
      <c r="C4" s="2"/>
      <c r="D4" s="2"/>
      <c r="E4" s="2"/>
      <c r="F4" s="2"/>
      <c r="G4" s="3"/>
    </row>
    <row r="5" spans="1:7" x14ac:dyDescent="0.25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3" t="s">
        <v>6</v>
      </c>
    </row>
    <row r="6" spans="1:7" ht="111" customHeight="1" thickBot="1" x14ac:dyDescent="0.3">
      <c r="A6" s="4"/>
      <c r="B6" s="5"/>
      <c r="C6" s="5"/>
      <c r="D6" s="5"/>
      <c r="E6" s="5">
        <v>3600000</v>
      </c>
      <c r="F6" s="5"/>
      <c r="G6" s="6"/>
    </row>
    <row r="8" spans="1:7" ht="15.75" thickBot="1" x14ac:dyDescent="0.3"/>
    <row r="9" spans="1:7" x14ac:dyDescent="0.25">
      <c r="A9" s="49" t="s">
        <v>7</v>
      </c>
      <c r="B9" s="50"/>
      <c r="C9" s="50"/>
      <c r="D9" s="50"/>
      <c r="E9" s="50"/>
      <c r="F9" s="50"/>
      <c r="G9" s="51"/>
    </row>
    <row r="10" spans="1:7" x14ac:dyDescent="0.25">
      <c r="A10" s="1"/>
      <c r="B10" s="2"/>
      <c r="C10" s="2"/>
      <c r="D10" s="2"/>
      <c r="E10" s="2"/>
      <c r="F10" s="2"/>
      <c r="G10" s="3"/>
    </row>
    <row r="11" spans="1:7" x14ac:dyDescent="0.25">
      <c r="A11" s="1" t="s">
        <v>0</v>
      </c>
      <c r="B11" s="2" t="s">
        <v>1</v>
      </c>
      <c r="C11" s="2" t="s">
        <v>2</v>
      </c>
      <c r="D11" s="2" t="s">
        <v>3</v>
      </c>
      <c r="E11" s="2" t="s">
        <v>4</v>
      </c>
      <c r="F11" s="2" t="s">
        <v>5</v>
      </c>
      <c r="G11" s="3" t="s">
        <v>6</v>
      </c>
    </row>
    <row r="12" spans="1:7" ht="15.75" thickBot="1" x14ac:dyDescent="0.3">
      <c r="A12" s="4"/>
      <c r="B12" s="5"/>
      <c r="C12" s="5"/>
      <c r="D12" s="5"/>
      <c r="E12" s="5">
        <v>2550000</v>
      </c>
      <c r="F12" s="5"/>
      <c r="G12" s="6"/>
    </row>
    <row r="14" spans="1:7" ht="15.75" thickBot="1" x14ac:dyDescent="0.3"/>
    <row r="15" spans="1:7" x14ac:dyDescent="0.25">
      <c r="A15" s="49" t="s">
        <v>7</v>
      </c>
      <c r="B15" s="50"/>
      <c r="C15" s="50"/>
      <c r="D15" s="50"/>
      <c r="E15" s="50"/>
      <c r="F15" s="50"/>
      <c r="G15" s="51"/>
    </row>
    <row r="16" spans="1:7" x14ac:dyDescent="0.25">
      <c r="A16" s="1"/>
      <c r="B16" s="2"/>
      <c r="C16" s="2"/>
      <c r="D16" s="2"/>
      <c r="E16" s="2"/>
      <c r="F16" s="2"/>
      <c r="G16" s="3"/>
    </row>
    <row r="17" spans="1:7" x14ac:dyDescent="0.25">
      <c r="A17" s="1" t="s">
        <v>0</v>
      </c>
      <c r="B17" s="2" t="s">
        <v>1</v>
      </c>
      <c r="C17" s="2" t="s">
        <v>2</v>
      </c>
      <c r="D17" s="2" t="s">
        <v>3</v>
      </c>
      <c r="E17" s="2" t="s">
        <v>4</v>
      </c>
      <c r="F17" s="2" t="s">
        <v>5</v>
      </c>
      <c r="G17" s="3" t="s">
        <v>6</v>
      </c>
    </row>
    <row r="18" spans="1:7" ht="15.75" thickBot="1" x14ac:dyDescent="0.3">
      <c r="A18" s="4"/>
      <c r="B18" s="5"/>
      <c r="C18" s="5"/>
      <c r="D18" s="5"/>
      <c r="E18" s="5">
        <v>28790000</v>
      </c>
      <c r="F18" s="5"/>
      <c r="G18" s="6"/>
    </row>
  </sheetData>
  <mergeCells count="3">
    <mergeCell ref="A3:G3"/>
    <mergeCell ref="A9:G9"/>
    <mergeCell ref="A15:G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2"/>
  <sheetViews>
    <sheetView workbookViewId="0">
      <selection activeCell="C11" sqref="C11"/>
    </sheetView>
  </sheetViews>
  <sheetFormatPr baseColWidth="10" defaultRowHeight="15" x14ac:dyDescent="0.25"/>
  <cols>
    <col min="1" max="1" width="5.140625" customWidth="1"/>
    <col min="2" max="2" width="9.85546875" customWidth="1"/>
    <col min="3" max="3" width="30.42578125" customWidth="1"/>
    <col min="4" max="4" width="9.140625" customWidth="1"/>
    <col min="5" max="5" width="9.28515625" customWidth="1"/>
    <col min="10" max="10" width="5" customWidth="1"/>
    <col min="14" max="14" width="5.140625" customWidth="1"/>
  </cols>
  <sheetData>
    <row r="2" spans="1:17" ht="15.75" thickBot="1" x14ac:dyDescent="0.3"/>
    <row r="3" spans="1:17" ht="15.75" thickBot="1" x14ac:dyDescent="0.3">
      <c r="F3" t="s">
        <v>27</v>
      </c>
      <c r="G3" s="61" t="s">
        <v>24</v>
      </c>
      <c r="H3" s="62"/>
      <c r="I3" s="63"/>
      <c r="K3" s="61" t="s">
        <v>25</v>
      </c>
      <c r="L3" s="62"/>
      <c r="M3" s="63"/>
      <c r="O3" s="61" t="s">
        <v>26</v>
      </c>
      <c r="P3" s="62"/>
      <c r="Q3" s="63"/>
    </row>
    <row r="4" spans="1:17" ht="15.75" thickBot="1" x14ac:dyDescent="0.3"/>
    <row r="5" spans="1:17" ht="22.5" customHeight="1" x14ac:dyDescent="0.25">
      <c r="A5" s="52" t="s">
        <v>8</v>
      </c>
      <c r="B5" s="52" t="s">
        <v>9</v>
      </c>
      <c r="C5" s="52" t="s">
        <v>10</v>
      </c>
      <c r="D5" s="52" t="s">
        <v>11</v>
      </c>
      <c r="E5" s="52" t="s">
        <v>12</v>
      </c>
      <c r="F5" s="52" t="s">
        <v>13</v>
      </c>
      <c r="G5" s="52" t="s">
        <v>23</v>
      </c>
      <c r="H5" s="52" t="s">
        <v>14</v>
      </c>
      <c r="I5" s="52" t="s">
        <v>15</v>
      </c>
      <c r="K5" s="52" t="s">
        <v>23</v>
      </c>
      <c r="L5" s="52" t="s">
        <v>14</v>
      </c>
      <c r="M5" s="52" t="s">
        <v>15</v>
      </c>
      <c r="O5" s="52" t="s">
        <v>23</v>
      </c>
      <c r="P5" s="52" t="s">
        <v>14</v>
      </c>
      <c r="Q5" s="52" t="s">
        <v>15</v>
      </c>
    </row>
    <row r="6" spans="1:17" ht="15.75" thickBot="1" x14ac:dyDescent="0.3">
      <c r="A6" s="53"/>
      <c r="B6" s="53"/>
      <c r="C6" s="53"/>
      <c r="D6" s="53"/>
      <c r="E6" s="53"/>
      <c r="F6" s="53"/>
      <c r="G6" s="53"/>
      <c r="H6" s="53"/>
      <c r="I6" s="53"/>
      <c r="K6" s="53"/>
      <c r="L6" s="53"/>
      <c r="M6" s="53"/>
      <c r="O6" s="53"/>
      <c r="P6" s="53"/>
      <c r="Q6" s="53"/>
    </row>
    <row r="7" spans="1:17" ht="15" customHeight="1" x14ac:dyDescent="0.25">
      <c r="A7" s="54">
        <v>1</v>
      </c>
      <c r="B7" s="54" t="s">
        <v>16</v>
      </c>
      <c r="C7" s="7" t="s">
        <v>17</v>
      </c>
      <c r="D7" s="60" t="s">
        <v>21</v>
      </c>
      <c r="E7" s="60" t="s">
        <v>22</v>
      </c>
      <c r="F7" s="60">
        <v>0.4</v>
      </c>
      <c r="G7" s="57">
        <v>3000000</v>
      </c>
      <c r="H7" s="57">
        <v>570000</v>
      </c>
      <c r="I7" s="57">
        <v>3570000</v>
      </c>
      <c r="K7" s="57">
        <v>3500000</v>
      </c>
      <c r="L7" s="57">
        <v>665000</v>
      </c>
      <c r="M7" s="57">
        <v>4165000</v>
      </c>
      <c r="O7" s="57">
        <v>4500000</v>
      </c>
      <c r="P7" s="57">
        <v>855000</v>
      </c>
      <c r="Q7" s="57">
        <v>5355000</v>
      </c>
    </row>
    <row r="8" spans="1:17" ht="47.25" customHeight="1" x14ac:dyDescent="0.25">
      <c r="A8" s="55"/>
      <c r="B8" s="55"/>
      <c r="C8" s="10" t="s">
        <v>18</v>
      </c>
      <c r="D8" s="58"/>
      <c r="E8" s="58"/>
      <c r="F8" s="58"/>
      <c r="G8" s="58"/>
      <c r="H8" s="58"/>
      <c r="I8" s="58"/>
      <c r="K8" s="58"/>
      <c r="L8" s="58"/>
      <c r="M8" s="58"/>
      <c r="O8" s="58"/>
      <c r="P8" s="58"/>
      <c r="Q8" s="58"/>
    </row>
    <row r="9" spans="1:17" x14ac:dyDescent="0.25">
      <c r="A9" s="55"/>
      <c r="B9" s="55"/>
      <c r="C9" s="10"/>
      <c r="D9" s="58"/>
      <c r="E9" s="58"/>
      <c r="F9" s="58"/>
      <c r="G9" s="58"/>
      <c r="H9" s="58"/>
      <c r="I9" s="58"/>
      <c r="K9" s="58"/>
      <c r="L9" s="58"/>
      <c r="M9" s="58"/>
      <c r="O9" s="58"/>
      <c r="P9" s="58"/>
      <c r="Q9" s="58"/>
    </row>
    <row r="10" spans="1:17" x14ac:dyDescent="0.25">
      <c r="A10" s="55"/>
      <c r="B10" s="55"/>
      <c r="C10" s="7" t="s">
        <v>19</v>
      </c>
      <c r="D10" s="58"/>
      <c r="E10" s="58"/>
      <c r="F10" s="58"/>
      <c r="G10" s="58"/>
      <c r="H10" s="58"/>
      <c r="I10" s="58"/>
      <c r="K10" s="58"/>
      <c r="L10" s="58"/>
      <c r="M10" s="58"/>
      <c r="O10" s="58"/>
      <c r="P10" s="58"/>
      <c r="Q10" s="58"/>
    </row>
    <row r="11" spans="1:17" ht="63.75" x14ac:dyDescent="0.25">
      <c r="A11" s="55"/>
      <c r="B11" s="55"/>
      <c r="C11" s="8" t="s">
        <v>20</v>
      </c>
      <c r="D11" s="58"/>
      <c r="E11" s="58"/>
      <c r="F11" s="58"/>
      <c r="G11" s="58"/>
      <c r="H11" s="58"/>
      <c r="I11" s="58"/>
      <c r="K11" s="58"/>
      <c r="L11" s="58"/>
      <c r="M11" s="58"/>
      <c r="O11" s="58"/>
      <c r="P11" s="58"/>
      <c r="Q11" s="58"/>
    </row>
    <row r="12" spans="1:17" ht="15.75" thickBot="1" x14ac:dyDescent="0.3">
      <c r="A12" s="56"/>
      <c r="B12" s="56"/>
      <c r="C12" s="9"/>
      <c r="D12" s="59"/>
      <c r="E12" s="59"/>
      <c r="F12" s="59"/>
      <c r="G12" s="59"/>
      <c r="H12" s="59"/>
      <c r="I12" s="59"/>
      <c r="K12" s="59"/>
      <c r="L12" s="59"/>
      <c r="M12" s="59"/>
      <c r="O12" s="59"/>
      <c r="P12" s="59"/>
      <c r="Q12" s="59"/>
    </row>
  </sheetData>
  <mergeCells count="32">
    <mergeCell ref="G3:I3"/>
    <mergeCell ref="K3:M3"/>
    <mergeCell ref="O3:Q3"/>
    <mergeCell ref="O5:O6"/>
    <mergeCell ref="P5:P6"/>
    <mergeCell ref="Q5:Q6"/>
    <mergeCell ref="O7:O12"/>
    <mergeCell ref="P7:P12"/>
    <mergeCell ref="Q7:Q12"/>
    <mergeCell ref="I7:I12"/>
    <mergeCell ref="B7:B12"/>
    <mergeCell ref="A7:A12"/>
    <mergeCell ref="K5:K6"/>
    <mergeCell ref="L5:L6"/>
    <mergeCell ref="M5:M6"/>
    <mergeCell ref="K7:K12"/>
    <mergeCell ref="L7:L12"/>
    <mergeCell ref="M7:M12"/>
    <mergeCell ref="D7:D12"/>
    <mergeCell ref="E7:E12"/>
    <mergeCell ref="F7:F12"/>
    <mergeCell ref="G7:G12"/>
    <mergeCell ref="H7:H12"/>
    <mergeCell ref="G5:G6"/>
    <mergeCell ref="H5:H6"/>
    <mergeCell ref="I5:I6"/>
    <mergeCell ref="A5:A6"/>
    <mergeCell ref="B5:B6"/>
    <mergeCell ref="C5:C6"/>
    <mergeCell ref="D5:D6"/>
    <mergeCell ref="E5:E6"/>
    <mergeCell ref="F5:F6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"/>
  <sheetViews>
    <sheetView tabSelected="1" topLeftCell="H1" zoomScale="80" zoomScaleNormal="80" zoomScaleSheetLayoutView="85" workbookViewId="0">
      <selection activeCell="C5" sqref="C5:W5"/>
    </sheetView>
  </sheetViews>
  <sheetFormatPr baseColWidth="10" defaultRowHeight="15" x14ac:dyDescent="0.25"/>
  <cols>
    <col min="1" max="1" width="8" customWidth="1"/>
    <col min="3" max="3" width="18.28515625" customWidth="1"/>
    <col min="4" max="4" width="37.28515625" customWidth="1"/>
    <col min="5" max="5" width="7.28515625" customWidth="1"/>
    <col min="6" max="6" width="7" customWidth="1"/>
    <col min="8" max="9" width="11.5703125" bestFit="1" customWidth="1"/>
    <col min="10" max="10" width="15" customWidth="1"/>
    <col min="11" max="13" width="11.5703125" bestFit="1" customWidth="1"/>
    <col min="14" max="14" width="15.28515625" customWidth="1"/>
    <col min="15" max="15" width="13.28515625" bestFit="1" customWidth="1"/>
    <col min="16" max="16" width="14.42578125" bestFit="1" customWidth="1"/>
    <col min="17" max="17" width="13.42578125" bestFit="1" customWidth="1"/>
    <col min="18" max="18" width="14.42578125" bestFit="1" customWidth="1"/>
    <col min="19" max="20" width="13.28515625" bestFit="1" customWidth="1"/>
    <col min="21" max="21" width="14.42578125" bestFit="1" customWidth="1"/>
    <col min="22" max="22" width="13.42578125" bestFit="1" customWidth="1"/>
    <col min="23" max="23" width="16.85546875" bestFit="1" customWidth="1"/>
  </cols>
  <sheetData>
    <row r="1" spans="1:25" s="29" customFormat="1" ht="54.75" customHeight="1" x14ac:dyDescent="0.25">
      <c r="A1" s="70" t="s">
        <v>38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</row>
    <row r="2" spans="1:25" ht="15.75" customHeight="1" x14ac:dyDescent="0.25">
      <c r="A2" s="78" t="s">
        <v>28</v>
      </c>
      <c r="B2" s="79"/>
      <c r="C2" s="79"/>
      <c r="D2" s="79"/>
      <c r="E2" s="79"/>
      <c r="F2" s="80"/>
      <c r="G2" s="81" t="s">
        <v>43</v>
      </c>
      <c r="H2" s="82"/>
      <c r="I2" s="82"/>
      <c r="J2" s="83"/>
      <c r="K2" s="87" t="s">
        <v>41</v>
      </c>
      <c r="L2" s="88"/>
      <c r="M2" s="88"/>
      <c r="N2" s="89"/>
      <c r="O2" s="64" t="s">
        <v>39</v>
      </c>
      <c r="P2" s="64"/>
      <c r="Q2" s="64"/>
      <c r="R2" s="64"/>
      <c r="S2" s="66" t="s">
        <v>44</v>
      </c>
      <c r="T2" s="67"/>
      <c r="U2" s="67"/>
      <c r="V2" s="67"/>
      <c r="W2" s="67"/>
    </row>
    <row r="3" spans="1:25" ht="36.75" customHeight="1" x14ac:dyDescent="0.25">
      <c r="A3" s="72" t="s">
        <v>46</v>
      </c>
      <c r="B3" s="73"/>
      <c r="C3" s="73"/>
      <c r="D3" s="73"/>
      <c r="E3" s="73"/>
      <c r="F3" s="74"/>
      <c r="G3" s="84"/>
      <c r="H3" s="85"/>
      <c r="I3" s="85"/>
      <c r="J3" s="86"/>
      <c r="K3" s="90"/>
      <c r="L3" s="91"/>
      <c r="M3" s="91"/>
      <c r="N3" s="92"/>
      <c r="O3" s="65"/>
      <c r="P3" s="65"/>
      <c r="Q3" s="65"/>
      <c r="R3" s="65"/>
      <c r="S3" s="68"/>
      <c r="T3" s="69"/>
      <c r="U3" s="69"/>
      <c r="V3" s="69"/>
      <c r="W3" s="69"/>
    </row>
    <row r="4" spans="1:25" ht="38.25" x14ac:dyDescent="0.25">
      <c r="A4" s="11" t="s">
        <v>8</v>
      </c>
      <c r="B4" s="12" t="s">
        <v>29</v>
      </c>
      <c r="C4" s="12" t="s">
        <v>30</v>
      </c>
      <c r="D4" s="12" t="s">
        <v>10</v>
      </c>
      <c r="E4" s="40" t="s">
        <v>12</v>
      </c>
      <c r="F4" s="13" t="s">
        <v>31</v>
      </c>
      <c r="G4" s="14" t="s">
        <v>42</v>
      </c>
      <c r="H4" s="33" t="s">
        <v>32</v>
      </c>
      <c r="I4" s="15" t="s">
        <v>33</v>
      </c>
      <c r="J4" s="16" t="s">
        <v>34</v>
      </c>
      <c r="K4" s="17" t="s">
        <v>42</v>
      </c>
      <c r="L4" s="17" t="s">
        <v>32</v>
      </c>
      <c r="M4" s="18" t="s">
        <v>33</v>
      </c>
      <c r="N4" s="19" t="s">
        <v>34</v>
      </c>
      <c r="O4" s="20" t="s">
        <v>42</v>
      </c>
      <c r="P4" s="20" t="s">
        <v>32</v>
      </c>
      <c r="Q4" s="21" t="s">
        <v>33</v>
      </c>
      <c r="R4" s="34" t="s">
        <v>34</v>
      </c>
      <c r="S4" s="35" t="s">
        <v>32</v>
      </c>
      <c r="T4" s="35" t="s">
        <v>35</v>
      </c>
      <c r="U4" s="36" t="s">
        <v>32</v>
      </c>
      <c r="V4" s="37" t="s">
        <v>33</v>
      </c>
      <c r="W4" s="38" t="s">
        <v>34</v>
      </c>
    </row>
    <row r="5" spans="1:25" ht="249.75" customHeight="1" x14ac:dyDescent="0.25">
      <c r="A5" s="22">
        <v>1</v>
      </c>
      <c r="B5" s="30" t="s">
        <v>9</v>
      </c>
      <c r="C5" s="31" t="s">
        <v>36</v>
      </c>
      <c r="D5" s="32" t="s">
        <v>40</v>
      </c>
      <c r="E5" s="23" t="s">
        <v>37</v>
      </c>
      <c r="F5" s="24">
        <v>6</v>
      </c>
      <c r="G5" s="25">
        <f>+H5/6</f>
        <v>1833333.3333333333</v>
      </c>
      <c r="H5" s="28">
        <v>11000000</v>
      </c>
      <c r="I5" s="26">
        <f>+H5*0.19</f>
        <v>2090000</v>
      </c>
      <c r="J5" s="27">
        <f>+H5+I5</f>
        <v>13090000</v>
      </c>
      <c r="K5" s="28">
        <v>2350000</v>
      </c>
      <c r="L5" s="28">
        <f>+K5*F5</f>
        <v>14100000</v>
      </c>
      <c r="M5" s="26">
        <f>+L5*0.19</f>
        <v>2679000</v>
      </c>
      <c r="N5" s="27">
        <f>+L5+M5</f>
        <v>16779000</v>
      </c>
      <c r="O5" s="26">
        <f>AVERAGE(G5,K5)</f>
        <v>2091666.6666666665</v>
      </c>
      <c r="P5" s="26">
        <f t="shared" ref="P5:R5" si="0">AVERAGE(H5,L5)</f>
        <v>12550000</v>
      </c>
      <c r="Q5" s="26">
        <f t="shared" si="0"/>
        <v>2384500</v>
      </c>
      <c r="R5" s="26">
        <f t="shared" si="0"/>
        <v>14934500</v>
      </c>
      <c r="S5" s="41">
        <f>+O5</f>
        <v>2091666.6666666665</v>
      </c>
      <c r="T5" s="41">
        <f>ROUND(S5,0)</f>
        <v>2091667</v>
      </c>
      <c r="U5" s="41">
        <f>+T5*6</f>
        <v>12550002</v>
      </c>
      <c r="V5" s="41">
        <f>+U5*0.19</f>
        <v>2384500.38</v>
      </c>
      <c r="W5" s="39">
        <f>+U5+V5+2</f>
        <v>14934504.379999999</v>
      </c>
    </row>
    <row r="6" spans="1:25" s="48" customFormat="1" ht="15.75" thickBot="1" x14ac:dyDescent="0.3">
      <c r="A6" s="75" t="s">
        <v>45</v>
      </c>
      <c r="B6" s="76"/>
      <c r="C6" s="76"/>
      <c r="D6" s="76"/>
      <c r="E6" s="76"/>
      <c r="F6" s="77"/>
      <c r="G6" s="42"/>
      <c r="H6" s="43"/>
      <c r="I6" s="44"/>
      <c r="J6" s="45">
        <f>+J5</f>
        <v>13090000</v>
      </c>
      <c r="K6" s="43"/>
      <c r="L6" s="43"/>
      <c r="M6" s="44"/>
      <c r="N6" s="45">
        <f>+N5</f>
        <v>16779000</v>
      </c>
      <c r="O6" s="44"/>
      <c r="P6" s="44"/>
      <c r="Q6" s="44"/>
      <c r="R6" s="46">
        <f>+R5</f>
        <v>14934500</v>
      </c>
      <c r="S6" s="46">
        <f>+S5</f>
        <v>2091666.6666666665</v>
      </c>
      <c r="T6" s="46">
        <f>+T5</f>
        <v>2091667</v>
      </c>
      <c r="U6" s="46">
        <f>SUM(U5)</f>
        <v>12550002</v>
      </c>
      <c r="V6" s="47">
        <f>SUM(V5)</f>
        <v>2384500.38</v>
      </c>
      <c r="W6" s="45">
        <f>SUM(W5)</f>
        <v>14934504.379999999</v>
      </c>
    </row>
    <row r="7" spans="1:25" ht="15.75" thickTop="1" x14ac:dyDescent="0.25"/>
    <row r="8" spans="1:25" x14ac:dyDescent="0.25">
      <c r="W8" s="2"/>
    </row>
    <row r="9" spans="1:25" x14ac:dyDescent="0.25">
      <c r="S9" s="93"/>
      <c r="T9" s="93"/>
      <c r="U9" s="93"/>
      <c r="V9" s="93"/>
      <c r="W9" s="94"/>
      <c r="X9" s="93"/>
      <c r="Y9" s="93"/>
    </row>
    <row r="10" spans="1:25" x14ac:dyDescent="0.25">
      <c r="S10" s="93"/>
      <c r="T10" s="93"/>
      <c r="U10" s="93"/>
      <c r="V10" s="93"/>
      <c r="W10" s="95"/>
      <c r="X10" s="93"/>
      <c r="Y10" s="93"/>
    </row>
    <row r="11" spans="1:25" x14ac:dyDescent="0.25">
      <c r="S11" s="93"/>
      <c r="T11" s="93"/>
      <c r="U11" s="93"/>
      <c r="V11" s="93"/>
      <c r="W11" s="93"/>
      <c r="X11" s="93"/>
      <c r="Y11" s="93"/>
    </row>
    <row r="12" spans="1:25" x14ac:dyDescent="0.25">
      <c r="S12" s="93"/>
      <c r="T12" s="93"/>
      <c r="U12" s="93"/>
      <c r="V12" s="93"/>
      <c r="W12" s="93"/>
      <c r="X12" s="93"/>
      <c r="Y12" s="93"/>
    </row>
    <row r="13" spans="1:25" x14ac:dyDescent="0.25">
      <c r="S13" s="93"/>
      <c r="T13" s="93"/>
      <c r="U13" s="93"/>
      <c r="V13" s="93"/>
      <c r="W13" s="93"/>
      <c r="X13" s="93"/>
      <c r="Y13" s="93"/>
    </row>
  </sheetData>
  <sheetProtection algorithmName="SHA-512" hashValue="mPghTk0ycAGdLxoqoIPS8KNuk29m3Bd6ilwhjlFFM22iBaaDz8GH+aXAwPEwG9pf1Dz/pNRYiFzhJWOHPZcKSQ==" saltValue="pYCI8JJYZ9+rtyri49c+MQ==" spinCount="100000" sheet="1" formatCells="0" formatColumns="0" formatRows="0" insertColumns="0" insertRows="0" insertHyperlinks="0" deleteColumns="0" deleteRows="0" sort="0"/>
  <mergeCells count="8">
    <mergeCell ref="O2:R3"/>
    <mergeCell ref="S2:W3"/>
    <mergeCell ref="A1:W1"/>
    <mergeCell ref="A3:F3"/>
    <mergeCell ref="A6:F6"/>
    <mergeCell ref="A2:F2"/>
    <mergeCell ref="G2:J3"/>
    <mergeCell ref="K2:N3"/>
  </mergeCells>
  <pageMargins left="0.7" right="0.7" top="0.75" bottom="0.75" header="0.3" footer="0.3"/>
  <pageSetup scale="90" orientation="landscape" verticalDpi="0" r:id="rId1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Hoja2</vt:lpstr>
      <vt:lpstr>Hoja3</vt:lpstr>
      <vt:lpstr>Hoja4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Sistemas</dc:creator>
  <cp:lastModifiedBy>Jeimy Viviana Terreros Franco</cp:lastModifiedBy>
  <dcterms:created xsi:type="dcterms:W3CDTF">2018-07-24T18:29:17Z</dcterms:created>
  <dcterms:modified xsi:type="dcterms:W3CDTF">2018-08-02T21:00:26Z</dcterms:modified>
</cp:coreProperties>
</file>