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mira\Desktop\"/>
    </mc:Choice>
  </mc:AlternateContent>
  <xr:revisionPtr revIDLastSave="0" documentId="8_{ED5672A0-0ACD-4132-859D-7F51BC1B10D4}" xr6:coauthVersionLast="46" xr6:coauthVersionMax="46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Hoja1" sheetId="1" state="hidden" r:id="rId1"/>
    <sheet name="PO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2" l="1"/>
  <c r="D38" i="2"/>
  <c r="E39" i="2"/>
  <c r="D39" i="2"/>
  <c r="D42" i="2" s="1"/>
  <c r="D41" i="2" l="1"/>
  <c r="E3" i="2"/>
  <c r="E10" i="2"/>
  <c r="E8" i="2"/>
  <c r="E12" i="2" l="1"/>
  <c r="D43" i="2" l="1"/>
  <c r="E41" i="2"/>
</calcChain>
</file>

<file path=xl/sharedStrings.xml><?xml version="1.0" encoding="utf-8"?>
<sst xmlns="http://schemas.openxmlformats.org/spreadsheetml/2006/main" count="92" uniqueCount="75">
  <si>
    <t>Línea de acción</t>
  </si>
  <si>
    <t>Productos</t>
  </si>
  <si>
    <t>Actividades</t>
  </si>
  <si>
    <t xml:space="preserve"> Presupuesto UARIV </t>
  </si>
  <si>
    <t>50 acciones implementadas en el marco de los planes RyR en la línea de Implementos de salud</t>
  </si>
  <si>
    <t>Entregar a Satisfacción los bienes e insumos de acuerdo con los requerimientos técnicos definidos por la Unidad para las Victimas</t>
  </si>
  <si>
    <t>Realizar las acciones complementarias para la correcta implementación del EEAC (seguimiento, asistencia técnica y/o formación).</t>
  </si>
  <si>
    <t>100 acciones implementadas en el marco de los planes RyR en la línea cultural, deportiva y recreativa</t>
  </si>
  <si>
    <t>67 acciones implementadas en el marco de los planes RyR en la línea Tecnológica</t>
  </si>
  <si>
    <t>54 acciones implementadas en el marco de los planes RyR en la línea de herramientas e insumos para proyectos agropecuarios (fortalecimiento)</t>
  </si>
  <si>
    <t>24 acciones reparadoras implementadas en la línea de equipos tecnológicos y periféricos</t>
  </si>
  <si>
    <t>Adquisición y entrega de Equipos Tecnológicos y Periféricos </t>
  </si>
  <si>
    <t>15 acciones reparadoras implementadas en la línea de equipos náuticos</t>
  </si>
  <si>
    <t>Adquisición y entrega de Equipos Náuticos </t>
  </si>
  <si>
    <t xml:space="preserve">                  $1.680.000.000,00 </t>
  </si>
  <si>
    <t>15 acciones reparadoras implementadas la línea de emprendimiento y fortalecimiento de unidades productivas</t>
  </si>
  <si>
    <t>Emprendimiento y Fortalecimiento de Unidades Productivas </t>
  </si>
  <si>
    <t xml:space="preserve">10 acciones reparadoras implementadas la línea de compra y entrega de bienes y productos agropecuarios </t>
  </si>
  <si>
    <t>Adquirir y entregar bienes y productos Agropecuarios (material vegetal, especies mayores, especies menores y maquinaria post cosecha) </t>
  </si>
  <si>
    <t xml:space="preserve">10 acciones reparadoras implementadas la línea de compra y entrega de maquinaria y equipo de trabajo </t>
  </si>
  <si>
    <t>Adquisición y entrega de Maquinaria y Equipo de Trabajo (apoyo MiPymes) </t>
  </si>
  <si>
    <t xml:space="preserve">                $1.518.116.640,00 </t>
  </si>
  <si>
    <t>15 acciones reparadoras implementadas la línea de compra y entrega de biomédicos</t>
  </si>
  <si>
    <t>Adquisición y entrega de biomédicos  </t>
  </si>
  <si>
    <t>Contrapartida</t>
  </si>
  <si>
    <t>Implementos de salud y/o biomedicos</t>
  </si>
  <si>
    <t>Cultural, deportiva y reacreativa</t>
  </si>
  <si>
    <t>Fortalecimiento de estrategias tecnologicas</t>
  </si>
  <si>
    <t>Proyectos agropecuarios</t>
  </si>
  <si>
    <t>Nautica</t>
  </si>
  <si>
    <t>Emprendimiento</t>
  </si>
  <si>
    <t>Alistamiento</t>
  </si>
  <si>
    <t>Realizar contratacion de personal, gestion administrativa de centros de acopio, gestion logistica, plan de compras y cronogramas de ejecucion</t>
  </si>
  <si>
    <t>Diplomado en gestión de proyectos</t>
  </si>
  <si>
    <t>Realizar formacion al personal necesario en en buen uso y matenimiento basico de equipos medicos e implementos de salud</t>
  </si>
  <si>
    <t>Realizar informe con registro fotografico, del antes, durante y despues de implementados las acciones</t>
  </si>
  <si>
    <t>Realizar seguimiento a la correcta implementacion y uso de los proyectos entregados</t>
  </si>
  <si>
    <t>Adquirir y Entregar a Satisfacción los bienes e insumos de acuerdo con los requerimientos técnicos definidos por la Unidad para las Victimas</t>
  </si>
  <si>
    <t>Capacitacion en fortalecimiento de actividades deportivas, culturales y recreativas</t>
  </si>
  <si>
    <t>Adquisicion y Entrega a Satisfacción los bienes e insumos de acuerdo con los requerimientos técnicos definidos por la Unidad para las Victimas</t>
  </si>
  <si>
    <t>Formación a las comunidades beneficiarias en ( ofimatica, manejo de internet y mantenimiento basico de hadware)</t>
  </si>
  <si>
    <t>Realizar la formacion a beneficiarios en tecnicas para el fortalecimiento de proyectos agropecuarios y buenas practicas</t>
  </si>
  <si>
    <t>Entregar certificaciones y/o fichas técnicas de garantías adicionales de 6 meses de los insumos entregados</t>
  </si>
  <si>
    <t>Protocolo de Bioseguridad</t>
  </si>
  <si>
    <t>compra y puesta en marcha de protocolos de bioseguridad para la ejecucion del proyecto</t>
  </si>
  <si>
    <t>Formacion de nuevos emprendimientos en aspectos financieros, administrativos y comerciales.</t>
  </si>
  <si>
    <t xml:space="preserve">Realizar procesos de capacitacion y formacion a los  beneficiarios de los temas de gestión administrativa, comercial, contable y/o financiera </t>
  </si>
  <si>
    <t>Realizar bodegaje y cargue y descargue de insumos</t>
  </si>
  <si>
    <t>Diplomado en control social</t>
  </si>
  <si>
    <t>Realizar proceso de formacion en gestion de proyectos</t>
  </si>
  <si>
    <t>Realizar proceso de formacion en control social</t>
  </si>
  <si>
    <t>Formacion a personal de salud y/o relacionados en buen uso y matenimiento basico de equipos medicos e implementos de salud</t>
  </si>
  <si>
    <t>Formacion en temas relacionados a actividades deportivas, culturales y recreativas</t>
  </si>
  <si>
    <t>Formacion en buenas practicas  agropecuarias y tecnicas para el fortalecimiento de proyectos agropecuarios</t>
  </si>
  <si>
    <t>Formacion en mantenimiento y mecanica de equipos nauticos</t>
  </si>
  <si>
    <t>Realizar formacion a beneficiarios en mantenimiento y mecanica de equipos nauticos</t>
  </si>
  <si>
    <t>Brindar Asistencia en la revisión de los proyectos o necesidades 
presentadas por las organizaciones asistidos en las correcciones 
que se requieran y el 100% de las organizaciones, con acompañamiento y asistencia técnica en la implementación de los proyectos</t>
  </si>
  <si>
    <t>Realizar la revision de los proyectos o necesidades presentadas por los entidades y responsables y ayudar en las correcciones que se requieran y acompañamiento y asistencia técnica en la implementación de los proyectos</t>
  </si>
  <si>
    <t>Software de seguimiento</t>
  </si>
  <si>
    <t>Realizar seguimiento a las entregas, por medio de una herramienta tecnologica</t>
  </si>
  <si>
    <t>Fortalecimiento tecnológico</t>
  </si>
  <si>
    <t>67 acciones implementadas en el marco de los planes RyR en la línea de fortalecimiento tecnológico</t>
  </si>
  <si>
    <t>54 acciones implementadas en el marco de los planes RyR en la línea de fortalecimiento de proyectos agropecuarios</t>
  </si>
  <si>
    <t>Fortalecimiento de proyectos agropecuarios</t>
  </si>
  <si>
    <t xml:space="preserve">1. Adquisición y entrega de Maquinaria y Equipo de Trabajo (apoyo MiPymes) Adquirir y Entregar a Satisfacción los bienes e insumos de acuerdo con los requerimientos técnicos definidos por la Unidad para las Victimas
2. Adquisición y Entrega a Satisfacción los bienes e insumos de acuerdo con los requerimientos técnicos definidos por la Unidad para las Victimas
3. Entregar a Satisfacción los bienes e insumos de acuerdo con los requerimientos técnicos definidos por la Unidad para las Victimas
4. Adquirir y entregar bienes y productos Agropecuarios (material vegetal, especies mayores, especies menores y maquinaria post cosecha) 
5. Adquisición y entrega de Equipos Náuticos 
6. Adquisición y entrega a satisfacción de Equipos de Audio y Video, de acuerdo con los requerimientos técnicos definidos por la Unidad para las Victimas
</t>
  </si>
  <si>
    <t xml:space="preserve">102 Acciones reparadoras implementadas en las líneas de biomédicos, equipos tecnológicos y periféricos, compra y entrega de bienes y productos agropecuarios, equipos náuticos, de emprendimiento y fortalecimiento de unidades productivas, compra y entrega de maquinaria y equipo de trabajo, equipos de audio y video y elementos culturales y deportivos. </t>
  </si>
  <si>
    <t xml:space="preserve"> Productos agropecuarios, equipos náuticos, de emprendimiento y fortalecimiento de unidades productivas, compra y entrega de maquinaria y equipo de trabajo, equipos de audio y video y elementos culturales y deportivos</t>
  </si>
  <si>
    <t>Direccionamiento estrategico</t>
  </si>
  <si>
    <t>373 Seguimiento a la implementacion de las acciones implementadas</t>
  </si>
  <si>
    <t>373  certificaciones y fichas técnicas de proyectos</t>
  </si>
  <si>
    <t>Desembolsos</t>
  </si>
  <si>
    <t>TOTAL APORTES</t>
  </si>
  <si>
    <t xml:space="preserve">Alistamiento del proyecto, Logistica y gestion administrativa, cronograma de entregas </t>
  </si>
  <si>
    <t>Documento que evidencie el estado antes, durante y despues de implementadas las 373 acciones.</t>
  </si>
  <si>
    <t xml:space="preserve">Tansporte de insumos, embalaje y almacenaje.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</si>
</sst>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0.000%"/>
    <numFmt numFmtId="166" formatCode="0.000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wrapText="1"/>
    </xf>
    <xf numFmtId="0" fontId="3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8" fontId="3" fillId="3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wrapText="1"/>
    </xf>
    <xf numFmtId="0" fontId="5" fillId="4" borderId="1" xfId="0" applyFont="1" applyFill="1" applyBorder="1" applyAlignment="1">
      <alignment horizontal="right" vertical="center" wrapText="1"/>
    </xf>
    <xf numFmtId="0" fontId="6" fillId="0" borderId="0" xfId="0" applyFont="1"/>
    <xf numFmtId="0" fontId="7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4" fontId="1" fillId="0" borderId="0" xfId="1" applyFont="1" applyAlignment="1">
      <alignment horizontal="right"/>
    </xf>
    <xf numFmtId="0" fontId="7" fillId="4" borderId="1" xfId="0" applyFont="1" applyFill="1" applyBorder="1" applyAlignment="1">
      <alignment horizontal="left" vertical="center" wrapText="1"/>
    </xf>
    <xf numFmtId="44" fontId="7" fillId="4" borderId="1" xfId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vertical="center" wrapText="1"/>
    </xf>
    <xf numFmtId="8" fontId="3" fillId="4" borderId="1" xfId="0" applyNumberFormat="1" applyFont="1" applyFill="1" applyBorder="1" applyAlignment="1">
      <alignment horizontal="right" vertical="center" wrapText="1"/>
    </xf>
    <xf numFmtId="44" fontId="1" fillId="4" borderId="1" xfId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8" fontId="4" fillId="4" borderId="1" xfId="0" applyNumberFormat="1" applyFont="1" applyFill="1" applyBorder="1" applyAlignment="1">
      <alignment horizontal="right"/>
    </xf>
    <xf numFmtId="8" fontId="4" fillId="4" borderId="2" xfId="0" applyNumberFormat="1" applyFont="1" applyFill="1" applyBorder="1" applyAlignment="1">
      <alignment horizontal="right"/>
    </xf>
    <xf numFmtId="8" fontId="1" fillId="4" borderId="1" xfId="1" applyNumberFormat="1" applyFont="1" applyFill="1" applyBorder="1" applyAlignment="1">
      <alignment horizontal="right" vertical="center" wrapText="1"/>
    </xf>
    <xf numFmtId="0" fontId="0" fillId="4" borderId="1" xfId="0" applyFill="1" applyBorder="1" applyAlignment="1">
      <alignment horizontal="right" wrapText="1"/>
    </xf>
    <xf numFmtId="8" fontId="1" fillId="4" borderId="1" xfId="1" applyNumberFormat="1" applyFont="1" applyFill="1" applyBorder="1" applyAlignment="1">
      <alignment horizontal="right"/>
    </xf>
    <xf numFmtId="0" fontId="0" fillId="0" borderId="0" xfId="0" applyAlignment="1">
      <alignment horizontal="center" wrapText="1"/>
    </xf>
    <xf numFmtId="9" fontId="0" fillId="0" borderId="0" xfId="0" applyNumberFormat="1" applyAlignment="1">
      <alignment wrapText="1"/>
    </xf>
    <xf numFmtId="164" fontId="1" fillId="0" borderId="1" xfId="1" applyNumberFormat="1" applyFont="1" applyBorder="1" applyAlignment="1">
      <alignment horizontal="right"/>
    </xf>
    <xf numFmtId="44" fontId="0" fillId="0" borderId="2" xfId="1" applyFont="1" applyBorder="1" applyAlignment="1">
      <alignment horizontal="right" wrapText="1"/>
    </xf>
    <xf numFmtId="0" fontId="3" fillId="4" borderId="1" xfId="0" applyFont="1" applyFill="1" applyBorder="1" applyAlignment="1">
      <alignment horizontal="center" vertical="center" wrapText="1"/>
    </xf>
    <xf numFmtId="165" fontId="0" fillId="4" borderId="1" xfId="3" applyNumberFormat="1" applyFont="1" applyFill="1" applyBorder="1" applyAlignment="1">
      <alignment horizontal="right" wrapText="1"/>
    </xf>
    <xf numFmtId="166" fontId="0" fillId="4" borderId="1" xfId="3" applyNumberFormat="1" applyFont="1" applyFill="1" applyBorder="1" applyAlignment="1">
      <alignment horizontal="right" wrapText="1"/>
    </xf>
    <xf numFmtId="164" fontId="0" fillId="0" borderId="0" xfId="1" applyNumberFormat="1" applyFont="1" applyAlignment="1">
      <alignment horizontal="right" wrapText="1"/>
    </xf>
    <xf numFmtId="43" fontId="7" fillId="4" borderId="1" xfId="2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vertical="center" wrapText="1"/>
    </xf>
    <xf numFmtId="8" fontId="3" fillId="3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vertical="center" wrapText="1"/>
    </xf>
    <xf numFmtId="8" fontId="3" fillId="3" borderId="2" xfId="0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4" fontId="1" fillId="4" borderId="10" xfId="1" applyFont="1" applyFill="1" applyBorder="1" applyAlignment="1">
      <alignment horizontal="right" vertical="center" wrapText="1"/>
    </xf>
    <xf numFmtId="44" fontId="1" fillId="4" borderId="2" xfId="1" applyFont="1" applyFill="1" applyBorder="1" applyAlignment="1">
      <alignment horizontal="right" vertical="center" wrapText="1"/>
    </xf>
    <xf numFmtId="8" fontId="3" fillId="4" borderId="11" xfId="0" applyNumberFormat="1" applyFont="1" applyFill="1" applyBorder="1" applyAlignment="1">
      <alignment horizontal="right" vertical="center" wrapText="1"/>
    </xf>
    <xf numFmtId="8" fontId="3" fillId="4" borderId="10" xfId="0" applyNumberFormat="1" applyFont="1" applyFill="1" applyBorder="1" applyAlignment="1">
      <alignment horizontal="right" vertical="center" wrapText="1"/>
    </xf>
    <xf numFmtId="8" fontId="3" fillId="4" borderId="2" xfId="0" applyNumberFormat="1" applyFont="1" applyFill="1" applyBorder="1" applyAlignment="1">
      <alignment horizontal="right" vertical="center" wrapText="1"/>
    </xf>
    <xf numFmtId="44" fontId="1" fillId="4" borderId="1" xfId="1" applyFont="1" applyFill="1" applyBorder="1" applyAlignment="1">
      <alignment horizontal="right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right" vertical="center" wrapText="1"/>
    </xf>
    <xf numFmtId="44" fontId="8" fillId="2" borderId="5" xfId="1" applyFont="1" applyFill="1" applyBorder="1" applyAlignment="1">
      <alignment horizontal="right" vertical="center" wrapText="1"/>
    </xf>
    <xf numFmtId="44" fontId="8" fillId="2" borderId="14" xfId="1" applyFont="1" applyFill="1" applyBorder="1" applyAlignment="1">
      <alignment horizontal="right" vertical="center" wrapText="1"/>
    </xf>
    <xf numFmtId="0" fontId="7" fillId="4" borderId="10" xfId="0" applyFont="1" applyFill="1" applyBorder="1" applyAlignment="1">
      <alignment horizontal="center" vertical="center" wrapText="1"/>
    </xf>
    <xf numFmtId="44" fontId="1" fillId="4" borderId="11" xfId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8" fontId="3" fillId="4" borderId="1" xfId="0" applyNumberFormat="1" applyFont="1" applyFill="1" applyBorder="1" applyAlignment="1">
      <alignment horizontal="righ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workbookViewId="0">
      <selection activeCell="B3" sqref="B3:B5"/>
    </sheetView>
  </sheetViews>
  <sheetFormatPr baseColWidth="10" defaultRowHeight="15" x14ac:dyDescent="0.25"/>
  <cols>
    <col min="1" max="1" width="30.7109375" style="1" customWidth="1"/>
    <col min="2" max="2" width="50.5703125" style="1" customWidth="1"/>
    <col min="3" max="3" width="67.28515625" style="1" customWidth="1"/>
    <col min="4" max="4" width="23.28515625" style="5" customWidth="1"/>
    <col min="5" max="5" width="13.42578125" customWidth="1"/>
  </cols>
  <sheetData>
    <row r="1" spans="1:5" x14ac:dyDescent="0.25">
      <c r="A1" s="37" t="s">
        <v>0</v>
      </c>
      <c r="B1" s="39" t="s">
        <v>1</v>
      </c>
      <c r="C1" s="39" t="s">
        <v>2</v>
      </c>
      <c r="D1" s="41" t="s">
        <v>3</v>
      </c>
      <c r="E1" s="50" t="s">
        <v>24</v>
      </c>
    </row>
    <row r="2" spans="1:5" ht="15.75" thickBot="1" x14ac:dyDescent="0.3">
      <c r="A2" s="38"/>
      <c r="B2" s="40"/>
      <c r="C2" s="40"/>
      <c r="D2" s="42"/>
      <c r="E2" s="51"/>
    </row>
    <row r="3" spans="1:5" x14ac:dyDescent="0.25">
      <c r="A3" s="52" t="s">
        <v>25</v>
      </c>
      <c r="B3" s="43" t="s">
        <v>4</v>
      </c>
      <c r="C3" s="43" t="s">
        <v>5</v>
      </c>
      <c r="D3" s="44">
        <v>1500000000</v>
      </c>
      <c r="E3" s="45"/>
    </row>
    <row r="4" spans="1:5" x14ac:dyDescent="0.25">
      <c r="A4" s="48"/>
      <c r="B4" s="34"/>
      <c r="C4" s="34"/>
      <c r="D4" s="35"/>
      <c r="E4" s="36"/>
    </row>
    <row r="5" spans="1:5" ht="25.5" x14ac:dyDescent="0.25">
      <c r="A5" s="48"/>
      <c r="B5" s="34"/>
      <c r="C5" s="2" t="s">
        <v>6</v>
      </c>
      <c r="D5" s="35"/>
      <c r="E5" s="3"/>
    </row>
    <row r="6" spans="1:5" ht="25.5" x14ac:dyDescent="0.25">
      <c r="A6" s="49"/>
      <c r="B6" s="2" t="s">
        <v>22</v>
      </c>
      <c r="C6" s="2" t="s">
        <v>23</v>
      </c>
      <c r="D6" s="4"/>
      <c r="E6" s="3"/>
    </row>
    <row r="7" spans="1:5" x14ac:dyDescent="0.25">
      <c r="A7" s="47" t="s">
        <v>26</v>
      </c>
      <c r="B7" s="34" t="s">
        <v>7</v>
      </c>
      <c r="C7" s="34" t="s">
        <v>5</v>
      </c>
      <c r="D7" s="35">
        <v>1500000000</v>
      </c>
      <c r="E7" s="36"/>
    </row>
    <row r="8" spans="1:5" x14ac:dyDescent="0.25">
      <c r="A8" s="48"/>
      <c r="B8" s="34"/>
      <c r="C8" s="34"/>
      <c r="D8" s="35"/>
      <c r="E8" s="36"/>
    </row>
    <row r="9" spans="1:5" x14ac:dyDescent="0.25">
      <c r="A9" s="48"/>
      <c r="B9" s="34"/>
      <c r="C9" s="34"/>
      <c r="D9" s="35"/>
      <c r="E9" s="36"/>
    </row>
    <row r="10" spans="1:5" x14ac:dyDescent="0.25">
      <c r="A10" s="48"/>
      <c r="B10" s="34"/>
      <c r="C10" s="34"/>
      <c r="D10" s="35"/>
      <c r="E10" s="36"/>
    </row>
    <row r="11" spans="1:5" x14ac:dyDescent="0.25">
      <c r="A11" s="48"/>
      <c r="B11" s="34"/>
      <c r="C11" s="34"/>
      <c r="D11" s="35"/>
      <c r="E11" s="36"/>
    </row>
    <row r="12" spans="1:5" ht="25.5" x14ac:dyDescent="0.25">
      <c r="A12" s="49"/>
      <c r="B12" s="34"/>
      <c r="C12" s="2" t="s">
        <v>6</v>
      </c>
      <c r="D12" s="35"/>
      <c r="E12" s="3"/>
    </row>
    <row r="13" spans="1:5" ht="57.75" customHeight="1" x14ac:dyDescent="0.25">
      <c r="A13" s="47" t="s">
        <v>27</v>
      </c>
      <c r="B13" s="34" t="s">
        <v>8</v>
      </c>
      <c r="C13" s="34" t="s">
        <v>5</v>
      </c>
      <c r="D13" s="35">
        <v>2000000000</v>
      </c>
      <c r="E13" s="36"/>
    </row>
    <row r="14" spans="1:5" x14ac:dyDescent="0.25">
      <c r="A14" s="48"/>
      <c r="B14" s="34"/>
      <c r="C14" s="34"/>
      <c r="D14" s="35"/>
      <c r="E14" s="36"/>
    </row>
    <row r="15" spans="1:5" ht="25.5" x14ac:dyDescent="0.25">
      <c r="A15" s="48"/>
      <c r="B15" s="34"/>
      <c r="C15" s="2" t="s">
        <v>6</v>
      </c>
      <c r="D15" s="35"/>
      <c r="E15" s="3"/>
    </row>
    <row r="16" spans="1:5" ht="25.5" x14ac:dyDescent="0.25">
      <c r="A16" s="49"/>
      <c r="B16" s="2" t="s">
        <v>10</v>
      </c>
      <c r="C16" s="2" t="s">
        <v>11</v>
      </c>
      <c r="D16" s="4"/>
      <c r="E16" s="3"/>
    </row>
    <row r="17" spans="1:5" x14ac:dyDescent="0.25">
      <c r="A17" s="47" t="s">
        <v>28</v>
      </c>
      <c r="B17" s="34" t="s">
        <v>9</v>
      </c>
      <c r="C17" s="34" t="s">
        <v>5</v>
      </c>
      <c r="D17" s="35">
        <v>4000000000</v>
      </c>
      <c r="E17" s="36"/>
    </row>
    <row r="18" spans="1:5" x14ac:dyDescent="0.25">
      <c r="A18" s="48"/>
      <c r="B18" s="34"/>
      <c r="C18" s="34"/>
      <c r="D18" s="35"/>
      <c r="E18" s="36"/>
    </row>
    <row r="19" spans="1:5" x14ac:dyDescent="0.25">
      <c r="A19" s="48"/>
      <c r="B19" s="34"/>
      <c r="C19" s="34"/>
      <c r="D19" s="35"/>
      <c r="E19" s="36"/>
    </row>
    <row r="20" spans="1:5" x14ac:dyDescent="0.25">
      <c r="A20" s="48"/>
      <c r="B20" s="34"/>
      <c r="C20" s="34"/>
      <c r="D20" s="35"/>
      <c r="E20" s="36"/>
    </row>
    <row r="21" spans="1:5" x14ac:dyDescent="0.25">
      <c r="A21" s="48"/>
      <c r="B21" s="34"/>
      <c r="C21" s="34"/>
      <c r="D21" s="35"/>
      <c r="E21" s="36"/>
    </row>
    <row r="22" spans="1:5" x14ac:dyDescent="0.25">
      <c r="A22" s="48"/>
      <c r="B22" s="34"/>
      <c r="C22" s="34"/>
      <c r="D22" s="35"/>
      <c r="E22" s="36"/>
    </row>
    <row r="23" spans="1:5" ht="25.5" x14ac:dyDescent="0.25">
      <c r="A23" s="48"/>
      <c r="B23" s="34"/>
      <c r="C23" s="2" t="s">
        <v>6</v>
      </c>
      <c r="D23" s="35"/>
      <c r="E23" s="3"/>
    </row>
    <row r="24" spans="1:5" ht="25.5" x14ac:dyDescent="0.25">
      <c r="A24" s="49"/>
      <c r="B24" s="2" t="s">
        <v>17</v>
      </c>
      <c r="C24" s="2" t="s">
        <v>18</v>
      </c>
      <c r="D24" s="4"/>
      <c r="E24" s="3"/>
    </row>
    <row r="25" spans="1:5" x14ac:dyDescent="0.25">
      <c r="A25" s="47" t="s">
        <v>29</v>
      </c>
      <c r="B25" s="46" t="s">
        <v>12</v>
      </c>
      <c r="C25" s="34" t="s">
        <v>13</v>
      </c>
      <c r="D25" s="54" t="s">
        <v>14</v>
      </c>
      <c r="E25" s="36"/>
    </row>
    <row r="26" spans="1:5" x14ac:dyDescent="0.25">
      <c r="A26" s="49"/>
      <c r="B26" s="46"/>
      <c r="C26" s="34"/>
      <c r="D26" s="54"/>
      <c r="E26" s="36"/>
    </row>
    <row r="27" spans="1:5" ht="111.75" customHeight="1" x14ac:dyDescent="0.25">
      <c r="A27" s="47" t="s">
        <v>30</v>
      </c>
      <c r="B27" s="46" t="s">
        <v>15</v>
      </c>
      <c r="C27" s="53" t="s">
        <v>16</v>
      </c>
      <c r="D27" s="35">
        <v>1100000000</v>
      </c>
      <c r="E27" s="36"/>
    </row>
    <row r="28" spans="1:5" x14ac:dyDescent="0.25">
      <c r="A28" s="48"/>
      <c r="B28" s="46"/>
      <c r="C28" s="53"/>
      <c r="D28" s="35"/>
      <c r="E28" s="36"/>
    </row>
    <row r="29" spans="1:5" x14ac:dyDescent="0.25">
      <c r="A29" s="48"/>
      <c r="B29" s="46" t="s">
        <v>19</v>
      </c>
      <c r="C29" s="53" t="s">
        <v>20</v>
      </c>
      <c r="D29" s="54" t="s">
        <v>21</v>
      </c>
      <c r="E29" s="36"/>
    </row>
    <row r="30" spans="1:5" x14ac:dyDescent="0.25">
      <c r="A30" s="49"/>
      <c r="B30" s="46"/>
      <c r="C30" s="53"/>
      <c r="D30" s="54"/>
      <c r="E30" s="36"/>
    </row>
  </sheetData>
  <mergeCells count="39">
    <mergeCell ref="A27:A30"/>
    <mergeCell ref="E1:E2"/>
    <mergeCell ref="A3:A6"/>
    <mergeCell ref="A7:A12"/>
    <mergeCell ref="A13:A16"/>
    <mergeCell ref="A17:A24"/>
    <mergeCell ref="A25:A26"/>
    <mergeCell ref="B29:B30"/>
    <mergeCell ref="C29:C30"/>
    <mergeCell ref="D29:D30"/>
    <mergeCell ref="E29:E30"/>
    <mergeCell ref="D25:D26"/>
    <mergeCell ref="E25:E26"/>
    <mergeCell ref="B27:B28"/>
    <mergeCell ref="C27:C28"/>
    <mergeCell ref="D27:D28"/>
    <mergeCell ref="E27:E28"/>
    <mergeCell ref="C17:C22"/>
    <mergeCell ref="D17:D23"/>
    <mergeCell ref="E17:E22"/>
    <mergeCell ref="B25:B26"/>
    <mergeCell ref="C25:C26"/>
    <mergeCell ref="B17:B23"/>
    <mergeCell ref="B13:B15"/>
    <mergeCell ref="C13:C14"/>
    <mergeCell ref="D13:D15"/>
    <mergeCell ref="E13:E14"/>
    <mergeCell ref="A1:A2"/>
    <mergeCell ref="B1:B2"/>
    <mergeCell ref="C1:C2"/>
    <mergeCell ref="D1:D2"/>
    <mergeCell ref="B3:B5"/>
    <mergeCell ref="C3:C4"/>
    <mergeCell ref="D3:D5"/>
    <mergeCell ref="E3:E4"/>
    <mergeCell ref="B7:B12"/>
    <mergeCell ref="C7:C11"/>
    <mergeCell ref="D7:D12"/>
    <mergeCell ref="E7:E11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3"/>
  <sheetViews>
    <sheetView tabSelected="1" zoomScaleNormal="100" workbookViewId="0">
      <selection activeCell="B4" sqref="B4"/>
    </sheetView>
  </sheetViews>
  <sheetFormatPr baseColWidth="10" defaultRowHeight="15" x14ac:dyDescent="0.25"/>
  <cols>
    <col min="1" max="1" width="30.7109375" style="1" customWidth="1"/>
    <col min="2" max="2" width="50.5703125" style="9" customWidth="1"/>
    <col min="3" max="3" width="67.28515625" style="1" customWidth="1"/>
    <col min="4" max="4" width="26.85546875" style="5" customWidth="1"/>
    <col min="5" max="5" width="20.42578125" style="10" customWidth="1"/>
    <col min="6" max="6" width="15" bestFit="1" customWidth="1"/>
  </cols>
  <sheetData>
    <row r="1" spans="1:5" x14ac:dyDescent="0.25">
      <c r="A1" s="67" t="s">
        <v>0</v>
      </c>
      <c r="B1" s="39" t="s">
        <v>1</v>
      </c>
      <c r="C1" s="39" t="s">
        <v>2</v>
      </c>
      <c r="D1" s="41" t="s">
        <v>3</v>
      </c>
      <c r="E1" s="71" t="s">
        <v>24</v>
      </c>
    </row>
    <row r="2" spans="1:5" x14ac:dyDescent="0.25">
      <c r="A2" s="68"/>
      <c r="B2" s="69"/>
      <c r="C2" s="69"/>
      <c r="D2" s="70"/>
      <c r="E2" s="72"/>
    </row>
    <row r="3" spans="1:5" s="7" customFormat="1" ht="25.5" x14ac:dyDescent="0.25">
      <c r="A3" s="55" t="s">
        <v>31</v>
      </c>
      <c r="B3" s="11" t="s">
        <v>72</v>
      </c>
      <c r="C3" s="8" t="s">
        <v>32</v>
      </c>
      <c r="D3" s="6"/>
      <c r="E3" s="12">
        <f>(360*1200000)+(1250000*18)+(43750000*9)+25318000</f>
        <v>873568000</v>
      </c>
    </row>
    <row r="4" spans="1:5" s="7" customFormat="1" x14ac:dyDescent="0.25">
      <c r="A4" s="56"/>
      <c r="B4" s="11" t="s">
        <v>74</v>
      </c>
      <c r="C4" s="8" t="s">
        <v>47</v>
      </c>
      <c r="D4" s="6"/>
      <c r="E4" s="12">
        <v>4462000000</v>
      </c>
    </row>
    <row r="5" spans="1:5" s="7" customFormat="1" x14ac:dyDescent="0.25">
      <c r="A5" s="55" t="s">
        <v>67</v>
      </c>
      <c r="B5" s="11" t="s">
        <v>58</v>
      </c>
      <c r="C5" s="8" t="s">
        <v>59</v>
      </c>
      <c r="D5" s="6"/>
      <c r="E5" s="12">
        <v>700000000</v>
      </c>
    </row>
    <row r="6" spans="1:5" s="7" customFormat="1" x14ac:dyDescent="0.25">
      <c r="A6" s="73"/>
      <c r="B6" s="11" t="s">
        <v>33</v>
      </c>
      <c r="C6" s="8" t="s">
        <v>49</v>
      </c>
      <c r="D6" s="6"/>
      <c r="E6" s="12">
        <v>3376852000</v>
      </c>
    </row>
    <row r="7" spans="1:5" s="7" customFormat="1" x14ac:dyDescent="0.25">
      <c r="A7" s="73"/>
      <c r="B7" s="11" t="s">
        <v>48</v>
      </c>
      <c r="C7" s="8" t="s">
        <v>50</v>
      </c>
      <c r="D7" s="6"/>
      <c r="E7" s="12">
        <v>3376852000</v>
      </c>
    </row>
    <row r="8" spans="1:5" s="7" customFormat="1" ht="25.5" x14ac:dyDescent="0.25">
      <c r="A8" s="73"/>
      <c r="B8" s="11" t="s">
        <v>73</v>
      </c>
      <c r="C8" s="8" t="s">
        <v>35</v>
      </c>
      <c r="D8" s="6"/>
      <c r="E8" s="12">
        <f>1100000*360</f>
        <v>396000000</v>
      </c>
    </row>
    <row r="9" spans="1:5" s="7" customFormat="1" ht="89.25" customHeight="1" x14ac:dyDescent="0.25">
      <c r="A9" s="73"/>
      <c r="B9" s="11" t="s">
        <v>56</v>
      </c>
      <c r="C9" s="8" t="s">
        <v>57</v>
      </c>
      <c r="D9" s="6"/>
      <c r="E9" s="12">
        <v>2688000000</v>
      </c>
    </row>
    <row r="10" spans="1:5" s="7" customFormat="1" ht="39" customHeight="1" x14ac:dyDescent="0.25">
      <c r="A10" s="73"/>
      <c r="B10" s="11" t="s">
        <v>68</v>
      </c>
      <c r="C10" s="8" t="s">
        <v>36</v>
      </c>
      <c r="D10" s="6"/>
      <c r="E10" s="12">
        <f>400000*360</f>
        <v>144000000</v>
      </c>
    </row>
    <row r="11" spans="1:5" s="7" customFormat="1" ht="39" customHeight="1" x14ac:dyDescent="0.25">
      <c r="A11" s="73"/>
      <c r="B11" s="11" t="s">
        <v>43</v>
      </c>
      <c r="C11" s="8" t="s">
        <v>44</v>
      </c>
      <c r="D11" s="6"/>
      <c r="E11" s="12">
        <v>60000000</v>
      </c>
    </row>
    <row r="12" spans="1:5" s="7" customFormat="1" ht="39" customHeight="1" x14ac:dyDescent="0.25">
      <c r="A12" s="56"/>
      <c r="B12" s="11" t="s">
        <v>69</v>
      </c>
      <c r="C12" s="8" t="s">
        <v>42</v>
      </c>
      <c r="D12" s="6"/>
      <c r="E12" s="12">
        <f>3000000*360</f>
        <v>1080000000</v>
      </c>
    </row>
    <row r="13" spans="1:5" s="7" customFormat="1" ht="167.25" customHeight="1" x14ac:dyDescent="0.25">
      <c r="A13" s="8" t="s">
        <v>66</v>
      </c>
      <c r="B13" s="11" t="s">
        <v>65</v>
      </c>
      <c r="C13" s="8" t="s">
        <v>64</v>
      </c>
      <c r="D13" s="33">
        <v>10678116640</v>
      </c>
      <c r="E13" s="12"/>
    </row>
    <row r="14" spans="1:5" ht="15" customHeight="1" x14ac:dyDescent="0.25">
      <c r="A14" s="57" t="s">
        <v>25</v>
      </c>
      <c r="B14" s="77" t="s">
        <v>4</v>
      </c>
      <c r="C14" s="57" t="s">
        <v>37</v>
      </c>
      <c r="D14" s="62">
        <v>1500000000</v>
      </c>
      <c r="E14" s="59"/>
    </row>
    <row r="15" spans="1:5" x14ac:dyDescent="0.25">
      <c r="A15" s="57"/>
      <c r="B15" s="77"/>
      <c r="C15" s="57"/>
      <c r="D15" s="63"/>
      <c r="E15" s="59"/>
    </row>
    <row r="16" spans="1:5" x14ac:dyDescent="0.25">
      <c r="A16" s="57"/>
      <c r="B16" s="78"/>
      <c r="C16" s="57"/>
      <c r="D16" s="76"/>
      <c r="E16" s="60"/>
    </row>
    <row r="17" spans="1:5" ht="38.25" x14ac:dyDescent="0.25">
      <c r="A17" s="58"/>
      <c r="B17" s="13" t="s">
        <v>51</v>
      </c>
      <c r="C17" s="14" t="s">
        <v>34</v>
      </c>
      <c r="D17" s="15"/>
      <c r="E17" s="16">
        <v>388375000</v>
      </c>
    </row>
    <row r="18" spans="1:5" ht="15" customHeight="1" x14ac:dyDescent="0.25">
      <c r="A18" s="65" t="s">
        <v>26</v>
      </c>
      <c r="B18" s="65" t="s">
        <v>7</v>
      </c>
      <c r="C18" s="66" t="s">
        <v>5</v>
      </c>
      <c r="D18" s="61">
        <v>1500000000</v>
      </c>
      <c r="E18" s="64"/>
    </row>
    <row r="19" spans="1:5" x14ac:dyDescent="0.25">
      <c r="A19" s="57"/>
      <c r="B19" s="57"/>
      <c r="C19" s="66"/>
      <c r="D19" s="62"/>
      <c r="E19" s="64"/>
    </row>
    <row r="20" spans="1:5" x14ac:dyDescent="0.25">
      <c r="A20" s="57"/>
      <c r="B20" s="57"/>
      <c r="C20" s="66"/>
      <c r="D20" s="62"/>
      <c r="E20" s="64"/>
    </row>
    <row r="21" spans="1:5" x14ac:dyDescent="0.25">
      <c r="A21" s="57"/>
      <c r="B21" s="57"/>
      <c r="C21" s="66"/>
      <c r="D21" s="62"/>
      <c r="E21" s="64"/>
    </row>
    <row r="22" spans="1:5" x14ac:dyDescent="0.25">
      <c r="A22" s="57"/>
      <c r="B22" s="58"/>
      <c r="C22" s="66"/>
      <c r="D22" s="63"/>
      <c r="E22" s="64"/>
    </row>
    <row r="23" spans="1:5" ht="25.5" customHeight="1" x14ac:dyDescent="0.25">
      <c r="A23" s="58"/>
      <c r="B23" s="14" t="s">
        <v>52</v>
      </c>
      <c r="C23" s="14" t="s">
        <v>38</v>
      </c>
      <c r="D23" s="15"/>
      <c r="E23" s="16">
        <v>597500000</v>
      </c>
    </row>
    <row r="24" spans="1:5" ht="57.75" customHeight="1" x14ac:dyDescent="0.25">
      <c r="A24" s="65" t="s">
        <v>60</v>
      </c>
      <c r="B24" s="75" t="s">
        <v>61</v>
      </c>
      <c r="C24" s="65" t="s">
        <v>39</v>
      </c>
      <c r="D24" s="76">
        <v>2000000000</v>
      </c>
      <c r="E24" s="74"/>
    </row>
    <row r="25" spans="1:5" x14ac:dyDescent="0.25">
      <c r="A25" s="57"/>
      <c r="B25" s="75"/>
      <c r="C25" s="57"/>
      <c r="D25" s="76"/>
      <c r="E25" s="59"/>
    </row>
    <row r="26" spans="1:5" x14ac:dyDescent="0.25">
      <c r="A26" s="57"/>
      <c r="B26" s="75"/>
      <c r="C26" s="57"/>
      <c r="D26" s="76"/>
      <c r="E26" s="60"/>
    </row>
    <row r="27" spans="1:5" ht="25.5" x14ac:dyDescent="0.25">
      <c r="A27" s="57"/>
      <c r="B27" s="13" t="s">
        <v>40</v>
      </c>
      <c r="C27" s="19"/>
      <c r="D27" s="20"/>
      <c r="E27" s="16">
        <v>543725000</v>
      </c>
    </row>
    <row r="28" spans="1:5" ht="15" customHeight="1" x14ac:dyDescent="0.25">
      <c r="A28" s="65" t="s">
        <v>63</v>
      </c>
      <c r="B28" s="75" t="s">
        <v>62</v>
      </c>
      <c r="C28" s="65" t="s">
        <v>5</v>
      </c>
      <c r="D28" s="76">
        <v>4000000000</v>
      </c>
      <c r="E28" s="74"/>
    </row>
    <row r="29" spans="1:5" x14ac:dyDescent="0.25">
      <c r="A29" s="57"/>
      <c r="B29" s="75"/>
      <c r="C29" s="57"/>
      <c r="D29" s="76"/>
      <c r="E29" s="59"/>
    </row>
    <row r="30" spans="1:5" x14ac:dyDescent="0.25">
      <c r="A30" s="57"/>
      <c r="B30" s="75"/>
      <c r="C30" s="57"/>
      <c r="D30" s="76"/>
      <c r="E30" s="59"/>
    </row>
    <row r="31" spans="1:5" x14ac:dyDescent="0.25">
      <c r="A31" s="57"/>
      <c r="B31" s="75"/>
      <c r="C31" s="57"/>
      <c r="D31" s="76"/>
      <c r="E31" s="59"/>
    </row>
    <row r="32" spans="1:5" x14ac:dyDescent="0.25">
      <c r="A32" s="57"/>
      <c r="B32" s="75"/>
      <c r="C32" s="57"/>
      <c r="D32" s="76"/>
      <c r="E32" s="59"/>
    </row>
    <row r="33" spans="1:6" x14ac:dyDescent="0.25">
      <c r="A33" s="57"/>
      <c r="B33" s="75"/>
      <c r="C33" s="57"/>
      <c r="D33" s="76"/>
      <c r="E33" s="59"/>
    </row>
    <row r="34" spans="1:6" x14ac:dyDescent="0.25">
      <c r="A34" s="58"/>
      <c r="B34" s="75"/>
      <c r="C34" s="58"/>
      <c r="D34" s="76"/>
      <c r="E34" s="60"/>
    </row>
    <row r="35" spans="1:6" ht="25.5" x14ac:dyDescent="0.25">
      <c r="A35" s="17"/>
      <c r="B35" s="13" t="s">
        <v>53</v>
      </c>
      <c r="C35" s="14" t="s">
        <v>41</v>
      </c>
      <c r="D35" s="20"/>
      <c r="E35" s="16">
        <v>382400000</v>
      </c>
    </row>
    <row r="36" spans="1:6" ht="25.5" x14ac:dyDescent="0.25">
      <c r="A36" s="17"/>
      <c r="B36" s="13" t="s">
        <v>54</v>
      </c>
      <c r="C36" s="14" t="s">
        <v>55</v>
      </c>
      <c r="D36" s="21"/>
      <c r="E36" s="22">
        <v>98952999.75</v>
      </c>
    </row>
    <row r="37" spans="1:6" ht="25.5" x14ac:dyDescent="0.25">
      <c r="A37" s="19"/>
      <c r="B37" s="13" t="s">
        <v>45</v>
      </c>
      <c r="C37" s="13" t="s">
        <v>46</v>
      </c>
      <c r="D37" s="23"/>
      <c r="E37" s="24">
        <v>531775000</v>
      </c>
    </row>
    <row r="38" spans="1:6" x14ac:dyDescent="0.25">
      <c r="A38" s="29"/>
      <c r="B38" s="18"/>
      <c r="C38" s="18"/>
      <c r="D38" s="30">
        <f>+(D39*100%)/E41</f>
        <v>0.49972213806020488</v>
      </c>
      <c r="E38" s="31">
        <f>+(E39*100%)/E41</f>
        <v>0.50027786193979518</v>
      </c>
    </row>
    <row r="39" spans="1:6" x14ac:dyDescent="0.25">
      <c r="D39" s="28">
        <f>SUM(D12:D37)</f>
        <v>19678116640</v>
      </c>
      <c r="E39" s="27">
        <f>SUM(E3:E37)</f>
        <v>19699999999.75</v>
      </c>
      <c r="F39" t="s">
        <v>71</v>
      </c>
    </row>
    <row r="40" spans="1:6" x14ac:dyDescent="0.25">
      <c r="D40" s="25" t="s">
        <v>70</v>
      </c>
    </row>
    <row r="41" spans="1:6" x14ac:dyDescent="0.25">
      <c r="C41" s="26">
        <v>0.3</v>
      </c>
      <c r="D41" s="32">
        <f>+D39*30%</f>
        <v>5903434992</v>
      </c>
      <c r="E41" s="10">
        <f>+E39+D39</f>
        <v>39378116639.75</v>
      </c>
    </row>
    <row r="42" spans="1:6" x14ac:dyDescent="0.25">
      <c r="C42" s="26">
        <v>0.5</v>
      </c>
      <c r="D42" s="32">
        <f>+D39*50%</f>
        <v>9839058320</v>
      </c>
    </row>
    <row r="43" spans="1:6" x14ac:dyDescent="0.25">
      <c r="C43" s="26">
        <v>0.2</v>
      </c>
      <c r="D43" s="32">
        <f>+D39*20%</f>
        <v>3935623328</v>
      </c>
    </row>
  </sheetData>
  <mergeCells count="27">
    <mergeCell ref="A24:A27"/>
    <mergeCell ref="B24:B26"/>
    <mergeCell ref="C28:C34"/>
    <mergeCell ref="A28:A34"/>
    <mergeCell ref="E28:E34"/>
    <mergeCell ref="B28:B34"/>
    <mergeCell ref="D28:D34"/>
    <mergeCell ref="E24:E26"/>
    <mergeCell ref="C24:C26"/>
    <mergeCell ref="D24:D26"/>
    <mergeCell ref="A1:A2"/>
    <mergeCell ref="B1:B2"/>
    <mergeCell ref="C1:C2"/>
    <mergeCell ref="D1:D2"/>
    <mergeCell ref="E1:E2"/>
    <mergeCell ref="A3:A4"/>
    <mergeCell ref="A14:A17"/>
    <mergeCell ref="E14:E16"/>
    <mergeCell ref="C14:C16"/>
    <mergeCell ref="D18:D22"/>
    <mergeCell ref="E18:E22"/>
    <mergeCell ref="A18:A23"/>
    <mergeCell ref="C18:C22"/>
    <mergeCell ref="A5:A12"/>
    <mergeCell ref="B14:B16"/>
    <mergeCell ref="D14:D16"/>
    <mergeCell ref="B18:B2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POA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Suarez</dc:creator>
  <cp:lastModifiedBy>Karen Fernandez Miranda</cp:lastModifiedBy>
  <dcterms:created xsi:type="dcterms:W3CDTF">2021-02-25T14:34:46Z</dcterms:created>
  <dcterms:modified xsi:type="dcterms:W3CDTF">2021-04-09T18:03:34Z</dcterms:modified>
</cp:coreProperties>
</file>