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01"/>
  <workbookPr codeName="ThisWorkbook"/>
  <mc:AlternateContent xmlns:mc="http://schemas.openxmlformats.org/markup-compatibility/2006">
    <mc:Choice Requires="x15">
      <x15ac:absPath xmlns:x15ac="http://schemas.microsoft.com/office/spreadsheetml/2010/11/ac" url="E:\"/>
    </mc:Choice>
  </mc:AlternateContent>
  <bookViews>
    <workbookView xWindow="360" yWindow="495" windowWidth="23415" windowHeight="9405" tabRatio="724" firstSheet="4" activeTab="5"/>
  </bookViews>
  <sheets>
    <sheet name="Contratos" sheetId="1" state="hidden" r:id="rId1"/>
    <sheet name="Supervisores" sheetId="10" state="hidden" r:id="rId2"/>
    <sheet name="Usuarios" sheetId="2" state="hidden" r:id="rId3"/>
    <sheet name="Calculos" sheetId="3" state="hidden" r:id="rId4"/>
    <sheet name="Generador" sheetId="9" r:id="rId5"/>
    <sheet name="Cuenta Cobro" sheetId="4" r:id="rId6"/>
    <sheet name="Certificación Cumplimiento" sheetId="5" r:id="rId7"/>
    <sheet name="Informe de Actividades Pagina 1" sheetId="11" r:id="rId8"/>
    <sheet name="Informe de Actividades Pagina 2" sheetId="14" r:id="rId9"/>
    <sheet name="Informe de Actividades Pagina 3" sheetId="15" r:id="rId10"/>
  </sheets>
  <definedNames>
    <definedName name="_xlnm._FilterDatabase" localSheetId="0" hidden="1">Contratos!$A$1:$L$100</definedName>
    <definedName name="_xlnm._FilterDatabase" localSheetId="1" hidden="1">Supervisores!$A$1:$F$98</definedName>
    <definedName name="_xlnm._FilterDatabase" localSheetId="2" hidden="1">Usuarios!$A$1:$K$1</definedName>
    <definedName name="_xlnm.Print_Area" localSheetId="7">'Informe de Actividades Pagina 1'!$A$1:$I$35</definedName>
    <definedName name="_xlnm.Print_Area" localSheetId="9">'Informe de Actividades Pagina 3'!$A$1:$AA$25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4" i="5" l="1"/>
  <c r="E33" i="11"/>
  <c r="E21" i="11" l="1"/>
  <c r="E15" i="11"/>
  <c r="E13" i="11"/>
  <c r="E6" i="11"/>
  <c r="E38" i="5" l="1"/>
  <c r="G23" i="5"/>
  <c r="R28" i="4"/>
  <c r="D17" i="5"/>
  <c r="E37" i="5"/>
  <c r="M13" i="15"/>
  <c r="X11" i="15"/>
  <c r="X10" i="15"/>
  <c r="E11" i="11"/>
  <c r="E17" i="11" l="1"/>
  <c r="D21" i="5"/>
  <c r="B8" i="5" l="1"/>
  <c r="N28" i="4"/>
  <c r="G3" i="1" l="1"/>
  <c r="D23" i="5" s="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2" i="1"/>
  <c r="N43" i="4" l="1"/>
  <c r="C43" i="4"/>
  <c r="I25" i="4" l="1"/>
  <c r="E31" i="11" l="1"/>
  <c r="E23" i="11"/>
  <c r="E9" i="11"/>
  <c r="G7" i="11"/>
  <c r="E7" i="11"/>
  <c r="D19" i="5"/>
  <c r="D18" i="5"/>
  <c r="D16" i="5"/>
  <c r="D15" i="5"/>
  <c r="D14" i="5"/>
  <c r="D13" i="5"/>
  <c r="D12" i="5"/>
  <c r="P34" i="4"/>
  <c r="J34" i="4"/>
  <c r="C37" i="4"/>
  <c r="P24" i="4"/>
  <c r="C24" i="4"/>
  <c r="D8" i="4"/>
  <c r="G2" i="3"/>
  <c r="F2" i="3"/>
  <c r="D11" i="3"/>
  <c r="C2" i="3"/>
  <c r="E2" i="3" l="1"/>
  <c r="P3" i="3"/>
  <c r="Q3" i="3"/>
  <c r="P4" i="3"/>
  <c r="Q4" i="3"/>
  <c r="P5" i="3"/>
  <c r="Q5" i="3"/>
  <c r="P6" i="3"/>
  <c r="Q6" i="3"/>
  <c r="P7" i="3"/>
  <c r="Q7" i="3"/>
  <c r="P8" i="3"/>
  <c r="Q8" i="3"/>
  <c r="P9" i="3"/>
  <c r="Q9" i="3"/>
  <c r="P10" i="3"/>
  <c r="Q10" i="3"/>
  <c r="P11" i="3"/>
  <c r="Q11" i="3"/>
  <c r="Q2" i="3"/>
  <c r="P2" i="3"/>
  <c r="O3" i="3"/>
  <c r="O4" i="3"/>
  <c r="O5" i="3"/>
  <c r="O6" i="3"/>
  <c r="O7" i="3"/>
  <c r="O8" i="3"/>
  <c r="O9" i="3"/>
  <c r="O10" i="3"/>
  <c r="O11" i="3"/>
  <c r="O2" i="3"/>
  <c r="P32" i="4"/>
  <c r="K32" i="4"/>
  <c r="Q5" i="4"/>
  <c r="M3" i="3" l="1"/>
  <c r="M4" i="3"/>
  <c r="M5" i="3"/>
  <c r="M6" i="3"/>
  <c r="M7" i="3"/>
  <c r="M8" i="3"/>
  <c r="M9" i="3"/>
  <c r="M10" i="3"/>
  <c r="M11" i="3"/>
  <c r="M2" i="3"/>
  <c r="L3" i="3"/>
  <c r="L4" i="3"/>
  <c r="L5" i="3"/>
  <c r="L6" i="3"/>
  <c r="L7" i="3"/>
  <c r="L8" i="3"/>
  <c r="L9" i="3"/>
  <c r="L10" i="3"/>
  <c r="L11" i="3"/>
  <c r="L2" i="3"/>
  <c r="K3" i="3"/>
  <c r="K4" i="3"/>
  <c r="K5" i="3"/>
  <c r="K6" i="3"/>
  <c r="K7" i="3"/>
  <c r="K8" i="3"/>
  <c r="K9" i="3"/>
  <c r="K10" i="3"/>
  <c r="K11" i="3"/>
  <c r="K2" i="3"/>
  <c r="P30" i="4"/>
  <c r="P31" i="4"/>
  <c r="P29" i="4"/>
  <c r="K31" i="4"/>
  <c r="K29" i="4"/>
  <c r="P28" i="4"/>
  <c r="H2" i="3" l="1"/>
  <c r="C3" i="3"/>
  <c r="D3" i="3" l="1"/>
  <c r="I2" i="3"/>
  <c r="I8" i="3"/>
  <c r="I9" i="3"/>
  <c r="I10" i="3"/>
  <c r="I6" i="3"/>
  <c r="I5" i="3"/>
  <c r="I4" i="3"/>
  <c r="I7" i="3"/>
  <c r="I3" i="3"/>
  <c r="C4" i="3" l="1"/>
  <c r="D4" i="3" s="1"/>
  <c r="C5" i="3" s="1"/>
  <c r="D5" i="3" s="1"/>
  <c r="C6" i="3" s="1"/>
  <c r="J2" i="3"/>
  <c r="J3" i="3" s="1"/>
  <c r="J4" i="3" s="1"/>
  <c r="J5" i="3" s="1"/>
  <c r="J6" i="3" s="1"/>
  <c r="J7" i="3" l="1"/>
  <c r="J8" i="3" s="1"/>
  <c r="J9" i="3" s="1"/>
  <c r="J10" i="3" s="1"/>
  <c r="D6" i="3"/>
  <c r="C7" i="3" s="1"/>
  <c r="N33" i="4"/>
  <c r="D7" i="3" l="1"/>
  <c r="C8" i="3" s="1"/>
  <c r="E3" i="11" l="1"/>
  <c r="J26" i="4"/>
  <c r="D10" i="5"/>
  <c r="D8" i="3"/>
  <c r="K30" i="4"/>
  <c r="C9" i="3" l="1"/>
  <c r="D9" i="3" s="1"/>
  <c r="C10" i="3" s="1"/>
  <c r="D10" i="3" s="1"/>
  <c r="C11" i="3" s="1"/>
  <c r="E11" i="3" s="1"/>
  <c r="I11" i="3" s="1"/>
  <c r="J11" i="3" s="1"/>
  <c r="H3" i="11"/>
  <c r="O26" i="4"/>
  <c r="G10" i="5"/>
</calcChain>
</file>

<file path=xl/sharedStrings.xml><?xml version="1.0" encoding="utf-8"?>
<sst xmlns="http://schemas.openxmlformats.org/spreadsheetml/2006/main" count="1454" uniqueCount="682">
  <si>
    <t>NUMERO</t>
  </si>
  <si>
    <t>VALOR</t>
  </si>
  <si>
    <t>DURACIÓN</t>
  </si>
  <si>
    <t>FECHA INICIO</t>
  </si>
  <si>
    <t>FECHA FINAL</t>
  </si>
  <si>
    <t>OBJETO</t>
  </si>
  <si>
    <t>AÑO</t>
  </si>
  <si>
    <t>IMPUTACION PRESUPUESTAL</t>
  </si>
  <si>
    <t>CONTRATO</t>
  </si>
  <si>
    <t>NUMERO DE CONTRATO</t>
  </si>
  <si>
    <t>FECHA DE NACIMIENTO</t>
  </si>
  <si>
    <t>NOMBRE</t>
  </si>
  <si>
    <t>IDENTIFICACION</t>
  </si>
  <si>
    <t>LUGAR DE EXPEDICION</t>
  </si>
  <si>
    <t>FECHA DE EXPEDICION</t>
  </si>
  <si>
    <t>TELEFONO</t>
  </si>
  <si>
    <t>DIRECCION</t>
  </si>
  <si>
    <t>HONORARIOS</t>
  </si>
  <si>
    <t>TIPO CONTRATO</t>
  </si>
  <si>
    <t>FECHA DE SUSCRIPCION</t>
  </si>
  <si>
    <t>BANCO</t>
  </si>
  <si>
    <t>CUENTA</t>
  </si>
  <si>
    <t>TIPO CUENTA</t>
  </si>
  <si>
    <t>Documento de Cobro de Servicios prestados  por personas naturales no comerciantes inscritas en el regimen simplificado  (Art 3 decreto 522 de 2003) y Certificación de cumplimiento de requisitos  de acuerdo con lo establecido en el parágrafo primero del Artículo 4 del Decreto 2271 de 2009, en el artículo 50 de la Ley 789 de 2002, en la Ley 828 de 2003  y  ley 1819 de 2016.</t>
  </si>
  <si>
    <t>Ciudad y Fecha</t>
  </si>
  <si>
    <t>Bogotá</t>
  </si>
  <si>
    <t xml:space="preserve">Documento No </t>
  </si>
  <si>
    <t>Yo</t>
  </si>
  <si>
    <t>identificado como aparece al pie de mi firma,</t>
  </si>
  <si>
    <t xml:space="preserve">me permito manifestar bajo la gravedad del juramento que de conformidad con los art. 383, 388 y  330 del Estatuto Tributario mis ingresos se encuentran clasificados de acuerdo con la determinacion cedular informada a continuación:  </t>
  </si>
  <si>
    <t>SI</t>
  </si>
  <si>
    <t>X</t>
  </si>
  <si>
    <t>NO</t>
  </si>
  <si>
    <t>Soy declarante de renta por el año gravable  2017</t>
  </si>
  <si>
    <t>Pertenecen a rentas de trabajo</t>
  </si>
  <si>
    <t>he contratato o vinculado dos (2) o más trabajadores asociados a esta actividad</t>
  </si>
  <si>
    <t>NIT 899.999.061-9</t>
  </si>
  <si>
    <t>DEBE A:</t>
  </si>
  <si>
    <t>C.C.</t>
  </si>
  <si>
    <t xml:space="preserve">Por Concepto de: </t>
  </si>
  <si>
    <t>Periodo compendido entre:</t>
  </si>
  <si>
    <t>y</t>
  </si>
  <si>
    <t>La suma de :</t>
  </si>
  <si>
    <t xml:space="preserve">Tipo de Contrato </t>
  </si>
  <si>
    <t>Prestacion de servicios</t>
  </si>
  <si>
    <t>Número</t>
  </si>
  <si>
    <t xml:space="preserve">Pago No </t>
  </si>
  <si>
    <t>DE</t>
  </si>
  <si>
    <t>Planilla Pago de seguridad Social No</t>
  </si>
  <si>
    <t>Periodo de pago</t>
  </si>
  <si>
    <t>Fecha de pago</t>
  </si>
  <si>
    <t>Ingreso Base de Cotización</t>
  </si>
  <si>
    <t>IBC SEGÚN VALOR COBRADO</t>
  </si>
  <si>
    <t>Favor Consignar en:</t>
  </si>
  <si>
    <t>Banco:</t>
  </si>
  <si>
    <t>Cuenta</t>
  </si>
  <si>
    <t>Ahorros</t>
  </si>
  <si>
    <t>No</t>
  </si>
  <si>
    <t>No PAGO</t>
  </si>
  <si>
    <t>PLANILLA 1</t>
  </si>
  <si>
    <t>FECHA PAGO PLANILLA 1</t>
  </si>
  <si>
    <t>PERIODO</t>
  </si>
  <si>
    <t>PERIODO ENTRE</t>
  </si>
  <si>
    <t>PLANILLA 2</t>
  </si>
  <si>
    <t>FECHA PAGO PLANILLA 2</t>
  </si>
  <si>
    <t>FECHA RADICACION</t>
  </si>
  <si>
    <t>Y</t>
  </si>
  <si>
    <t>DIAS</t>
  </si>
  <si>
    <t>VALOR CONTRATO</t>
  </si>
  <si>
    <t>VALOR MES</t>
  </si>
  <si>
    <t>DIA</t>
  </si>
  <si>
    <t>DIFERENCIA CON VALOR TOTAL</t>
  </si>
  <si>
    <t>CERTIFICACIÓN DE CUMPLIMIENTO (Personal Natural)</t>
  </si>
  <si>
    <t>Contrato:</t>
  </si>
  <si>
    <t>Tipo de Contrato:</t>
  </si>
  <si>
    <t>Contratista:</t>
  </si>
  <si>
    <t>Cédula o NIT</t>
  </si>
  <si>
    <t>Objeto:</t>
  </si>
  <si>
    <t>Plazo del contrato</t>
  </si>
  <si>
    <t>Fecha Iniciación:</t>
  </si>
  <si>
    <t>Fecha de Terminación:</t>
  </si>
  <si>
    <t>Prórroga(s)</t>
  </si>
  <si>
    <t>Valor Inicial Pactado:</t>
  </si>
  <si>
    <t xml:space="preserve">Valor Adicional: </t>
  </si>
  <si>
    <t>Valor a Pagar:</t>
  </si>
  <si>
    <t>Numero de PIN:</t>
  </si>
  <si>
    <t>Periodo Cotizado:</t>
  </si>
  <si>
    <t>Se verificó que el contratista cumplió con la obligacion de efectuar los aportes al Sistema Integral de Seguridad Social, de conformidad con lo dispuesto en el artículo 23 del Decreto 1703 de 2002, Ley 828 de 2003 y demas normas concordantes.</t>
  </si>
  <si>
    <t>Interventor o Supervisor,</t>
  </si>
  <si>
    <t>____________________________</t>
  </si>
  <si>
    <t>al periodo comprendido entre el dia:</t>
  </si>
  <si>
    <t>SIN ADICION</t>
  </si>
  <si>
    <t>SIN PRORROGA</t>
  </si>
  <si>
    <t>MES</t>
  </si>
  <si>
    <t>AL</t>
  </si>
  <si>
    <t>DATOS BÁSICOS DEL CONTRATO</t>
  </si>
  <si>
    <t>OBJETO DEL CONTRATO</t>
  </si>
  <si>
    <t>NO CUENTA DE COBRO</t>
  </si>
  <si>
    <t>IBC COTIZACION</t>
  </si>
  <si>
    <t>CONCEPTO COBRO</t>
  </si>
  <si>
    <t>FECHA CERTIFICACION</t>
  </si>
  <si>
    <t>DIA CERTIFICADO</t>
  </si>
  <si>
    <t>MES CERTIFICACION</t>
  </si>
  <si>
    <t>AÑO CERTIFICACION</t>
  </si>
  <si>
    <t>RENEE MAURICIO QUIMBAY BARRERA</t>
  </si>
  <si>
    <t>RUBEN DARIO DIAZ ARANGO</t>
  </si>
  <si>
    <t>MEDELLIN</t>
  </si>
  <si>
    <t>BUCARAMANGA</t>
  </si>
  <si>
    <t>HATONUEVO</t>
  </si>
  <si>
    <t>CARTAGENA</t>
  </si>
  <si>
    <t>VALLEDUPAR</t>
  </si>
  <si>
    <t>DUITAMA</t>
  </si>
  <si>
    <t>BARRANQUILLA</t>
  </si>
  <si>
    <t>CHIQUINQUIRA</t>
  </si>
  <si>
    <t>CAJA SOCIAL</t>
  </si>
  <si>
    <t>BANCOLOMBIA</t>
  </si>
  <si>
    <t>DAVIVIENDA</t>
  </si>
  <si>
    <t>BBVA</t>
  </si>
  <si>
    <t>BANCO POPULAR</t>
  </si>
  <si>
    <t>AV VILLAS</t>
  </si>
  <si>
    <t>COLPATRIA</t>
  </si>
  <si>
    <t xml:space="preserve"> </t>
  </si>
  <si>
    <t>PERIODO:</t>
  </si>
  <si>
    <t>No. CONTRATO Y FECHA</t>
  </si>
  <si>
    <t>NOMBRE DEL CONTRATISTA</t>
  </si>
  <si>
    <t>No. IDENTIFICACION</t>
  </si>
  <si>
    <t>PLAZO DE EJECUCION</t>
  </si>
  <si>
    <t>No. DEL PROYECTO (IMPUTACIÓN PRESUPUESTAL)</t>
  </si>
  <si>
    <t>FECHA ACTA DE INICIO</t>
  </si>
  <si>
    <t>PRÓRROGA</t>
  </si>
  <si>
    <t>ADICIÓN</t>
  </si>
  <si>
    <t>NO APLICA</t>
  </si>
  <si>
    <t>SUSPENSIÓN</t>
  </si>
  <si>
    <t>FECHA PREVISTA DE TERMINACIÓN (INCLUYENDO PRÓRROGAS Y SUSPENSIONES)</t>
  </si>
  <si>
    <t>CONCEPTO COBRADO</t>
  </si>
  <si>
    <t xml:space="preserve">Prestación Servicios Profesionales </t>
  </si>
  <si>
    <t>Prestación Servicios Apoyo a la Gestion de la Entidad (servicios administrativos)</t>
  </si>
  <si>
    <t>PRESTAR LOS SERVICIOS PROFESIONALES PARA APOYAR ELAREA DE GESTION DEL DESARROLLO-ADMINISTRATIVO Y FINANCIERO, EN LOS ASUNTOS RELACIONADOS CON EL DESARROLLO DE LA GESTION CONTRACTUAL PARA LA ADQUISICION DE RECURSOS, ASI COMO DE LOS ASUNTOS JURIDICOS REQUERIDOS EN EL DESARROLLO DE LA GESTION DEL FONDO DE DESARROLLO LOCAL, DESCRITOS POR LA SECRETARIA DISTRITAL DE GOBIERNO Y LAS NORMAS APLICABLES SOBRE LA MATERIA. SEGUN CONTRATO DE PRESTACION DE SERVICIOS PROFESIONALES 002 DE 2018</t>
  </si>
  <si>
    <t>PRESTAR LOS SERVICIOS PROFESIONALES PARA APOYAR ELAREA DE GESTION DEL DESARROLLO-ADMINISTRATIVO Y FINANCIERO, EN LOS ASUNTOS RELACIONADOS CON EL DESARROLLO DE LA GESTION CONTRACTUAL PARA LA ADQUISICION DE RECURSOS. SEGUN CONTRATO DE PRESTACION DE SERVICIOS PROFESIONALES N°003 DE 2018</t>
  </si>
  <si>
    <t>PRESTAR LOS SERVICIOS PROFESIONALES PARA APOYAR ELAREA DE GESTION DEL DESARROLLO-ADMINISTRATIVO Y FINANCIERO, EN LOS ASUNTOS RELACIONADOS CON EL DESARROLLO DE LA GESTION CONTRACTUAL PARA LA ADQUISICION DE RECURSOS, ASI COMO DE LOS ASUNTOS JURIDICOS REQUERIDOS EN EL DESARROLLO DE LA GESTION DEL FONDO DE DESARROLLO LOCAL, DESCRITOS POR LA SECRETARIA DISTRITAL DE GOBIERNO Y LAS NORMAS APLICABLES SOBRE LA MATERIA. SEGUN CONTRATO DE PRESTACION DE SERVICIOS PROFESIONALES N°004 DE 2018</t>
  </si>
  <si>
    <t>PRESTAR LOS SERVICIOS PROFESIONALES AL DESPACHO DEL ALCALDE LOCAL Y AL ÁREA DE GESTIÓN NORMATIVA Y POLICIVA, EN TEMAS DE SEGURIDAD, PREVENCIÓN Y CONVIVENCIA CIUDADANA EN LA LOCALIDAD, DE CONFORMIDAD CON EL MARCO NORMATIVO APLICABLE EN LA MATERIA. SEGUN CONTRATO DE PRESTACION DE SERVICIOS PROFESIONALES 005 DE 2018</t>
  </si>
  <si>
    <t>PRESTAR CON PLENA AUTONOMÍA TÉCNICA, ADMINISTRATIVA Y FINANCIERA SUS SERVICIOS DE APOYO A LA GESTIÓN, PARA LA REVISIÓN, ORGANIZACIÓN, ACTUALIZACIÓN, TRANSFERENCIA Y DEMÁS ACTIVIDADES Y FUNCIONES RELACIONADAS CON EL ARCHIVO DE DOCUMENTOS DE LA ALCALDÍA LOCAL DE BARRIOS UNIDOS. SEGUN CONTRATO DE PRESTACION DE SERVICIOS DE APOYO A LA GESTION N°006 DE 2018</t>
  </si>
  <si>
    <t>PRESTAR SERVICIOS PROFESIONALES PARA APOYAR EL ÁREA DE GESTIÓN DEL DESARROLLO ADMINISTRATIVA Y FINANCIARA Y APOYAR EN LA SUPERVISIÓN DE CONTRATOS EN LOS ASUNTOS RELATIVOS A LA PLANEACIÓN LOCAL DE PROYECTOS DE INFRAESTRUCTURA DE ACUERDO A LAS LÍNEAS DE INVERSIÓN VIGENTES</t>
  </si>
  <si>
    <t>APOYAR JURÍDICAMENTE LA EJECUCIÓN DE LAS ACCIONES REQUERIDAS PARA LA DEPURACIÓN DE LAS ACTUACIONES ADMINISTRATIVAS QUE CURSAN EN LA ALCALDÍA LOCAL. SEGUN CONTRATO DE PRESTACION DE SERVICIOS PROFESIONALES N°008 DE 2018</t>
  </si>
  <si>
    <t>APOYAR JURÍDICAMENTE LA EJECUCIÓN DE LAS ACCIONES REQUERIDAS PARA LA DEPURACIÓN DE LAS ACTUACIONES ADMINISTRATIVAS QUE CURSAN EN LA ALCALDÍA LOCAL. SEGUN CONTRATO DE PRESTACION DE SERVICIOS PROFESIONALES N°009 DE 2018</t>
  </si>
  <si>
    <t>APOYAR JURÍDICAMENTE LA EJECUCIÓN DE LAS ACCIONES REQUERIDAS PARA LA DEPURACIÓN DE LAS ACTUACIONES ADMINISTRATIVAS QUE CURSAN EN LA ALCALDÍA LOCAL. SEGUN CONTRATO DE PRESTACION DE SERVICIOS PROFESIONALES N°010 2018</t>
  </si>
  <si>
    <t>PRESTAR SERVICIOS DE APOYO A LA GESTIÓN, PARA LA REVISIÓN, ORGANIZACIÓN, ACTUALIZACIÓN, TRANSFERENCIA Y DEMÁS ACTIVIDADES Y FUNCIONES RELACIONADAS CON EL ARCHIVO DE DOCUMENTOS DE LA ALCALDÍA LOCAL DE BARRIOS UNIDOS.</t>
  </si>
  <si>
    <t>PRESTAR SERVICIOS DE APOYO A LA GESTIÓN, PARA LA REVISIÓN, ORGANIZACIÓN, ACTUALIZACIÓN, TRANSFERENCIA Y DEMÁS ACTIVIDADES Y FUNCIONES RELACIONADAS CON EL ARCHIVO DE DOCUMENTOS DE LA ALCALDÍA LOCAL DE BARRIOS UNIDOS. SEGUN CONTRATO DE PRESTACION DE SERVICIOS DE APOYO A LA GESTION N°012 DE 2018</t>
  </si>
  <si>
    <t>PRESTAR LOS SERVICIOS PROFESIONALES PARA APOYAR EL ÁREA DE GESTIÓN DEL DESARROLLO ¿ ADMINISTRATIVO Y FINANCIERO, EN LOS ASUNTOS RELACIONADOS CON EL DESARROLLO DE LA GESTIÓN CONTRACTUAL PARA LA ADQUISICIÓN DE RECURSOS, ASÍ COMO DE LOS OTROS ASUNTOS JURÍDICOS REQUERIDOS EN EL DESARROLLO DE LA GESTIÓN DEL FONDO DE DESARROLLO LOCAL, DESCRITOS POR LA SECRETARÍA DISTRITAL DE GOBIERNO Y LAS NORMAS APLICABLES SOBRE LA MATERIA. SEGUN CONTRATO DE PRESTACION DE SERVICIOS PROFESIONALES N°013 DE 2018</t>
  </si>
  <si>
    <t>SERVICIOS DE APOYO A LA GESTIÓN PARA LA REVISIÓN, ORGANIZACIÓN ACTUALIZACIÓN, TRANSFERENCIA Y DEMÁS ACTIVIDADES Y FUNCIONES RELACIONADAS CON EL ARCHIVO DE DOCUMENTOS DE LA ALCALDÍA LOCAL DE BARRIOS UNIDOS. SEGUN CONTRATO DE PRESTACION DE SERVICIOS DE APOYO A LA GESTION.</t>
  </si>
  <si>
    <t>SERVICIOS DE APOYO A LA GESTIÓN PARA LA REVISIÓN, ORGANIZACIÓN ACTUALIZACIÓN, TRANSFERENCIA Y DEMÁS ACTIVIDADES Y FUNCIONES RELACIONADAS CON EL ARCHIVO DE DOCUMENTOS DE LA ALCALDÍA LOCAL DE BARRIOS UNIDOS. SEGUN CONTRATO DE PRESTACION DE SERVICIOS DE APOYO A LA GESTION N°015 DE 2018</t>
  </si>
  <si>
    <t>PRESTAR LOS SERVICIOS PROFESIONALES PARA APOYAR EL PROCESO RELACIONADO CON LA REVISIÓN, ORGANIZACIÓN, ACTUALIZACIÓN, TRANSFERENCIA Y DEMÁS ACTIVIDADES Y FUNCIONES RELACIONADAS CON EL ARCHIVO DE LOS DOCUMENTOS DE LA ALCALDÍA LOCAL DE BARRIOS UNIDOS. SEGUN CONTRATO DE PRESTACION DE SERVICIOS PROFESIONALES N°016 DE 2018</t>
  </si>
  <si>
    <t>PRESTAR LOS SERVICIOS DE APOYO A LA GESTIÓN DE CONDUCCIÓN DE LOS VEHÍCULOS A CARGO DEL FONDO DE DESARROLLO LOCAL DE BARRIOS UNIDOS, ASÍ COMO APOYAR LA GESTIÓN ADMINISTRATIVA QUE DESIGNE EL SUPERVISOR. SEGUN CONTRATO DE PRESTACION DE SERVICIOS DE APOYO A LA GESTION N°017 DE 2018</t>
  </si>
  <si>
    <t>PRESTAR SERVICIOS PROFESIONALES PARA APOYAR AL ÁREA DE GESTIÓN DEL DESARROLLO ¿ ADMINISTRATIVO Y FINANCIERO, EN LOS ASUNTOS RELACIONADOS CON EL DESARROLLO DE LA GESTIÓN CONTRACTUAL PARA LA ADQUISICIÓN DE RECURSOS.</t>
  </si>
  <si>
    <t>PRESTAR LOS SERVICIOS PROFESIONALES AL FONDO DE DESARROLLO LOCAL ¿ ALCALDÍA LOCAL DE BARRIOS UNIDOS, PARA LA ASESORÍA, REVISIÓN, SEGUIMIENTO Y CUMPLIMIENTO DE LAS NORMAS QUE REGULAN LOS CONTRATOS SUSCRITOS POR ESTE, EN EL DESARROLLO DE LAS DIFERENTES ETAPAS PRE-CONTRACTUAL, CONTRACTUAL Y POST-CONTRACTUAL. SEGUN CONTRATO DE PRESTACION DE SERVICIOS PROFESIONALES N°19 DE 2018</t>
  </si>
  <si>
    <t>PRESTAR SERVICIOS DE APOYO A LA GESTIÓN, PARA LA REVISIÓN, ORGANIZACIÓN, ACTUALIZACIÓN, TRANSFERENCIA Y DEMÁS ACTIVIDADES Y FUNCIONES RELACIONADAS CON EL ARCHIVO DE DOCUMENTOS DE LA ALCALDÍA LOCAL DE BARRIOS UNIDOS. SEGUN CONTRATO DE PRESTACION DE SERVICIOS DE APOYO A LA GESTION N°020 DE 2018</t>
  </si>
  <si>
    <t>APOYAR ADMINISTRATIVA Y ASISTENCIALMENTE A LAS INSPECCIONES DE POLICÍA DE LA LOCALIDAD. SEGUN CONTRATO DE PRESTACION DE SERVICIOS DE APOYO A LA GESTION N°021 DE 2018</t>
  </si>
  <si>
    <t>APOYAR ADMINISTRATIVA Y ASISTENCIALMENTE A LAS INSPECCIONES DE POLICÍA DE LA LOCALIDAD. SEGUN CONTRATO DE PRESTACION DE SERVICIOS DE APOYO A LA GESTION N°022 DE 2018</t>
  </si>
  <si>
    <t>APOYAR TÉCNICAMENTE LAS DISTINTAS ETAPAS DE LOS PROCESOS DE COMPETENCIA DE LA ALCALDÍA LOCAL PARA LA DEPURACIÓN DE ACTUACIONES ADMINISTRATIVAS. SEGUN CONTRATO DE PRESTACION DE SERVICIOS PROFESIONALES N°023 DE 2018</t>
  </si>
  <si>
    <t>APOYAR TÉCNICAMENTE LAS DISTINTAS ETAPAS DE LOS PROCESOS DE COMPETENCIA DE LA ALCALDÍA LOCAL PARA LA DEPURACIÓN DE ACTUACIONES ADMINISTRATIVAS. SEGUN CONTRATO DE PRESTACION DE SERVICIOS PROFESIONALES N°024 DE 2018</t>
  </si>
  <si>
    <t>APOYAR TÉCNICAMENTE LAS DISTINTAS ETAPAS DE LOS PROCESOS DE COMPETENCIA DE LA ALCALDÍA LOCAL PARA LA DEPURACIÓN DE ACTUACIONES ADMINISTRATIVAS. SEGUN CONTRATO DE PRESTACION DE SERVICIOS PROFESIONALES N°025 DE 2018</t>
  </si>
  <si>
    <t>APOYAR JURÍDICAMENTE LA EJECUCIÓN DE LAS ACCIONES REQUERIDAS PARA LA DEPURACIÓN DE LAS ACTUACIONES ADMINISTRATIVAS QUE CURSAN EN LA ALCALDÍA LOCAL. SEGUN CONTRATO DE PRESTACION DE SERVICIOS PROFESIONALES N°26 DE 2018</t>
  </si>
  <si>
    <t>APOYAR JURÍDICAMENTE LA EJECUCIÓN DE LAS ACCIONES REQUERIDAS PARA LA DEPURACIÓN DE LAS ACTUACIONES ADMINISTRATIVAS QUE CURSAN EN LA ALCALDÍA LOCAL. SEGUN CONTRATO DE PRESTACION DE SERVICIOS PROFESIONALES N°027 DE 2018</t>
  </si>
  <si>
    <t>APOYAR JURÍDICAMENTE LA EJECUCIÓN DE LAS ACCIONES REQUERIDAS PARA LA DEPURACIÓN DE LAS ACTUACIONES ADMINISTRATIVAS QUE CURSAN EN LA ALCALDÍA LOCAL. SEGUN CONTRATO DE PRESTACION DE SERVICIOS PROFESIONALES N°28 DE 2018</t>
  </si>
  <si>
    <t>APOYAR JURÍDICAMENTE LA EJECUCIÓN DE LAS ACCIONES REQUERIDAS PARA LA DEPURACIÓN DE LAS ACTUACIONES ADMINISTRATIVAS QUE CURSAN EN LA ALCALDÍA LOCAL. SEGUN CONTRATO DE PRESTACION DE SERVICIOS PROFESIONALES N°029 DE 2018</t>
  </si>
  <si>
    <t>APOYAR JURÍDICAMENTE LA EJECUCIÓN DE LAS ACCIONES REQUERIDAS PARA LA DEPURACIÓN DE LAS ACTUACIONES ADMINISTRATIVAS QUE CURSAN EN LA ALCALDÍA LOCAL. SEGUN CONTRATO DE PRESTACION DE SERVICIOS PROFESIONALES N°030 DE 2018</t>
  </si>
  <si>
    <t>PRESTAR LOS SERVICIOS DE APOYO A LA GESTIÓN DE CONDUCCIÓN DE LOS VEHÍCULOS A CARGO DEL FONDO DE DESARROLLO LOCAL DE BARRIOS UNIDOS, ASÍ COMO APOYAR LA GESTIÓN ADMINISTRATIVA QUE DESIGNE EL SUPERVISOR. SEGUN CONTRATO DE PRESTACION DE SERVICIOS DE APOYO A LA GESTION N°031 DE 2018</t>
  </si>
  <si>
    <t>PRESTAR SERVICIOS DE APOYO A LA GESTIÓN, PARA LA REVISIÓN, ORGANIZACIÓN, ACTUALIZACIÓN, TRANSFERENCIA Y DEMÁS ACTIVIDADES Y FUNCIONES RELACIONADAS CON EL ARCHIVO DE DOCUMENTOS DE LA ALCALDÍA LOCAL DE BARRIOS UNIDOS. SEGUN CONTRATO DE PRESTACION DE SERVICIOS PROFESIONALES N°032 DE 2018</t>
  </si>
  <si>
    <t>APOYAR AL ALCALDE LOCAL EN LA PROMOCIÓN, ACOMPAÑAMIENTO, COORDINACIÓN Y ATENCIÓN DE LAS INSTANCIAS DE COORDINACIÓN INTERINSTITUCIONALES Y LAS INSTANCIAS DE PARTICIPACIÓN LOCALES, ASÍ COMO LOS PROCESOS COMUNITARIOS EN LA LOCALIDAD. SEGUN CONTRATO DE PRESTACION DE SERVICIOS PROFESIONALES N°033 DE 2018</t>
  </si>
  <si>
    <t>PRESTACIÓN DE SERVICIOS PROFESIONALES PARA APOYAR JURÍDICAMENTE LA EJECUCIÓN DE LAS ACCIONES REQUERIDAS PARA EL TRÁMITE E IMPULSO PROCESAL DE LAS ACTUACIONES CONTRAVENCIONALES Y/O QUERELLABLES QUE CURSEN EN LAS INSPECCIONES DE POLICÍA DE LA LOCALIDAD. SEGUN CONTRATO DE PRESTACION DE SERVICIOS PROFESIONALES N°034 DE 2018</t>
  </si>
  <si>
    <t>PRESTACIÓN DE SERVICIOS PROFESIONALES PARA APOYAR JURÍDICAMENTE LA EJECUCIÓN DE LAS ACCIONES REQUERIDAS PARA EL TRÁMITE E IMPULSO PROCESAL DE LAS ACTUACIONES CONTRAVENCIONALES Y/O QUERELLABLES QUE CURSEN EN LAS INSPECCIONES DE POLICÍA DE LA LOCALIDAD. SEGUN CONTRATO DE PRESTACION DE SERVICIOS PROFESIONALES N°035 DE 2018</t>
  </si>
  <si>
    <t>PRESTACIÓN DE SERVICIOS PROFESIONALES PARA APOYAR JURÍDICAMENTE LA EJECUCIÓN DE LAS ACCIONES REQUERIDAS PARA EL TRÁMITE E IMPULSO PROCESAL DE LAS ACTUACIONES CONTRAVENCIONALES Y/O QUERELLABLES QUE CURSEN EN LAS INSPECCIONES DE POLICÍA DE LA LOCALIDAD. SEGUN CONTRATO DE PRESTACION DE SERVICIOS PROFESIONALES N°036 DE 2018</t>
  </si>
  <si>
    <t>PRESTACIÓN DE SERVICIOS PROFESIONALES PARA APOYAR JURÍDICAMENTE LA EJECUCIÓN DE LAS ACCIONES REQUERIDAS PARA EL TRÁMITE E IMPULSO PROCESAL DE LAS ACTUACIONES CONTRAVENCIONALES Y/O QUERELLABLES QUE CURSEN EN LAS INSPECCIONES DE POLICÍA DE LA LOCALIDAD. SEGUN CONTRATO DE PRESTACION DE SERVICIOS PROFESIONALES N°037 DE 2018</t>
  </si>
  <si>
    <t>APOYAR TÉCNICAMENTE LAS DISTINTAS ETAPAS DE LOS PROCESOS DE COMPETENCIA DE LAS INSPECCIONES DE POLICÍA DE LA LOCALIDAD SEGÚN REPARTO.</t>
  </si>
  <si>
    <t>APOYAR TÉCNICAMENTE LAS DISTINTAS ETAPAS DE LOS PROCESOS DE COMPETENCIA DE LAS INSPECCIONES DE POLICÍA DE LA LOCALIDAD SEGÚN REPARTO. SEGUN CONTRATO DE PRESTACION DE SERVICIOS PROFESIONALES N°039 DE 2018</t>
  </si>
  <si>
    <t>APOYAR TÉCNICAMENTE LAS DISTINTAS ETAPAS DE LOS PROCESOS DE COMPETENCIA DE LAS INSPECCIONES DE POLICÍA DE LA LOCALIDAD SEGÚN REPARTO. SEGUN CONTRATO DE PRESTACION DE SERVICIOS PROFESIONALES N°040 DE 2018</t>
  </si>
  <si>
    <t>APOYAR JURÍDICAMENTE LA EJECUCIÓN DE LAS ACCIONES REQUERIDAS PARA LA DEPURACIÓN DE LAS ACTUACIONES ADMINISTRATIVAS QUE CURSAN EN LA ALCALDÍA LOCAL. SEGUN CONTRATO DE PRESTACION DE SERVICIOS PROFESIONALES N°042 DE 2018</t>
  </si>
  <si>
    <t>APOYAR JURÍDICAMENTE LA EJECUCIÓN DE LAS ACCIONES REQUERIDAS PARA LA DEPURACIÓN DE LAS ACTUACIONES ADMINISTRATIVAS QUE CURSAN EN LA ALCALDÍA LOCAL. SEGUN CONTRATO DE PRESTACION DE SERVICIOS PROFESIONALES N°043 DE 2018</t>
  </si>
  <si>
    <t>PRESTAR SERVICIOS PROFESIONALES PARA APOYAR AL ÁREA GESTION DEL DESARROLLO- ADMINISTRATIVO Y FINANCIERO EN LOS ASUNTOS RELATIVOS A LA PLANEACIÓN LOCAL, ASÍ COMO EL APOYO A LA SUPERVISÓN DE CONTRATOS SUSCRITOS POR LA ALCALDIA LOCAL DE BARRIOS UNIDOS. SEGUN CONTRATO DE PRESTACION DE SERVICIOS PROFESIONALES N°044 DE 2018</t>
  </si>
  <si>
    <t>SERVICIOS PROFESIONALES AL ÁREA DE GESTIÓN POLICIVA Y DESPACHO DEL ALCALDE CON EL FIN DE QUE CON SUJECIÓN AL ORDEN DE LLEGADA SE ADELANTEN LOS PROCESOS O PROCEDIMIENTOS CORRESPONDIENTES PARA EL TRÁMITE, AUXILIO Y DEVOLUCIÓN DE LAS COMISIONES QUE EN VIRTUD DEL ARTÍCULO 37 Y SIGUIENTES DEL CÓDIGO GENERAL DEL PROCESO, SEAN DESIGNADOS POR LOS JUECES DE LA REPUBLICA Y QUE CORRESPONDAN AL ÁMBITO TERRITORIAL DE ESTA ALCALDÍA. SEGUN CONTRATO DE PRESTACION DE SERVICIOS PROFESIONALES N°045 DE 2018</t>
  </si>
  <si>
    <t>APOYAR LA FORMULACIÓN, GESTIÓN Y SEGUIMIENTO DE ACTIVIDADES ENFOCADAS A LA GESTIÓN AMBIENTAL EXTERNA, ENCAMINADAS A LA MITIGACIÓN DE LOS DIFERENTES IMPACTOS AMBIENTALES Y LA CONSERVACIÓN DE LOS RECURSOS NATURALES DE LA LOCALIDAD. SEGUN CONTRATO DE PRESTACION DE SERVICIOS PROFESIONALES N°046 DE 2018</t>
  </si>
  <si>
    <t>PRESTAR SERVICIOS PROFESIONALES PARA APOYAR AL ÁREA GESTION DEL DESARROLLO- ADMINISTRATIVO Y FINANCIERO EN LOS ASUNTOS RELATIVOS A LA PLANEACIÓN LOCAL, ASÍ COMO EL APOYO A LA SUPERVISÓN DE CONTRATOS SUSCRITOS POR LA ALCALDIA LOCAL DE BARRIOS UNIDOS. SEGUN CONTRATO DE PRESTACION DE SERVICIOS PROFESIONALES N°047 DE 2018</t>
  </si>
  <si>
    <t>PRESTAR SERVICIOS PROFESIONALES PARA APOYAR EL ÁREA DE GESTIÓN DEL DESARROLLO ADMINISTRATIVA Y FINANCIARA Y APOYAR EN LA SUPERVISIÓN DE CONTRATOS EN LOS ASUNTOS RELATIVOS A LA PLANEACIÓN LOCAL DE PROYECTOS DE INFRAESTRUCTURA DE ACUERDO A LAS LÍNEAS DE INVERSIÓN VIGENTES. SEGUN CONTRATO DE PRESTACION DE SERVICIOS PROFESIONALES N°048 DE 2018</t>
  </si>
  <si>
    <t>PRESTAR SERVICIOS PROFESIONALES PARA APOYAR EL ÁREA DE GESTIÓN DEL DESARROLLO ADMINISTRATIVA Y FINANCIARA Y APOYAR EN LA SUPERVISIÓN DE CONTRATOS EN LOS ASUNTOS RELATIVOS A LA PLANEACIÓN LOCAL DE PROYECTOS DE INFRAESTRUCTURA DE ACUERDO A LAS LÍNEAS DE INVERSIÓN VIGENTES. SEGUN CONTRATO DE PRESTACION DE SERVICIOS PROFESIONALES N°049 DE 2018</t>
  </si>
  <si>
    <t>PRESTAR APOYO ADMINISTRATIVO Y OPERATIVO AL ÁREA DEL ALMACÉN DE LA ALCALDÍA LOCAL DE BARRIOS UNIDOS, EN LOS PROCESOS DE CUIDADO, PROTECCIÓN, ALMACENAMIENTO, TRASLADO Y ENTREGA DE BIENES DEL FONDO DE DESARROLLO LOCAL ¿ DE ACUERDO A LOS PROCESOS Y PROCEDIMIENTOS VIGENTES. SEGUN CONTRATO DE PRESTACION DE SERVICIOS DE APOYO A LA GESTON N°050 DE 2018</t>
  </si>
  <si>
    <t>PRESTAR SERVICIOS TÉCNICOS PARA APOYAR LA GESTIÓN Y SEGUIMIENTO DEL PLAN INSTITUCIONAL DE GESTIÓN AMBIENTAL -PIGA Y ACTIVIDADES ENFOCADAS A LA GESTIÓN AMBIENTAL EXTERNA. SEGUN CONTRATO DE PRESTACION DE SERVICIOS DE APOYO A LA GESTION N°051 DE 2018</t>
  </si>
  <si>
    <t>PRESTAR SERVICIOS PROFESIONALES PARA APOYAR AL DESPACHO DE LA ALCALDÍA LOCAL DE BARRIOS UNIDOS EN LA REVISIÓN, CONTROL Y VIGILANCIA DE LOS DOCUMENTOS EMITIDOS POR EL ÁREA DE GESTIÓN POLICIVA. SEGUN CONTRATO DE PRESTACION DE SERVICIOS PROFESIONALES N°052 DE 2018</t>
  </si>
  <si>
    <t>PRESTAR SERVICIOS PROFESIONALES PARA APOYAR AL DESPACHO DE LA ALCALDÍA LOCAL DE BARRIOS UNIDOS EN LA REVISIÓN, CONTROL Y VIGILANCIA DE LOS DOCUMENTOS EMITIDOS POR EL ÁREA DE GESTIÓN POLICIVA. SEGUN CONTRATO DE PRESTACION DE SERVICIOS PROFESIONALES N°053 DE 2018</t>
  </si>
  <si>
    <t>PRESTAR SERVICIOS PROFESIONALES PARA APOYAR AL ÁREA DE GESTIÓN DEL DESARROLLO ADMINISTRATIVO Y FINANCIERO EN LOS ASUNTOS RELATIVOS A LA PLANEACIÓN LOCAL, ASÍ COMO APOYAR LA SUPERVISIÓN DE CONTRATOS SUSCRITOS PARA LA ALCALDÍA LOCAL DE BARRIOS UNIDOS.</t>
  </si>
  <si>
    <t>PRESTAR SERVICIOS PROFESIONALES PARA APOYAR AL ÁREA DE GESTIÓN DEL DESARROLLO ADMINISTRATIVO Y FINANCIERO EN LOS ASUNTOS RELATIVOS A LA PLANEACIÓN LOCAL, ASÍ COMO APOYAR LA SUPERVISIÓN DE CONTRATOS SUSCRITOS PARA LA ALCALDÍA LOCAL DE BARRIOS UNIDOS. SEGUN CONTRATO DE PRESTACION DE SERVICIOS PROFESIONALES N°055 DE 2018</t>
  </si>
  <si>
    <t>PRESTAR LOS SERVICIOS PROFESIONALES ESPECIALIZADOS PARA APOYAR EL ÁREA DE GESTIÓN DEL DESARROLLO ADMINISTRATIVA - FINANCIARA Y APOYAR EN LA SUPERVISIÓN DE CONTRATOS EN LOS ASUNTOS RELATIVOS A LA PLANEACIÓN LOCAL DE PROYECTOS DE INFRAESTRUCTURA DE ACUERDO A LAS LÍNEAS DE INVERSIÓN VIGENTES. SEGUN CONTRATO DE PRESTACION DE SERVICIOS PROFESIONALES N°056 DE 2018</t>
  </si>
  <si>
    <t>PRESTAR SERVICIOS PROFESIONALES MEDIANTE LOS CUALES SE CONTRIBUYA A LA REVISIÓN, SEGUIMIENTO Y PROYECCIÓN DE RESPUESTA DE LOS INFORMES SOLICITADOS POR LOS ENTES DE CONTROL, ENTIDADES Y CIUDADANÍA EN GENERAL RELATIVOS A LA GESTIÓN DE LA ALCALDÍA LOCAL DE BARRIOS UNIDOS, DE ACUERDO A SUS COMPETENCIAS MISIONALES. SEGUN CONTRATO DE PRESTACION DE SERVICIOS PROFESIONALES N°057 DE 2018.</t>
  </si>
  <si>
    <t>APOYAR JURÍDICAMENTE LA EJECUCIÓN DE LAS ACCIONES REQUERIDAS PARA LA DEPURACIÓN DE LAS ACTUACIONES ADMINISTRATIVAS QUE CURSAN EN LA ALCALDÍA LOCAL. SEGUN CONTRATO DE PRESTACION DE SERVICIOS PROFESIONALES N°058 DE 2018</t>
  </si>
  <si>
    <t>PRESTAR SERVICIOS PROFESIONALES PARA APOYAR AL ÁREA GESTION DEL DESARROLLO- ADMINISTRATIVO Y FINANCIERO EN LOS ASUNTOS RELATIVOS A LA PLANEACIÓN LOCAL, ASÍ COMO EL APOYO A LA SUPERVISÓN DE CONTRATOS SUSCRITOS POR LA ALCALDIA LOCAL DE BARRIOS UNIDOS. SEGUN CONTRATO DE PRESTACION DE SERVICIOS PROFESIONALES N°059 DE 2018</t>
  </si>
  <si>
    <t>PRESTAR SERVICIOS PROFESIONALES PARA EL DESARROLLO, EJECUCIÓN Y SEGUIMIENTO DE LOS PLANES, PROGRAMAS Y PROYECTOS DE LA ALCALDIA LOCAL DE BARRIOS UNIDOS EN EL MARCO DEL PROYECTO DE CULTURA CIUDADANA, DEPORTE Y ARTE PARA UN MEJOR FUTURO, ASÍ COMO EL SEGUIMIENTO DE PROCESOS. SEGUN CONTRATO DE PRESTACION DE SERVICIOS PROFESIONALES N°060 DE 2018</t>
  </si>
  <si>
    <t>APOYAR TÉCNICAMENTE A LOS RESPONSABLES E INTEGRANTES DE LOS PROCESOS EN LA IMPLEMENTACIÓN DE HERRAMIENTAS DE GESTIÓN SIGUIENDO LOS LINEAMIENTOS METODOLÓGICOS ESTABLECIDOS POR LA OFICINA ASESORA DE PLANEACIÓN DE LA SECRETARIA DISTRITAL DE GOBIERNO. SEGUN CONTRATO DE PRESTACION DE SERVICIOS PROFESIONALES N°061 DE 2018</t>
  </si>
  <si>
    <t>PRESTAR LOS SERVICIOS PROFESIONALES PARA LA OPERACION, SEGUIMIENTO Y CUMPLIMIENTO DE LOS PROCESOS Y PROCEDIMIENTOS DEL SERVICIO SOCIAL APOYO ECONOMICO TIPO C, REQUERIDOS PARA EL ADECUADO Y OPORTUNO REGISTRO, CRUCE Y REPORTE DE LOS DATOS EN EL SISTEMA DE INFORMACION Y REGISTRO DE BENEFICIARIOS - SIRBE- QUE CONTRIBUYAN A LA GARANTIA DE LOS DERECHOS DE LA POBLACION MAYOR EN EL MARCO DE LA POLITICA PUBLICA SOCIAL PARA EL ENVEJECIMIENTO Y LA VEJEZ EN EL DISTRITO CAPITAL A CARGO DE LA ALCALDIA LOCAL. SEGUN CONTRATO DE PRESTACION DE SERVICIOS PROFESIONALES N°062 DE 2018</t>
  </si>
  <si>
    <t>APOYAR AL ALCALDE LOCAL EN LA PROMOCION, ACOMPAÑAMIENTO, COORDINACION Y ATENCION DE LAS INSTANCIAS DE PARTICIPACION LOCALES, ASI COMO LOS PROCESOS COMUNITARIOS EN LA LOCALIDAD. SEGUN CONTRATO DE PRESTACION DE SERVICIOS PROFESIONALES N°063 DE 2018</t>
  </si>
  <si>
    <t>PRESTAR LOS SERVICIOS PROFESIONALES A LA ALCALDÍA LOCAL DE BARRIOS UNIDOS EN LA ADMINISTRACIÓN DE LA RED DE VOZ Y DATOS, EN LA ACTUALIZACIÓN Y SOPORTE CON LAS TECNOLOGÍAS Y SISTEMAS DE INFORMACIÓN, ASÍ COMO EL APOYO A LA SUPERVISIÓN DE LOS CONTRATOS QUE TIENEN RELACIÓN CON SOPORTES TECNOLÓGICOS Y TEMAS RELACIONADOS. SEGUN CONTRATO DE PRESTACION DE SERVICIOS PROFESIONALES N°064 DE 2018.</t>
  </si>
  <si>
    <t>APOYAR AL ALCALDE LOCAL EN LA PROMOCION, ACOMPAÑAMIENTO, COORDINACION Y ATENCION DE LAS INSTANCIAS DE PARTICIPACION LOCALES, ASI COMO LOS PROCESOS COMUNITARIOS EN LA LOCALIDAD. SEGUN CONTRATO DE PRESTACION DE SERVICIOS PROFESIONALES N°065 DE 2018</t>
  </si>
  <si>
    <t>PRESTAR SERVICIOS PROFESIONALES AL FONDO DE DESARROLLO LOCAL ¿ ALCALDIA LOCAL DE BARRIOS UNIDOS PARA LA REVISÓN Y SEGUIMIENTO DE LOS TRÁMITES JURÍDICOS Y CONTRACTUALES QUE SURJAN EN EL DESPACHO DE LA ALCALDÍA O QUE SE ENCUENTREN A CARGO DEL ORDENADOR DEL GASTO. SEGUN CONTRATO DE PRESTACION DE SERVICIOS PROFESIONALES N°066 DE 2018</t>
  </si>
  <si>
    <t>PRESTAR LOS SERVICIOS DE APOYO A LA GESTION, PARA LA REVISION, ORGANIZACION, ACTUALIZACION, TRANSFERENCIA Y DEMAS ACTIVIDADES Y FUNCIONES RELACIONADAS CON EL ARCHIVO DE LOS DOCUMENTOS DE LA ALCALDIA LOCAL DE BARRIOS UNIDOS. SEGUN CONTRATO DE PRESTACION DE SERVICIOS PROFESIONALES N°067 DE 2018</t>
  </si>
  <si>
    <t>PRESTAR SERVICIOS PROFESIONALES AL DESPACHO EN GESTION PRODUCCION DE DISEÑO, ADMINISTRADOR DE LA PAGINA WEB INSTITUCIONAL Y COMUNICACIONES DE LA ALCALDIA LOCAL DE BARRIOS UNIDOS. SEGUN CONTRATO DE PRESTACION DE SERVICIOS PROFESIONALES N°068 DE 2018</t>
  </si>
  <si>
    <t>PRESTAR SERVICIOS TECNICOS PARA LA OPERACION, SEGUIMIENTO Y CUMPLIMIENTO DE LOS PROCESOS Y PROCEDIMIENTOS DEL SERVICIO SOCIAL APOYO ECONOMICO TIPO C, REQUERIDOS PARA EL ADECUADO  REGISTRO, CRUCE Y REPORTE DE LOS DATOS EN EL SISTEMA DE INFORMACION Y REGISTRO DE BENEFICIARIOS - SIRBE- QUE CONTRIBUYAN A LA GARANTIA DE LOS DERECHOS DE LA POBLACION MAYOR EN EL MARCO DE LA POLITICA PUBLICA SOCIAL PARA EL ENVEJECIMIENTO Y LA VEJEZ EN EL DISTRITO CAPITAL A CARGO DE LA ALCALDIA LOCAL. SEGUN CONTRATO DE PRESTACION DE SERVICIOS DE APOYO A LA GESTION N°069 DE 2018</t>
  </si>
  <si>
    <t>PRESTAR SERVICIOS PROFESIONALES AL DESPACHO EN GESTION PRODUCCION DE DISEÑO, ADMINISTRADOR DE LA PAGINA WEB INSTITUCIONAL Y COMUNICACIONES DE LA ALCALDIA LOCAL DE BARRIOS UNIDOS. SEGUN CONTRATO DE PRESTACION DE SERVICIOS PROFESIONALES N°070 DE 2018</t>
  </si>
  <si>
    <t>PRESTAR SERVICIOS PROFESIONALES PARA GESTIÓN DE LOS TRAMITES DE COBRO PERSUASIVO DE ACREENCIAS A FAVOR DE LA ADMINISTRACIÓN DISTRITAL PARA LOGRAR EL PAGO VOLUNTARIO DE LAS MISMAS, Y SEGUIMIENTO AL COBRO COACTIVO. SEGUN CONTRATO DE PRESTACION DE SERVICIOS PROFESIONALES N°071 DE 2018</t>
  </si>
  <si>
    <t>PRESTAR LOS SERVICIOS DE APOYO A LA GESTIÓN DE CONDUCCIÓN DE LOS VEHÍCULOS A CARGO DEL FONDO DE DESARROLLO LOCAL DE BARRIOS UNIDOS, ASÍ COMO APOYAR LA GESTIÓN ADMINISTRATIVA QUE DESIGNE EL SUPERVISOR. SEGUN CONTRATO DE PRESTACION DE SERVICIOS DE APOYO A LA GESTION N°072 DE 2018</t>
  </si>
  <si>
    <t>APOYAR ADMINISTRATIVA Y ASISTENCIALMENTE A LAS INSPECCIONES DE POLICÍA DE LA LOCALIDAD. SEGUN CONTRATO DE PRESTACION DE SERVICIOS DE APOYO A LA GESTION N°073 DE 2018</t>
  </si>
  <si>
    <t>PRESTAR LOS SERVICIOS DE APOYO A LA GESTIÓN DE CONDUCCIÓN DE LOS VEHÍCULOS A CARGO DEL FONDO DE DESARROLLO LOCAL DE BARRIOS UNIDOS, ASÍ COMO APOYAR LA GESTIÓN ADMINISTRATIVA QUE DESIGNE EL SUPERVISOR. SEGUN CONTRATO DE PRESTACION DE SERVICIOS DE APOYO A LA GESTION N°074 DE 2018</t>
  </si>
  <si>
    <t>PRESTAR LOS SERVICIOS PROFESIONALES AL DESPACHO EN GESTIÓN Y PRODUCCIÓN DE DISEÑO, ADMINISTRACIÓN DE LA PÁGINA WEB INSTITUCIONAL Y COMUNICACIONES DE LA ALCALDÍA LOCAL DE BARRIOS UNIDOS. SEGUN CONTRATO DE PRESTACION DE SERVICIOS PROFESIONALES N°075 DE 2018</t>
  </si>
  <si>
    <t>PRESTAR SERVICIOS DE APOYO AL ÁREA DE GESTIÓN DEL DESARROLLO ADMINISTRATIVA Y FINANCIERA EN LAS LABORES QUE REQUIERA LA JUNTA ADMINISTRADORA LOCAL DE BARRIOS UNIDOS COMO GRABACIÓN DE SESIONES, TRANSCRIPCIÓN DE ACTAS Y ATENCIÓN A LA CIUDADANÍA. SEGUN CONTRATO DE PRESTACION DE SERVICIOS DE APOYO A LA GESTION N°076 DE 2018</t>
  </si>
  <si>
    <t>PRESTAR SERVICIOS PROFESIONALES DE APOYO A LA OFICINA DE PRESUPUESTO DEL FONDO DE DESARROLLO LOCAL EN EL REGISTRO, ANÁLISIS Y GESTIÓN DE OBLIGACIONES POR PAGAR Y OTROS ASUNTOS QUE EN MATERIA DE PRESUPUESTO LOCAL LE SEAN DESIGNADOS. SEGUN CONTRATO DE PRESTACION DE SERVICIOS PROFESIONALES N°077 DE 2018</t>
  </si>
  <si>
    <t>APOYAR JURÍDICAMENTE LA EJECUCIÓN DE LAS ACCIONES REQUERIDAS PARA LA DEPURACIÓN DE LAS ACTUACIONES ADMINISTRATIVAS QUE CURSAN EN LA ALCALDÍA LOCAL. SEGUN CONTRATO DE PRESTACION DE SERVICIOS PROFESIONALES N°078 DE 2018</t>
  </si>
  <si>
    <t>PRESTAR SERVICIOS PROFESIONALES AL ÁREA DE GESTIÓN DEL DESARROLLO ADMINISTRATIVO Y FINANCIERO DE LA ALCALDÍA LOCAL DE BARRIOS UNIDOS PARA FORTALECER LOS CANALES DE COMUNICACIÓN DE LA ENTIDAD TANTO A NIVEL EXTERNO COMO INTERNO. SEGUN CONTRATO DE PRESTACION DE SERVICIOS PROFESIONALES N°079 DE 2018.</t>
  </si>
  <si>
    <t>PRESTACIÓN DE SERVICIOS PROFESIONALES PARA APOYAR LA GESTIÓN DEL RIESGO, QUE PROMUEVA LAS ACCIONES REQUERIDAS PARA LA PREVENCIÓN Y ATENCIÓN DE EMERGENCIAS O EVENTOS GENERADOS POR LA MATERIALIZACIÓN DE LOS RIESGOS Y RESPONDA DE MANERA OPERATIVA E INMEDIATA ANTE LA OCURRENCIA DE SITUACIONES ADVERSAS EN TEMAS DE EMERGENCIAS EN LA LOCALIDAD. SEGUN CONTRATO DE PRESTACION DE SERVICIOS PROFESIONALES N°080 DE 2018</t>
  </si>
  <si>
    <t>APOYAR EN LAS LABORES DE LA DEPENDENCIA AL CONTADOR (A) DEL FONDO DE DESARROLLO LOCAL DE BARRIOS UNIDOS (FDLBU) EN LOS TRAMITES, MANEJO CONTABLE Y DE ARCHIVO EN FORMA PERMANENTE EN EL DESARROLLO DEL PROCESO DE CONSOLIDACIÓN DE INFORMACIÓN DEL SISTEMA CONTABLE Y FINANCIERO. SEGUN CONTRATO DE PRESTACION DE SERVICIOS DE APOYO A LA GESTION N°081 DE 2018</t>
  </si>
  <si>
    <t>03-03-01-15-07-45-1559-00</t>
  </si>
  <si>
    <t>03-03-01-15-03-19-1563-00</t>
  </si>
  <si>
    <t>03-03-01-15-02-17-1558-00</t>
  </si>
  <si>
    <t xml:space="preserve">03-03-01-15-07-45-1559-00
</t>
  </si>
  <si>
    <t>03-03-01-15-02-18-1561-00</t>
  </si>
  <si>
    <t>03-03-01-15-07-45-159-00</t>
  </si>
  <si>
    <t>03-03-01-15-07-45-1562-00</t>
  </si>
  <si>
    <t>03-03-01-15-06-38-1532-00</t>
  </si>
  <si>
    <t>03-03-01-15-01-03-1556-00</t>
  </si>
  <si>
    <t>03-03-01-15-07-45-1599-00</t>
  </si>
  <si>
    <t>JUAN SEBASTIAN VELASCO SUAREZ</t>
  </si>
  <si>
    <t>LUISA FERNANDA VELASCO LIZARAZO</t>
  </si>
  <si>
    <t>MARIA MAGDALENA POLANCO ECHEVERRY</t>
  </si>
  <si>
    <t>IVAN RAMIRO MARTINEZ GUZMAN</t>
  </si>
  <si>
    <t>LUZ MYRIAM PEÑA SANCHEZ</t>
  </si>
  <si>
    <t>TATIANA  GOMEZ NISPERUZA</t>
  </si>
  <si>
    <t>HERNAN DAVID OVALLE BRICEÑO</t>
  </si>
  <si>
    <t>CARLOS ANDRES MERIZALDE RUSINQUE</t>
  </si>
  <si>
    <t>SANDRA MARINA GUTIERREZ FLOREZ</t>
  </si>
  <si>
    <t>DIEGO ANDRES SORA CORTES</t>
  </si>
  <si>
    <t>MANUEL ARTURO MATEUS CARO</t>
  </si>
  <si>
    <t>JOSE MAURICIO BARRAGAN MORENO</t>
  </si>
  <si>
    <t>LINA MARIA PAEZ BOGOYA</t>
  </si>
  <si>
    <t>CINTYA ALEXANDRA GAMEZ PARRA</t>
  </si>
  <si>
    <t>MONICA MARIA NAVARRETE CRUZ</t>
  </si>
  <si>
    <t>WILLINGTON  ORTIZ ALARCON</t>
  </si>
  <si>
    <t>SEBASTIAN  GARCES RESTREPO</t>
  </si>
  <si>
    <t>MARGITH VANESSA MURGAS RODRIGUEZ</t>
  </si>
  <si>
    <t>LEIDY CONSUELO ORTEGON PINILLA</t>
  </si>
  <si>
    <t>EDGAR ANDRES CORTES TORRES</t>
  </si>
  <si>
    <t>HECTOR RICARDO AZA</t>
  </si>
  <si>
    <t>CARLOS IVAN GARCIA QUINTERO</t>
  </si>
  <si>
    <t>JOEL EMIRO RINCON SIDRAY</t>
  </si>
  <si>
    <t>YHAMILA  SALINAS RUANO</t>
  </si>
  <si>
    <t>JAIME  LARA TAMAYO</t>
  </si>
  <si>
    <t>DIANA PAOLA GONZALEZ MURILLO</t>
  </si>
  <si>
    <t>DIANA CAROLINA LEON VALERO</t>
  </si>
  <si>
    <t>SILVIA HELENA MONTENEGRO JARA</t>
  </si>
  <si>
    <t>EDWIN JAVIER CIFUENTES VILLAMIZAR</t>
  </si>
  <si>
    <t>FREDDY GIOVANNI SALAMANCA RAMIREZ</t>
  </si>
  <si>
    <t>IVAN DAVID CESPEDES ROA</t>
  </si>
  <si>
    <t>RAFAEL  PEÑA HERRERA</t>
  </si>
  <si>
    <t>ALEJANDRO  CARRILLO RINCON</t>
  </si>
  <si>
    <t>CONSUELO DEL MILAGRO CHAVARRO PULIDO</t>
  </si>
  <si>
    <t>INGRI JOHANA GALINDO CASTILLO</t>
  </si>
  <si>
    <t>AIDA LUZ RODRIGUEZ RODRIGUEZ</t>
  </si>
  <si>
    <t>JOAQUIN RODRIGO CISNEROS GARCIA</t>
  </si>
  <si>
    <t>PAOLA ANDREA RANGEL MARTINEZ</t>
  </si>
  <si>
    <t>CARLOS ARMANDO CAVIATIVA PALENCIA</t>
  </si>
  <si>
    <t>WILMER FERNEY BALLEN HERRERA</t>
  </si>
  <si>
    <t>LINA MARIA ORTIZ CORTAZAR</t>
  </si>
  <si>
    <t>LUIS FERNANDO GONZALEZ ZAPATA</t>
  </si>
  <si>
    <t>JORGE LUIS NOVOA RODRIGUEZ</t>
  </si>
  <si>
    <t>MARTHA ESPERANZA MARTINEZ RODRIGUEZ</t>
  </si>
  <si>
    <t>LAURA CATALINA MARTINEZ CASTILLO</t>
  </si>
  <si>
    <t>ANGELICA PAOLA VELASQUEZ BEDOYA</t>
  </si>
  <si>
    <t>JOHNNY JOSE QUINTERO MARTINEZ</t>
  </si>
  <si>
    <t>LUZ MARINA TIQUE CORREA</t>
  </si>
  <si>
    <t>LEONARDO ALFONSO MOYA GUAJE</t>
  </si>
  <si>
    <t>OSCAR EDUARDO PINILLA PINILLA</t>
  </si>
  <si>
    <t>ANDRES FELIPE MONROY ORTEGON</t>
  </si>
  <si>
    <t>FERNANDO JAVIER AVILA INSUASTY</t>
  </si>
  <si>
    <t>CARLOS JESUS CORREA FORERO</t>
  </si>
  <si>
    <t>MARIA FERNANDA LONDOÑO GALLEGO</t>
  </si>
  <si>
    <t>JOSE LUIS PANESSO GARCIA</t>
  </si>
  <si>
    <t>JORGE ANDRES RIAÑO LEON</t>
  </si>
  <si>
    <t>ANGIE NATALIA GOMEZ GUTIERREZ</t>
  </si>
  <si>
    <t>NAYIBE  RODRIGUEZ MARTINEZ</t>
  </si>
  <si>
    <t>ANGELICA MARIA ANGARITA SERRANO</t>
  </si>
  <si>
    <t>WALTER ALIRIO RIVERA SUAREZ</t>
  </si>
  <si>
    <t>JUAN FRANCISCO BRICEÑO CASTAÑEDA</t>
  </si>
  <si>
    <t>ANGIE PAOLA TORRES SERRATO</t>
  </si>
  <si>
    <t>ELKIN JWISEB HUERTAS CARRASQUILLA</t>
  </si>
  <si>
    <t>KATHERINE  VILLA SILVA</t>
  </si>
  <si>
    <t>JUAN DAVID BERMUDEZ JACOME</t>
  </si>
  <si>
    <t>DAIRO ALEXANDER BUSTOS TRIANA</t>
  </si>
  <si>
    <t>MANUELA  GOMEZ MORENO</t>
  </si>
  <si>
    <t>JORGE ARMANDO SOLANO PEÑA</t>
  </si>
  <si>
    <t>JONATHAN ANDRES RUEDA TORRES</t>
  </si>
  <si>
    <t>JAVIER ARMANDO SEGURA OCHOA</t>
  </si>
  <si>
    <t>NESTOR JAMS VILLALBA MAHECHA</t>
  </si>
  <si>
    <t>JEISSON CAMILO URBINA MARTINEZ</t>
  </si>
  <si>
    <t>WILSON ANDRES SALAMANCA ALFONSO</t>
  </si>
  <si>
    <t>JOSE RAUL PINILLA CHILLON</t>
  </si>
  <si>
    <t>JULIE CAROLINA BRICEÑO ALVAREZ</t>
  </si>
  <si>
    <t>YULIETH PAOLA GOMEZ LEMA</t>
  </si>
  <si>
    <t>JORGE ANDRES FIERRO SANCHEZ</t>
  </si>
  <si>
    <t>PEDRO JESUS SANCHEZ MOLINA</t>
  </si>
  <si>
    <t>BOGOTA DC</t>
  </si>
  <si>
    <t>SAN GIL</t>
  </si>
  <si>
    <t>CUCUTA</t>
  </si>
  <si>
    <t>CAJICA</t>
  </si>
  <si>
    <t>CAQUEZA</t>
  </si>
  <si>
    <t>MONTERIA</t>
  </si>
  <si>
    <t>MANIZALES</t>
  </si>
  <si>
    <t>CALLE 149 Nro. 45-63</t>
  </si>
  <si>
    <t>CARRERA 73 A Nro. 3-30</t>
  </si>
  <si>
    <t>CARRERA 21 Nro. 145A -30</t>
  </si>
  <si>
    <t>CALLE 79 Nro. 62-45</t>
  </si>
  <si>
    <t xml:space="preserve">CALLE 152 F Nro. 133-56 </t>
  </si>
  <si>
    <t>CARRERA 30 Nro. 58 A 19</t>
  </si>
  <si>
    <t>CARRERA 54 Nro. 64 A - 75</t>
  </si>
  <si>
    <t>DIAGONAL 3A Nro. 1-10 Este</t>
  </si>
  <si>
    <t>CARRERA 56 Nro. 167-29</t>
  </si>
  <si>
    <t>CALLE 86D Nro. 110-64</t>
  </si>
  <si>
    <t>CALLE 75A Nro. 29-06</t>
  </si>
  <si>
    <t>CALLE 74A Nro. 94-08</t>
  </si>
  <si>
    <t>CARRERA 29B Nro. 70-60</t>
  </si>
  <si>
    <t>CARRERA 66A Nro. 67D-30</t>
  </si>
  <si>
    <t>CARRERA 90A Nro. 76A-18</t>
  </si>
  <si>
    <t>CARRERA 120 A Nro. 77-60</t>
  </si>
  <si>
    <t>CARRERA 16A  Nro. 86A -57</t>
  </si>
  <si>
    <t>CALLE 45 Nro. 45-47</t>
  </si>
  <si>
    <t>CARRERA 12 Nro. 18A-49 CS 1  FUNZA</t>
  </si>
  <si>
    <t>CARRERA 111A Nro. 148-75</t>
  </si>
  <si>
    <t>CARRERA 29A Nro. 74-39</t>
  </si>
  <si>
    <t>CALLE 156A Nro. 98-62</t>
  </si>
  <si>
    <t>CARRERA 4 Nro. 1E-31</t>
  </si>
  <si>
    <t>CARRERA 45 Nro. 61-10</t>
  </si>
  <si>
    <t>DIAGONAL 79A BIS Nro. 55A-27</t>
  </si>
  <si>
    <t>CALLE 67 Nro. 59-23</t>
  </si>
  <si>
    <t>CALLE 20 SUR Nro. 1B-32</t>
  </si>
  <si>
    <t>CARRERA 7B Nro. 161A - 45</t>
  </si>
  <si>
    <t>TRANSVERSAL 13D Nro. 166-50</t>
  </si>
  <si>
    <t>DIAGONAL 6BIS Nro. 6A-19 ESTE</t>
  </si>
  <si>
    <t>CALLE 76A Nro. 84-38</t>
  </si>
  <si>
    <t>CALLE 21 Nro. 3-39</t>
  </si>
  <si>
    <t>CALLE 117A  Nro. 9A-09</t>
  </si>
  <si>
    <t>CARRERA 112 BIS Nro. 81-20</t>
  </si>
  <si>
    <t>CALLE 126 C Nro. 118D-38</t>
  </si>
  <si>
    <t>CARRERA 40 C Nro. 2B-22</t>
  </si>
  <si>
    <t>CARRERA 45A Nro. 145B - 39</t>
  </si>
  <si>
    <t>CALLE 1 C Nro. 19C-30</t>
  </si>
  <si>
    <t>CALLE 146C Nro. 92-75</t>
  </si>
  <si>
    <t>CARRERA 50 Nro. 144-61</t>
  </si>
  <si>
    <t>CALLE 27 A Nro. 32A-19</t>
  </si>
  <si>
    <t>CALLE 143 Nro. 9-42</t>
  </si>
  <si>
    <t>CARRERA 69 Nro. 64F-49</t>
  </si>
  <si>
    <t>CARRERA 69C Nro. 5-42</t>
  </si>
  <si>
    <t>CALLE 75B Nro. 64-25</t>
  </si>
  <si>
    <t>CARRERA 110 Nro. 122B-52</t>
  </si>
  <si>
    <t>CARRERA 54D Nro. 135-15</t>
  </si>
  <si>
    <t>CALLE 109 Nro. 19A-25</t>
  </si>
  <si>
    <t>CALLE 31 Nro. 13A -51</t>
  </si>
  <si>
    <t>CALLE 70 B Nro. 57B-54</t>
  </si>
  <si>
    <t>DIAGONAL 46A Nro. 16A-20</t>
  </si>
  <si>
    <t>CARRERA 72A Nro. 73A - 24</t>
  </si>
  <si>
    <t>CARRERA 16 Nro. 183-43</t>
  </si>
  <si>
    <t>CALLE 147 Nro. 15-35</t>
  </si>
  <si>
    <t>CALLE 181C Nro. 13-54</t>
  </si>
  <si>
    <t>CALLE 118 Nro. 89B -51</t>
  </si>
  <si>
    <t>CALLE 53 Nro. 13-62</t>
  </si>
  <si>
    <t>CALLE 128 B BIS Nro. 58C-44</t>
  </si>
  <si>
    <t>CARRERA 85 Nro. 52-05 sur</t>
  </si>
  <si>
    <t>CALLE 160 Nro. 57-70</t>
  </si>
  <si>
    <t>CARRERA 45 Nro. 45-84</t>
  </si>
  <si>
    <t>CALLE 70 B Nro. 57B-84</t>
  </si>
  <si>
    <t>CARRERA 109A Nro. 135B-39</t>
  </si>
  <si>
    <t>CALLE 4 Nro. 73C-35</t>
  </si>
  <si>
    <t>CARRERA 3 Nro. 17-29</t>
  </si>
  <si>
    <t>TRANVERSAL 96B Nro. 21A-70</t>
  </si>
  <si>
    <t>CALLE 128 B 60 -04</t>
  </si>
  <si>
    <t>CARRERA 61 Nro. 100-15</t>
  </si>
  <si>
    <t>CARRERA 16 Nro. 127-31</t>
  </si>
  <si>
    <t>DIAGONAL 82 G Nro. 73A-06</t>
  </si>
  <si>
    <t>CARRERA 28 AN Nro. 65-90</t>
  </si>
  <si>
    <t>CALLE 36 H Sur Nro. 3A-90 ESTE</t>
  </si>
  <si>
    <t>CALLE 32 SUR Nro. 50A-62</t>
  </si>
  <si>
    <t>CALLE 59 SUR Nro. 60-84</t>
  </si>
  <si>
    <t>CARRERA 27 Nro. 63A-10</t>
  </si>
  <si>
    <t>CARRERA 3 Nro. 5-23 Raquira</t>
  </si>
  <si>
    <t>CARRERA 59 Nro. 152B-74</t>
  </si>
  <si>
    <t>CARRERA 74 A  NRO. 168A -85</t>
  </si>
  <si>
    <t>CARRERA 5 ESTE Nro. 18-50 Mosquera</t>
  </si>
  <si>
    <t>DIAGONAL 86A Nro. 103D-73</t>
  </si>
  <si>
    <t>BANCO CAJA SOCIAL</t>
  </si>
  <si>
    <t>CITI</t>
  </si>
  <si>
    <t>ITAU</t>
  </si>
  <si>
    <t>BANCO DE BOGOTA</t>
  </si>
  <si>
    <t>0550006000936820</t>
  </si>
  <si>
    <t>009200750116</t>
  </si>
  <si>
    <t>02091548138</t>
  </si>
  <si>
    <t>14163705762</t>
  </si>
  <si>
    <t>006800836592</t>
  </si>
  <si>
    <t>0570009270437750</t>
  </si>
  <si>
    <t>26224042964</t>
  </si>
  <si>
    <t>0570007271047479</t>
  </si>
  <si>
    <t>24068002255</t>
  </si>
  <si>
    <t>20755811187</t>
  </si>
  <si>
    <t>24071273697</t>
  </si>
  <si>
    <t>24048405300</t>
  </si>
  <si>
    <t>64451259758</t>
  </si>
  <si>
    <t>58952922228</t>
  </si>
  <si>
    <t>4482013672</t>
  </si>
  <si>
    <t>62792138387</t>
  </si>
  <si>
    <t>24060148854</t>
  </si>
  <si>
    <t>54720808504</t>
  </si>
  <si>
    <t>230170115141</t>
  </si>
  <si>
    <t>69077729747</t>
  </si>
  <si>
    <t>30385584527</t>
  </si>
  <si>
    <t>1001207381</t>
  </si>
  <si>
    <t>719047902</t>
  </si>
  <si>
    <t>62459998841</t>
  </si>
  <si>
    <t>008480290983</t>
  </si>
  <si>
    <t>00130601000200004849</t>
  </si>
  <si>
    <t>127092831</t>
  </si>
  <si>
    <t>0570008870528166</t>
  </si>
  <si>
    <t>004502023577</t>
  </si>
  <si>
    <t>639708259</t>
  </si>
  <si>
    <t>475670039456</t>
  </si>
  <si>
    <t>67348558924</t>
  </si>
  <si>
    <t>03120274774</t>
  </si>
  <si>
    <t>81658758381</t>
  </si>
  <si>
    <t>0570007170456581</t>
  </si>
  <si>
    <t>009800119084</t>
  </si>
  <si>
    <t>69567687350</t>
  </si>
  <si>
    <t>22151879261</t>
  </si>
  <si>
    <t>046986449</t>
  </si>
  <si>
    <t>0570000770111458</t>
  </si>
  <si>
    <t>0550475700070323</t>
  </si>
  <si>
    <t>455070000423</t>
  </si>
  <si>
    <t>4932003727</t>
  </si>
  <si>
    <t>24081221787</t>
  </si>
  <si>
    <t>33642938318</t>
  </si>
  <si>
    <t>9114859441</t>
  </si>
  <si>
    <t>62460218719</t>
  </si>
  <si>
    <t>00130126000200275551</t>
  </si>
  <si>
    <t>457970012730</t>
  </si>
  <si>
    <t>230251125795</t>
  </si>
  <si>
    <t>29975136076</t>
  </si>
  <si>
    <t>24062483128</t>
  </si>
  <si>
    <t>900054461</t>
  </si>
  <si>
    <t>0570008380307820</t>
  </si>
  <si>
    <t>005070338131</t>
  </si>
  <si>
    <t>026156497</t>
  </si>
  <si>
    <t>007170291137</t>
  </si>
  <si>
    <t>17211470186</t>
  </si>
  <si>
    <t>004802005868</t>
  </si>
  <si>
    <t>00820527482</t>
  </si>
  <si>
    <t>062311345</t>
  </si>
  <si>
    <t>091101097</t>
  </si>
  <si>
    <t>274065788</t>
  </si>
  <si>
    <t>63447654182</t>
  </si>
  <si>
    <t>0570009470497422</t>
  </si>
  <si>
    <t>086170311251</t>
  </si>
  <si>
    <t>24060996286</t>
  </si>
  <si>
    <t>24031193306</t>
  </si>
  <si>
    <t>24081206005</t>
  </si>
  <si>
    <t>457870049915</t>
  </si>
  <si>
    <t>0570008290354995</t>
  </si>
  <si>
    <t>00130325000200213585</t>
  </si>
  <si>
    <t>18067076357</t>
  </si>
  <si>
    <t>457370016422</t>
  </si>
  <si>
    <t>075265496</t>
  </si>
  <si>
    <t>03233793379</t>
  </si>
  <si>
    <t>EL FONDO DE DESARROLLO LOCAL DE BARRIOS UNIDOS</t>
  </si>
  <si>
    <t>Calle 74A # 63-04       Teléfono 2258580</t>
  </si>
  <si>
    <t>00130996000200013553</t>
  </si>
  <si>
    <t>35212620210</t>
  </si>
  <si>
    <t xml:space="preserve">DESARROLLO DEL INFORME </t>
  </si>
  <si>
    <t>Nota:  Incluya los campos necesarios de acuerdo a esto.</t>
  </si>
  <si>
    <t>OBLIGACIONES ESPECÍFICAS:</t>
  </si>
  <si>
    <t xml:space="preserve">ACTIVIDADES DESARROLLADAS </t>
  </si>
  <si>
    <t xml:space="preserve">PRODUCTOS </t>
  </si>
  <si>
    <t xml:space="preserve">MEDIO DE VERIFICACIÓN </t>
  </si>
  <si>
    <t xml:space="preserve">MEDIO DE VERIFICACIÓN  </t>
  </si>
  <si>
    <t xml:space="preserve">
CONSIGNACIÓN CUENTA  BANCARIA 
</t>
  </si>
  <si>
    <t>FIRMA CONTRATISTA</t>
  </si>
  <si>
    <t>FIRMA
INTERVENTOR Y/O SUPERVISOR</t>
  </si>
  <si>
    <t>CARGO  VINCULACIÓN</t>
  </si>
  <si>
    <t>FIRMA
PROFESIONAL DE APOYO (SI APLICA)</t>
  </si>
  <si>
    <t>CARGO  VINCULACIÓN O No. DEL CPS</t>
  </si>
  <si>
    <t>Maria Magdalena Polanco Echeverry</t>
  </si>
  <si>
    <t>Medellin</t>
  </si>
  <si>
    <t>Margith Vanessa Murgas Rodriguez</t>
  </si>
  <si>
    <t xml:space="preserve">hatonuevo, la Guajira </t>
  </si>
  <si>
    <t xml:space="preserve">Gustavo Alonso Niño Furnieles </t>
  </si>
  <si>
    <t>Bucaramanga</t>
  </si>
  <si>
    <t>Carlos Jesús Correa Forero</t>
  </si>
  <si>
    <t>Bogotá D.C.</t>
  </si>
  <si>
    <t>Leonardo Alfonso Moya Guaje</t>
  </si>
  <si>
    <t>Yolanda Ballesteros Ballesteros</t>
  </si>
  <si>
    <t>Zipaquirá</t>
  </si>
  <si>
    <t>Monica María Navarrete Cruz</t>
  </si>
  <si>
    <t>Roman Eduardo Albornoz Barreto</t>
  </si>
  <si>
    <t>Jaime Martínez Suescún</t>
  </si>
  <si>
    <t>Chiscas</t>
  </si>
  <si>
    <t>Martha Mercedes Chicué Amézquita</t>
  </si>
  <si>
    <t>Carlos Andrés Bernal Parra</t>
  </si>
  <si>
    <t>Renee Mauricio Quimbay Barrera</t>
  </si>
  <si>
    <t>Jairo Vela González</t>
  </si>
  <si>
    <t>Wilson Callejas Parra</t>
  </si>
  <si>
    <t>Jenny Cristina Bohorquez Vargas</t>
  </si>
  <si>
    <t>Dickson Eduard Ramírez lópez</t>
  </si>
  <si>
    <t>Olga Lucia Tamayo Tamayo</t>
  </si>
  <si>
    <t>No. DE CUENTA:</t>
  </si>
  <si>
    <t xml:space="preserve">TIPO DE CUENTA:  </t>
  </si>
  <si>
    <t>BANCO:</t>
  </si>
  <si>
    <t>AHORROS</t>
  </si>
  <si>
    <t>Alcalde Local de Barrios Unidos ( E )</t>
  </si>
  <si>
    <t>VINCULACION</t>
  </si>
  <si>
    <t>CONTRATISTA</t>
  </si>
  <si>
    <t>FUNCIONARIO</t>
  </si>
  <si>
    <t xml:space="preserve">Calle 74 A No. 63 – 04  Tel. 6602759
Información Línea 195 www.barriosunidos.gov.co
</t>
  </si>
  <si>
    <t xml:space="preserve">
GCO-GCL-F045
Versión: 01
Vigencia: 17 de noviembre de 2017
Ajustado de acuerdo a Circular 16 del 1 de noviembre de 2017.
Página 1 de 1
</t>
  </si>
  <si>
    <t>GESTIÓN Y ADQUISICIÓN DE RECURSOS</t>
  </si>
  <si>
    <t xml:space="preserve">FORMATO INFORME DE ACTIVIDADES  PARA TODO TIPO DE CONTRATOS  </t>
  </si>
  <si>
    <t>TIPO DE CONTRATO</t>
  </si>
  <si>
    <t>TELEFONO DE CONTACTO</t>
  </si>
  <si>
    <r>
      <rPr>
        <b/>
        <sz val="11"/>
        <color indexed="8"/>
        <rFont val="Garamond"/>
        <family val="1"/>
      </rPr>
      <t xml:space="preserve">DECLARACIÓN DEL CONTRATISTA: </t>
    </r>
    <r>
      <rPr>
        <sz val="11"/>
        <color indexed="8"/>
        <rFont val="Garamond"/>
        <family val="1"/>
      </rPr>
      <t>Manifiesto que he cumplido con las obligaciones derivadas del contrato y que las actividades mencionadas en el presente informe corresponden a las labores efectivamente desarrolladas en el periodo indicado, declarando que seré responsable por las afirmaciones contenidas en el presente documento, que sirve como soporte para certificar el cumplimiento del objeto del contrato.</t>
    </r>
  </si>
  <si>
    <r>
      <t>DECLARACIÓN DEL SUPERVISOR Y/O INTERVENTOR:</t>
    </r>
    <r>
      <rPr>
        <sz val="11"/>
        <color indexed="8"/>
        <rFont val="Garamond"/>
        <family val="1"/>
      </rPr>
      <t xml:space="preserve"> Manifiesto que el/la contratista ha cumplido a la fecha con las obligaciones establecidas en el contrato. 
Las obligaciones verificadas se ejecutaron en el tiempo programado, modo, lugar y condiciones técnicas establecidas en el contrato. </t>
    </r>
  </si>
  <si>
    <t xml:space="preserve">CONTRATO DE PRESTACION DE SERVICIOS </t>
  </si>
  <si>
    <t>OBLIGACIÓN ESPECIFICA 1: Realizar de manera permanente y simultanea junto con el cumplimiento de las demás obligaciones un diagnóstico en el que se revisen jurídicamente los expedientes, una vez sean asignados; emitiendo el respectivo concepto de acuerdo con el análisis realizado, para establecer su estado y la actuación jurídica a seguir informe con la naturaleza del proceso sancionatorio</t>
  </si>
  <si>
    <t>DIAGNOSTICO</t>
  </si>
  <si>
    <t xml:space="preserve">RESOLUCION </t>
  </si>
  <si>
    <t>OBLIGACIÓN ESPECIFICA 2: Proyectar un mínimo de diez (10) actos administrativosmensuales conforme con la normatividad vigente, que permitan decidir, depurar y dar cierre a los trámites procesales represados y presentarlos al Supervisor del contrato o a quien designe como apoyo a la supervisión del Área Gestión Policiva de la Alcaldía Local, para su revisión y de acuerdo al plan de acción suscrito. El Supervisor del contrato y/o el apoyo a la supervisión deberá definir al inicio de la ejecución contractual en el Plan de Acción</t>
  </si>
  <si>
    <t xml:space="preserve">ESTUDIO DE LOS EXPEDIENTES ASIGNADOS  PARA DETERMINAR EL ESTADO DE CADA UNO VERIFICANDO TERMINOS </t>
  </si>
  <si>
    <t xml:space="preserve">ESTUDIO </t>
  </si>
  <si>
    <t>OBLIGACIÓN ESPECIFICA 4: Adelantar los impulsos procesales a las actuaciones  administrativas adelantadas en la Alcaldía Local por infracciones a la Ley 232 de1995, indebida ocupación del espacio público e
infracciones urbanísticas (Ley 810 de 2003), de acuerdo al plan de acción
suscrito.</t>
  </si>
  <si>
    <t>OBLIGACIÓN ESPECIFICA 5: Proyectar los documentos de respuesta a los derechos de petición, acciones de tutela, acciones populares o requerimientos de los entes de control según reparto asignado, dentro del término establecido y haciendo uso de los sistemas de información dispuestos para tal fin.</t>
  </si>
  <si>
    <t xml:space="preserve">RESPUESTA DERECHO DE PETICION A LA PERSONERIA LOCAL DE BARRIOS UNIDOS  </t>
  </si>
  <si>
    <t>OBLIGACIÓN ESPECIFICA 6: Actualizar la base de datos institucional aplicativo misional SI ACTUA respecto de cada una de  las actuaciones que adelante, de lo cual deberá quedar constancia en el informe de actividades de cada mes.</t>
  </si>
  <si>
    <t xml:space="preserve">A LA FECHA NO SE CUENTA CON LA HERRAMIENTA </t>
  </si>
  <si>
    <t xml:space="preserve">PENDIENTE DE LA CREACION DE USUARIO EN EL APLICATIVO HOLA  </t>
  </si>
  <si>
    <t>OBLIGACIÓN ESPECIFICA 7: Apoyar en la organización y asistirla realización de
operativos diurnos y/o nocturnos programados por el Área de Gestión
Policiva de la Alcaldía Local para el respectivo periodo Llevar los registros,
archivos y controles necesarios para brindar información oportuna y confiable
respecto a los asuntos a cargo.</t>
  </si>
  <si>
    <t xml:space="preserve">VISITA DE VERIFICACION </t>
  </si>
  <si>
    <t>OBLIGACIÓN ESPECIFICA 8: Asistir a las reuniones y/o actividades a las que sea
citado o designado, para la atención de los asuntos relacionados con el objeto
contractual</t>
  </si>
  <si>
    <t xml:space="preserve">SIN ASIGNAR </t>
  </si>
  <si>
    <t>OBLIGACIÓN ESPECIFICA  9. Llevar los registros, archivos y controles necesarios
para brindar información oportuna y confiable respecto a los asuntos a cargo</t>
  </si>
  <si>
    <t>REALIZACION DE ACTUALIZACION FOLIACION Y ARCHIVO DE EXPEDIENTES.</t>
  </si>
  <si>
    <t xml:space="preserve">ARCHIVO DE CORRESPONDENCIA </t>
  </si>
  <si>
    <t>OBLIGACIÓN ESPECIFICA  10.:Incluir en el informe de actividades mensual un
resumen ejecutivo en el que se expliquen las razones legales por las cuales no fue
posible realizar el archivo de los expedientes asignados</t>
  </si>
  <si>
    <t>OBLIGACIÓN ESPECIFICA  11.Atender jurídicamente a los ciudadanos respecto de
los asuntos encomendados a su trámite y/o los que se manejen en el área cuando
el supervisor o su apoyo se lo indique</t>
  </si>
  <si>
    <t xml:space="preserve">ATENCION A CIUDADANOS QUEJOSOS  INFORMANDO ESTADO ACTUAL Y  TRAMITE SIGUIENTE </t>
  </si>
  <si>
    <t xml:space="preserve">SE HA VENIDO ACTUALIZANDO  DE FORMA SIMULTANEA CON LA CONSULTA DE LOS EXPEDIENTES </t>
  </si>
  <si>
    <t xml:space="preserve">SE PROYECTO RESOLUCION DE ARCHIVO </t>
  </si>
  <si>
    <t>OBLIGACIÓN ESPECIFICA 3: Analizar y determinar los expedientes asignados con
el fin de evitar que se presente la caducidad y/o prescripción y/o pérdida de
fuerza de ejecutoria del acto administrativo y la pérdida de competencia en materia de recursos</t>
  </si>
  <si>
    <t>BASE DE DATOS ACTUALIZADA  ENVIADA AL CORREO ELECTRONICO PERSONAL  DE LA DRA YOLANDA BALLESTEROS</t>
  </si>
  <si>
    <t xml:space="preserve">OFICIO </t>
  </si>
  <si>
    <t xml:space="preserve">REVISION Y PROYECCION DE ACTUACION ADMINISTRATIVA </t>
  </si>
  <si>
    <t xml:space="preserve">ACTIVIDAD </t>
  </si>
  <si>
    <t xml:space="preserve"> OBLIGACIÓN ESPECIFICA  12.Las demás que se le asignen y que surjan de la
naturaleza del Contrato</t>
  </si>
  <si>
    <t xml:space="preserve">VIISTA DE VERIFICAION </t>
  </si>
  <si>
    <t xml:space="preserve">NOTIFICACION </t>
  </si>
  <si>
    <t>ACTUACION ADMINISTRATIVA</t>
  </si>
  <si>
    <t>Diego Alejandro Rios Barrero</t>
  </si>
  <si>
    <t xml:space="preserve">Alcalde  Local Barrios Unidos (E ) </t>
  </si>
  <si>
    <t xml:space="preserve">OFICIO  </t>
  </si>
  <si>
    <t xml:space="preserve">ACTA DE VISITA </t>
  </si>
  <si>
    <t>ACTA  DE VISITA</t>
  </si>
  <si>
    <t xml:space="preserve">Diego Alejandro Rios Barrero </t>
  </si>
  <si>
    <t xml:space="preserve">SE PROYECTO RESPUESTA CONSEJO DE BOGOTA </t>
  </si>
  <si>
    <t>RESPUESTA DERECHO DE PETICION ANONIMO</t>
  </si>
  <si>
    <t xml:space="preserve">SOLICITUD REIMPOSICION DE SELLOS </t>
  </si>
  <si>
    <t xml:space="preserve">OFICIO IPES </t>
  </si>
  <si>
    <t xml:space="preserve">RESPUESTA AVAL  </t>
  </si>
  <si>
    <t>OFICIO</t>
  </si>
  <si>
    <t xml:space="preserve">ACTA DE VISITA  </t>
  </si>
  <si>
    <t>_______________________</t>
  </si>
  <si>
    <t xml:space="preserve">El contratista CUMPLIO con las obligaciones generales para el periodo reportado en el presente informe. </t>
  </si>
  <si>
    <t xml:space="preserve">RESOLUCION DE ARCHIVO </t>
  </si>
  <si>
    <t>RESOLUCION</t>
  </si>
  <si>
    <t xml:space="preserve">SE PROYECTO FORMULACION DE CARGOS </t>
  </si>
  <si>
    <t>EXPEDIENTE 064 DE 2012</t>
  </si>
  <si>
    <t>EXPEDIENTE 143 DE 2012</t>
  </si>
  <si>
    <t xml:space="preserve">RESPUESTA DERECHO DE PETICION </t>
  </si>
  <si>
    <t>ORFEO No. 2018623116521</t>
  </si>
  <si>
    <t>ORFEO No. 200186230004423</t>
  </si>
  <si>
    <t xml:space="preserve">POLICIA NACIONAL </t>
  </si>
  <si>
    <t xml:space="preserve">DERECHO DE PETICION </t>
  </si>
  <si>
    <t>EXPEDIENTE 9643 DE 2015 ORFEO No. 20186230127881</t>
  </si>
  <si>
    <t>ORFEO No. 20186230122101</t>
  </si>
  <si>
    <t>ORFEO No. 20186230127931</t>
  </si>
  <si>
    <t>ORFEO No. 20186230128021</t>
  </si>
  <si>
    <t>expe 118/2012 ORFEO No.  20186230083861</t>
  </si>
  <si>
    <t>ORFEO No. 20186230128031</t>
  </si>
  <si>
    <t>NOTIFICACION PERSONAL EXP. 9821 DE 2015</t>
  </si>
  <si>
    <t>ORFEO No. 20186230130931</t>
  </si>
  <si>
    <t>SECRETARIA DE PLANEACION  EXP 194 DE 2013</t>
  </si>
  <si>
    <t>ORFEO No. 20186230131161</t>
  </si>
  <si>
    <t>NOTIFICACION PERSONAL EXP. 11069 DE 2016</t>
  </si>
  <si>
    <t>ORFEO No. 20186230131211</t>
  </si>
  <si>
    <t>MEMORANDO</t>
  </si>
  <si>
    <t>HOSPITAL CHAPINERO EXP 9845/2015</t>
  </si>
  <si>
    <t>ORFEO No. 20186230654661</t>
  </si>
  <si>
    <t>OFICIO EXP 046/2006</t>
  </si>
  <si>
    <t>ORFEO No. 20186230056731</t>
  </si>
  <si>
    <t xml:space="preserve">BARRILITO BAR </t>
  </si>
  <si>
    <t>20166210042142-20186230102341-20186230092921-20186210051132-20186230077361</t>
  </si>
  <si>
    <t>EXPEDIENTE 167 DE 2008</t>
  </si>
  <si>
    <t>EXPEDIENTE 168 DE 2011</t>
  </si>
  <si>
    <t>EXPEDIENTE 214 DE 2011</t>
  </si>
  <si>
    <t>EXPEDIENTE 324 DE 2012</t>
  </si>
  <si>
    <t>EXPEDIENTE 085 DE 2009</t>
  </si>
  <si>
    <t>EXPEDIENTE 126 DE 2009</t>
  </si>
  <si>
    <t>EXPEDIENTE 170 DE 2012</t>
  </si>
  <si>
    <t>EXPEDIENTE 365 DE 2013</t>
  </si>
  <si>
    <t>8481060950</t>
  </si>
  <si>
    <t>$ 31,500,000</t>
  </si>
  <si>
    <t>8482103788</t>
  </si>
  <si>
    <t>En constancia se firma  a los 10 dias del mes de agosto  de 2018</t>
  </si>
  <si>
    <t>ORFEO No. 20186230005223</t>
  </si>
  <si>
    <t>EXP. 168/2011</t>
  </si>
  <si>
    <t>EXPEDIENTE No.  214 DE 2011</t>
  </si>
  <si>
    <t>EXPEDIENTE No. 131 DE 1998</t>
  </si>
  <si>
    <t xml:space="preserve">ACTUACIONES POLICIVAS EN MATERIA DE TURISMO </t>
  </si>
  <si>
    <t>EXPEDIENTE 183 DE 2014</t>
  </si>
  <si>
    <t>EXPEDIENTE No.  045 DE 2013</t>
  </si>
  <si>
    <t xml:space="preserve">SE PROYECTA RESOLUCION DE CIERRE DEFINITIVO </t>
  </si>
  <si>
    <t>EXPEDIENTE 9768 DE 2015</t>
  </si>
  <si>
    <t xml:space="preserve"> ORFEO No. 20186230120351 EXP. 4763/2007</t>
  </si>
  <si>
    <t>ORFEO No. 2018623036771 exp 349-2008</t>
  </si>
  <si>
    <t>ORFEO No. 20186210057232 exp 349-2008</t>
  </si>
  <si>
    <t>RESPUESTA DERECHO DE PETICION</t>
  </si>
  <si>
    <t>ORFEO No. 201862330136781 EXP. 1640/2005</t>
  </si>
  <si>
    <t>ORFEO No. 20186230136821 EXP. 853 /04</t>
  </si>
  <si>
    <t>ORFEO No. 20186230136931 EXP. 043/2004</t>
  </si>
  <si>
    <t xml:space="preserve">ORFEO No. 20186230133181 </t>
  </si>
  <si>
    <t xml:space="preserve">OFICIO  HOSPITAL DE CHAPINERO </t>
  </si>
  <si>
    <t>ORFEO No. 20186230133191</t>
  </si>
  <si>
    <t>ORFEO No. 20186230134671</t>
  </si>
  <si>
    <t>ORFEO No. 20186230134701</t>
  </si>
  <si>
    <t>ORFEO No. 20186230134711</t>
  </si>
  <si>
    <t xml:space="preserve">OFICIO SECRETARIA DE AMBIENTE </t>
  </si>
  <si>
    <t>ORFEO No. 20186230135571</t>
  </si>
  <si>
    <t xml:space="preserve">MEMORANDO </t>
  </si>
  <si>
    <t>ORFEO No. 20186230005103</t>
  </si>
  <si>
    <t>ORFEO No. 20186230135611</t>
  </si>
  <si>
    <t>ORFEO No. 20186230144461</t>
  </si>
  <si>
    <t xml:space="preserve">PARQUEADERO CALLE 66 CARRERA 22   </t>
  </si>
  <si>
    <t>SIN RAZON SOCIAL CALLE 27B # 63 A -18</t>
  </si>
  <si>
    <t>MANTENIMIENTO AUTOMOTRIZ CARRERA 87 # 70a -02</t>
  </si>
  <si>
    <t>WELCOME OZ CALLE 74 # 20-37</t>
  </si>
  <si>
    <t>CARRERA 28 # 63G-30</t>
  </si>
  <si>
    <t>MOTOR BIJE J.W  CARRERA 27 # 63A -70</t>
  </si>
  <si>
    <t>CALLE 75 # 65B-26</t>
  </si>
  <si>
    <t>FERREPINTURAS CARRERA 20A # 72-34</t>
  </si>
  <si>
    <t xml:space="preserve">FERRELECTRICOS CALLE  72 # 20A -12 </t>
  </si>
  <si>
    <t>EXPEDIENTE 004-2001</t>
  </si>
  <si>
    <t>LAB QUIMICOS BTA  AV CARACAS # 73-07</t>
  </si>
  <si>
    <t>CASA QUIMICOS LTDA CALLE 73 # 20-51</t>
  </si>
  <si>
    <t>QUIMICOS ADRIANUS CALLE 74 # 20A -50</t>
  </si>
  <si>
    <t>EROS MOTEL CALLE 64 # 14-46</t>
  </si>
  <si>
    <t>JARDIN REAL CALLE 64 # 14-75</t>
  </si>
  <si>
    <t>RIVERSIDE MOTEL CALLE 65 # 14-14</t>
  </si>
  <si>
    <t>MOTEL PARAISO SANTODOMINGO CALLE 65A # 14-37</t>
  </si>
  <si>
    <t>MOTEL AMARETTO CALLE 65 # 14-21</t>
  </si>
  <si>
    <t>INVERSIONES RODRIGUEZ (ROSQUILLAS BAR) CALLE 64 # 15-30</t>
  </si>
  <si>
    <t>MOTEL EL PARIS CALLE 64A #14-70</t>
  </si>
  <si>
    <t>EL CALIDOSO CALLE 64 # 14-75</t>
  </si>
  <si>
    <t xml:space="preserve">AMOBLADOS EL BOSQUE </t>
  </si>
  <si>
    <t>CALLE 71 # 14A-33</t>
  </si>
  <si>
    <t xml:space="preserve">CARRERA 53 # 74-51 PISO 4 BILLARES BURRO PONY </t>
  </si>
  <si>
    <t>CARRERA 54# 73-06 BAR EL 12</t>
  </si>
  <si>
    <t xml:space="preserve">CARRERA 54 # 74A -29/74-25 SPA H.J. LENOCINIO </t>
  </si>
  <si>
    <t xml:space="preserve">EXPEDIENTE 004 DE 2001 </t>
  </si>
  <si>
    <t>EXPEDIENTE 045 DE 2013</t>
  </si>
  <si>
    <t>EXPEDIENTE 25 DE 2008</t>
  </si>
  <si>
    <t>EXPEDIENTE 8840 DE 2014</t>
  </si>
  <si>
    <t>EXPEDIENTE 128 DE 2004</t>
  </si>
  <si>
    <t xml:space="preserve">OPERATIVO  </t>
  </si>
  <si>
    <t>OPERATIVO DE PARQUEADEROS 31/07/2018</t>
  </si>
  <si>
    <t>OPERATIVO DE MOTELES HOSTALES Y RESIDENCIAS 30 DE JULIO DE 2018</t>
  </si>
  <si>
    <t>OPERATIVO DE ESTABLECIMIENTOS EXPENDEDORES DE ACIDOS 18 DE JULIODE 2018</t>
  </si>
  <si>
    <t xml:space="preserve">OPERATIVO  DE PERSONERIA </t>
  </si>
  <si>
    <t>10  de agosto de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</si>
</sst>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 #,##0_-;_-* &quot;-&quot;_-;_-@_-"/>
    <numFmt numFmtId="164" formatCode="&quot;$&quot;\ #,##0"/>
    <numFmt numFmtId="165" formatCode="&quot;$ &quot;#,##0_);[Red]&quot;($ &quot;#,##0\)"/>
    <numFmt numFmtId="166" formatCode="dd/mm/yyyy;@"/>
    <numFmt numFmtId="167" formatCode="[$-240A]d&quot; de &quot;mmmm&quot; de &quot;yyyy;@"/>
    <numFmt numFmtId="168" formatCode="[$-240A]dddd\,\ dd&quot; de &quot;mmmm&quot; de &quot;yyyy;@"/>
    <numFmt numFmtId="169" formatCode="&quot;$&quot;#,##0"/>
  </numFmts>
  <fonts count="31" x14ac:knownFonts="1">
    <font>
      <sz val="11"/>
      <color theme="1"/>
      <name val="Calibri"/>
      <family val="2"/>
      <scheme val="minor"/>
    </font>
    <font>
      <b/>
      <sz val="11"/>
      <color theme="1"/>
      <name val="Calibri"/>
      <family val="2"/>
      <scheme val="minor"/>
    </font>
    <font>
      <sz val="14"/>
      <color theme="1"/>
      <name val="Calibri"/>
      <family val="2"/>
      <scheme val="minor"/>
    </font>
    <font>
      <b/>
      <sz val="12"/>
      <name val="Arial"/>
      <family val="2"/>
    </font>
    <font>
      <sz val="12"/>
      <name val="Arial"/>
      <family val="2"/>
    </font>
    <font>
      <sz val="12"/>
      <color theme="1"/>
      <name val="Calibri"/>
      <family val="2"/>
      <scheme val="minor"/>
    </font>
    <font>
      <sz val="10"/>
      <name val="Arial"/>
      <family val="2"/>
    </font>
    <font>
      <sz val="11"/>
      <color theme="1"/>
      <name val="Arial"/>
      <family val="2"/>
    </font>
    <font>
      <sz val="9"/>
      <name val="Arial"/>
      <family val="2"/>
    </font>
    <font>
      <sz val="8"/>
      <color theme="1"/>
      <name val="Calibri"/>
      <family val="2"/>
      <scheme val="minor"/>
    </font>
    <font>
      <sz val="10"/>
      <name val="Calibri"/>
      <family val="2"/>
      <scheme val="minor"/>
    </font>
    <font>
      <sz val="11"/>
      <name val="Calibri"/>
      <family val="2"/>
      <scheme val="minor"/>
    </font>
    <font>
      <sz val="11"/>
      <color indexed="8"/>
      <name val="Garamond"/>
      <family val="1"/>
    </font>
    <font>
      <sz val="11"/>
      <color theme="1"/>
      <name val="Calibri"/>
      <family val="2"/>
      <scheme val="minor"/>
    </font>
    <font>
      <sz val="10"/>
      <color indexed="8"/>
      <name val="Arial"/>
      <family val="2"/>
    </font>
    <font>
      <b/>
      <sz val="10"/>
      <color indexed="8"/>
      <name val="Arial"/>
      <family val="2"/>
    </font>
    <font>
      <sz val="12"/>
      <color theme="1"/>
      <name val="Arial"/>
      <family val="2"/>
    </font>
    <font>
      <b/>
      <sz val="12"/>
      <color theme="1"/>
      <name val="Arial"/>
      <family val="2"/>
    </font>
    <font>
      <b/>
      <sz val="12"/>
      <color indexed="8"/>
      <name val="Arial"/>
      <family val="2"/>
    </font>
    <font>
      <b/>
      <sz val="10"/>
      <color indexed="8"/>
      <name val="Garamond"/>
      <family val="1"/>
    </font>
    <font>
      <sz val="10"/>
      <color theme="1"/>
      <name val="Garamond"/>
      <family val="1"/>
    </font>
    <font>
      <b/>
      <sz val="10"/>
      <color theme="1"/>
      <name val="Garamond"/>
      <family val="1"/>
    </font>
    <font>
      <b/>
      <sz val="10"/>
      <name val="Garamond"/>
      <family val="1"/>
    </font>
    <font>
      <sz val="10"/>
      <name val="Garamond"/>
      <family val="1"/>
    </font>
    <font>
      <b/>
      <sz val="11"/>
      <color indexed="8"/>
      <name val="Garamond"/>
      <family val="1"/>
    </font>
    <font>
      <sz val="8"/>
      <color theme="1"/>
      <name val="Garamond"/>
      <family val="1"/>
    </font>
    <font>
      <sz val="10"/>
      <color indexed="8"/>
      <name val="Garamond"/>
      <family val="1"/>
    </font>
    <font>
      <sz val="8"/>
      <color indexed="8"/>
      <name val="Arial"/>
      <family val="2"/>
    </font>
    <font>
      <b/>
      <sz val="12"/>
      <color indexed="8"/>
      <name val="Times New Roman"/>
      <family val="1"/>
    </font>
    <font>
      <sz val="12"/>
      <color theme="1"/>
      <name val="Times New Roman"/>
      <family val="1"/>
    </font>
    <font>
      <b/>
      <sz val="8"/>
      <color indexed="8"/>
      <name val="Times New Roman"/>
      <family val="1"/>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s>
  <borders count="4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ck">
        <color auto="1"/>
      </left>
      <right style="dashed">
        <color auto="1"/>
      </right>
      <top style="thick">
        <color auto="1"/>
      </top>
      <bottom style="dashed">
        <color auto="1"/>
      </bottom>
      <diagonal/>
    </border>
    <border>
      <left style="dashed">
        <color auto="1"/>
      </left>
      <right style="thick">
        <color auto="1"/>
      </right>
      <top style="thick">
        <color auto="1"/>
      </top>
      <bottom style="dashed">
        <color auto="1"/>
      </bottom>
      <diagonal/>
    </border>
    <border>
      <left style="thick">
        <color auto="1"/>
      </left>
      <right style="dashed">
        <color auto="1"/>
      </right>
      <top style="dashed">
        <color auto="1"/>
      </top>
      <bottom style="dashed">
        <color auto="1"/>
      </bottom>
      <diagonal/>
    </border>
    <border>
      <left style="dashed">
        <color auto="1"/>
      </left>
      <right style="thick">
        <color auto="1"/>
      </right>
      <top style="dashed">
        <color auto="1"/>
      </top>
      <bottom style="dashed">
        <color auto="1"/>
      </bottom>
      <diagonal/>
    </border>
    <border>
      <left style="thick">
        <color auto="1"/>
      </left>
      <right style="dashed">
        <color auto="1"/>
      </right>
      <top style="dashed">
        <color auto="1"/>
      </top>
      <bottom style="thick">
        <color auto="1"/>
      </bottom>
      <diagonal/>
    </border>
    <border>
      <left style="dashed">
        <color auto="1"/>
      </left>
      <right style="thick">
        <color auto="1"/>
      </right>
      <top style="dashed">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top/>
      <bottom style="medium">
        <color indexed="64"/>
      </bottom>
      <diagonal/>
    </border>
  </borders>
  <cellStyleXfs count="3">
    <xf numFmtId="0" fontId="0" fillId="0" borderId="0"/>
    <xf numFmtId="0" fontId="6" fillId="0" borderId="0"/>
    <xf numFmtId="41" fontId="13" fillId="0" borderId="0" applyFont="0" applyFill="0" applyBorder="0" applyAlignment="0" applyProtection="0"/>
  </cellStyleXfs>
  <cellXfs count="400">
    <xf numFmtId="0" fontId="0" fillId="0" borderId="0" xfId="0"/>
    <xf numFmtId="0" fontId="1" fillId="0" borderId="0" xfId="0" applyFont="1" applyAlignment="1">
      <alignment horizontal="center" vertical="center"/>
    </xf>
    <xf numFmtId="164" fontId="1" fillId="0" borderId="0" xfId="0" applyNumberFormat="1" applyFont="1" applyAlignment="1">
      <alignment horizontal="center" vertical="center"/>
    </xf>
    <xf numFmtId="0" fontId="0" fillId="0" borderId="0" xfId="0" applyAlignment="1">
      <alignment horizontal="center" vertical="center"/>
    </xf>
    <xf numFmtId="164" fontId="0" fillId="0" borderId="0" xfId="0" applyNumberFormat="1" applyAlignment="1">
      <alignment horizontal="center" vertical="center"/>
    </xf>
    <xf numFmtId="14" fontId="0" fillId="0" borderId="0" xfId="0" applyNumberFormat="1" applyAlignment="1">
      <alignment horizontal="center" vertical="center"/>
    </xf>
    <xf numFmtId="14" fontId="1" fillId="0" borderId="0" xfId="0" applyNumberFormat="1" applyFont="1" applyAlignment="1">
      <alignment horizontal="center" vertical="center"/>
    </xf>
    <xf numFmtId="3" fontId="0" fillId="0" borderId="0" xfId="0" applyNumberFormat="1" applyAlignment="1">
      <alignment horizontal="center" vertical="center"/>
    </xf>
    <xf numFmtId="0" fontId="0" fillId="0" borderId="0" xfId="0" applyNumberFormat="1" applyAlignment="1">
      <alignment horizontal="center" vertical="center"/>
    </xf>
    <xf numFmtId="0" fontId="5" fillId="0" borderId="0" xfId="0" applyFont="1" applyProtection="1">
      <protection locked="0"/>
    </xf>
    <xf numFmtId="0" fontId="0" fillId="0" borderId="0" xfId="0" applyProtection="1">
      <protection locked="0"/>
    </xf>
    <xf numFmtId="0" fontId="2" fillId="0" borderId="0" xfId="0" applyFont="1" applyProtection="1">
      <protection locked="0"/>
    </xf>
    <xf numFmtId="167" fontId="0" fillId="0" borderId="0" xfId="0" applyNumberFormat="1" applyAlignment="1">
      <alignment horizontal="center" vertical="center"/>
    </xf>
    <xf numFmtId="0" fontId="2" fillId="0" borderId="0" xfId="0" applyFont="1" applyAlignment="1" applyProtection="1">
      <alignment vertical="center"/>
      <protection locked="0"/>
    </xf>
    <xf numFmtId="167" fontId="1" fillId="0" borderId="0" xfId="0" applyNumberFormat="1" applyFont="1" applyAlignment="1">
      <alignment horizontal="center" vertical="center"/>
    </xf>
    <xf numFmtId="1" fontId="1" fillId="0" borderId="0" xfId="0" applyNumberFormat="1" applyFont="1" applyAlignment="1">
      <alignment horizontal="center" vertical="center"/>
    </xf>
    <xf numFmtId="1" fontId="0" fillId="0" borderId="0" xfId="0" applyNumberFormat="1" applyAlignment="1">
      <alignment horizontal="center" vertical="center"/>
    </xf>
    <xf numFmtId="0" fontId="7" fillId="0" borderId="0" xfId="0" applyFont="1"/>
    <xf numFmtId="0" fontId="0" fillId="0" borderId="0" xfId="0" applyFont="1" applyAlignment="1">
      <alignment horizontal="center" vertical="center"/>
    </xf>
    <xf numFmtId="0" fontId="0" fillId="0" borderId="0" xfId="0" applyFont="1" applyAlignment="1">
      <alignment horizontal="center"/>
    </xf>
    <xf numFmtId="0" fontId="0" fillId="0" borderId="0" xfId="0" applyAlignment="1">
      <alignment horizontal="center" vertical="center" wrapText="1"/>
    </xf>
    <xf numFmtId="0" fontId="1" fillId="0" borderId="0" xfId="0" applyFont="1" applyAlignment="1">
      <alignment horizontal="center" vertical="center" wrapText="1"/>
    </xf>
    <xf numFmtId="49" fontId="0" fillId="0" borderId="0" xfId="0" applyNumberFormat="1" applyAlignment="1">
      <alignment horizontal="center" vertical="center" wrapText="1"/>
    </xf>
    <xf numFmtId="0" fontId="1" fillId="0" borderId="21" xfId="0" applyFont="1" applyBorder="1" applyAlignment="1">
      <alignment horizontal="center" vertical="center" wrapText="1"/>
    </xf>
    <xf numFmtId="0" fontId="0" fillId="0" borderId="22" xfId="0" applyBorder="1" applyAlignment="1">
      <alignment horizontal="center" vertical="center" wrapText="1"/>
    </xf>
    <xf numFmtId="0" fontId="1" fillId="0" borderId="23" xfId="0" applyFont="1" applyBorder="1" applyAlignment="1">
      <alignment horizontal="center" vertical="center" wrapText="1"/>
    </xf>
    <xf numFmtId="0" fontId="0" fillId="0" borderId="24" xfId="0" applyBorder="1" applyAlignment="1">
      <alignment horizontal="center" vertical="center" wrapText="1"/>
    </xf>
    <xf numFmtId="0" fontId="1" fillId="0" borderId="25" xfId="0" applyFont="1" applyBorder="1" applyAlignment="1">
      <alignment horizontal="center" vertical="center" wrapText="1"/>
    </xf>
    <xf numFmtId="1" fontId="0" fillId="0" borderId="0" xfId="0" applyNumberFormat="1" applyProtection="1">
      <protection locked="0"/>
    </xf>
    <xf numFmtId="0" fontId="0" fillId="0" borderId="0" xfId="0" applyAlignment="1">
      <alignment horizontal="center" vertical="center"/>
    </xf>
    <xf numFmtId="0" fontId="0" fillId="0" borderId="0" xfId="0" applyNumberFormat="1" applyFont="1" applyAlignment="1">
      <alignment horizontal="center"/>
    </xf>
    <xf numFmtId="17" fontId="0" fillId="0" borderId="24" xfId="0" applyNumberFormat="1" applyBorder="1" applyAlignment="1">
      <alignment horizontal="center" vertical="center" wrapText="1"/>
    </xf>
    <xf numFmtId="0" fontId="0" fillId="0" borderId="0" xfId="0" applyBorder="1" applyAlignment="1">
      <alignment horizontal="center" vertical="center" wrapText="1"/>
    </xf>
    <xf numFmtId="0" fontId="10" fillId="0" borderId="5" xfId="0" applyFont="1" applyBorder="1" applyAlignment="1">
      <alignment horizontal="center" vertical="center"/>
    </xf>
    <xf numFmtId="0" fontId="10" fillId="3" borderId="5" xfId="0" applyFont="1" applyFill="1" applyBorder="1" applyAlignment="1">
      <alignment horizontal="center" vertical="center"/>
    </xf>
    <xf numFmtId="0" fontId="10" fillId="0" borderId="5" xfId="0" applyFont="1" applyFill="1" applyBorder="1" applyAlignment="1">
      <alignment horizontal="center" vertical="center"/>
    </xf>
    <xf numFmtId="49" fontId="10" fillId="0" borderId="5" xfId="0" applyNumberFormat="1" applyFont="1" applyBorder="1" applyAlignment="1">
      <alignment horizontal="center" vertical="center"/>
    </xf>
    <xf numFmtId="49" fontId="10" fillId="0" borderId="5" xfId="0" applyNumberFormat="1" applyFont="1" applyFill="1" applyBorder="1" applyAlignment="1">
      <alignment horizontal="center" vertical="center"/>
    </xf>
    <xf numFmtId="164" fontId="1" fillId="0" borderId="0" xfId="0" applyNumberFormat="1" applyFont="1" applyBorder="1" applyAlignment="1">
      <alignment horizontal="center" vertical="center"/>
    </xf>
    <xf numFmtId="14" fontId="1" fillId="0" borderId="0" xfId="0" applyNumberFormat="1" applyFont="1" applyBorder="1" applyAlignment="1">
      <alignment horizontal="center" vertical="center"/>
    </xf>
    <xf numFmtId="0" fontId="1" fillId="0" borderId="0" xfId="0" applyFont="1" applyBorder="1" applyAlignment="1">
      <alignment horizontal="center" vertical="center" wrapText="1"/>
    </xf>
    <xf numFmtId="164" fontId="0" fillId="0" borderId="0" xfId="0" applyNumberFormat="1" applyBorder="1" applyAlignment="1">
      <alignment horizontal="center" vertical="center"/>
    </xf>
    <xf numFmtId="14" fontId="11" fillId="0" borderId="0" xfId="0" applyNumberFormat="1" applyFont="1" applyBorder="1" applyAlignment="1">
      <alignment horizontal="center" vertical="center"/>
    </xf>
    <xf numFmtId="14" fontId="11" fillId="3" borderId="0" xfId="0" applyNumberFormat="1" applyFont="1" applyFill="1" applyBorder="1" applyAlignment="1">
      <alignment horizontal="center" vertical="center"/>
    </xf>
    <xf numFmtId="14" fontId="11" fillId="2" borderId="0" xfId="0" applyNumberFormat="1" applyFont="1" applyFill="1" applyBorder="1" applyAlignment="1">
      <alignment horizontal="center" vertical="center"/>
    </xf>
    <xf numFmtId="14" fontId="0" fillId="0" borderId="0" xfId="0" applyNumberFormat="1" applyBorder="1" applyAlignment="1">
      <alignment horizontal="center" vertical="center"/>
    </xf>
    <xf numFmtId="0" fontId="1" fillId="0" borderId="5" xfId="0" applyFont="1" applyBorder="1" applyAlignment="1">
      <alignment horizontal="center" vertical="center"/>
    </xf>
    <xf numFmtId="3" fontId="1" fillId="0" borderId="5" xfId="0" applyNumberFormat="1" applyFont="1" applyBorder="1" applyAlignment="1">
      <alignment horizontal="center" vertical="center"/>
    </xf>
    <xf numFmtId="14" fontId="1" fillId="0" borderId="5" xfId="0" applyNumberFormat="1" applyFont="1" applyBorder="1" applyAlignment="1">
      <alignment horizontal="center" vertical="center"/>
    </xf>
    <xf numFmtId="0" fontId="1" fillId="0" borderId="5" xfId="0" applyNumberFormat="1" applyFont="1" applyBorder="1" applyAlignment="1">
      <alignment horizontal="center" vertical="center"/>
    </xf>
    <xf numFmtId="0" fontId="0" fillId="0" borderId="5" xfId="0" applyNumberFormat="1" applyBorder="1" applyAlignment="1">
      <alignment horizontal="center" vertical="center"/>
    </xf>
    <xf numFmtId="0" fontId="0" fillId="0" borderId="5" xfId="0" applyBorder="1" applyAlignment="1">
      <alignment horizontal="center" vertical="center"/>
    </xf>
    <xf numFmtId="3" fontId="0" fillId="0" borderId="5" xfId="0" applyNumberFormat="1" applyBorder="1" applyAlignment="1">
      <alignment horizontal="center" vertical="center"/>
    </xf>
    <xf numFmtId="168" fontId="0" fillId="0" borderId="5" xfId="0" applyNumberFormat="1" applyBorder="1" applyAlignment="1">
      <alignment horizontal="center" vertical="center"/>
    </xf>
    <xf numFmtId="168" fontId="0" fillId="0" borderId="5" xfId="0" applyNumberFormat="1" applyFill="1" applyBorder="1" applyAlignment="1">
      <alignment horizontal="center" vertical="center"/>
    </xf>
    <xf numFmtId="49" fontId="0" fillId="0" borderId="5" xfId="0" applyNumberFormat="1" applyBorder="1" applyAlignment="1">
      <alignment horizontal="center" vertical="center"/>
    </xf>
    <xf numFmtId="14" fontId="0" fillId="0" borderId="5" xfId="0" applyNumberFormat="1" applyBorder="1" applyAlignment="1">
      <alignment horizontal="center" vertical="center"/>
    </xf>
    <xf numFmtId="0" fontId="8" fillId="3" borderId="5" xfId="0" applyFont="1" applyFill="1" applyBorder="1" applyAlignment="1">
      <alignment horizontal="center" vertical="center"/>
    </xf>
    <xf numFmtId="3" fontId="11" fillId="3" borderId="5" xfId="0" applyNumberFormat="1" applyFont="1" applyFill="1" applyBorder="1" applyAlignment="1">
      <alignment horizontal="center" vertical="center"/>
    </xf>
    <xf numFmtId="0" fontId="11" fillId="3" borderId="5" xfId="0" applyFont="1" applyFill="1" applyBorder="1" applyAlignment="1">
      <alignment horizontal="center" vertical="center"/>
    </xf>
    <xf numFmtId="0" fontId="3" fillId="0" borderId="0" xfId="0" applyFont="1" applyFill="1" applyBorder="1" applyAlignment="1" applyProtection="1">
      <alignment horizontal="center" vertical="center" wrapText="1"/>
      <protection locked="0"/>
    </xf>
    <xf numFmtId="0" fontId="9" fillId="0" borderId="0" xfId="0" applyFont="1" applyAlignment="1"/>
    <xf numFmtId="49" fontId="0" fillId="2" borderId="24" xfId="0" applyNumberFormat="1" applyFill="1" applyBorder="1" applyAlignment="1">
      <alignment horizontal="center" vertical="center" wrapText="1"/>
    </xf>
    <xf numFmtId="166" fontId="0" fillId="2" borderId="24" xfId="0" applyNumberFormat="1" applyFill="1" applyBorder="1" applyAlignment="1">
      <alignment horizontal="center" vertical="center" wrapText="1"/>
    </xf>
    <xf numFmtId="164" fontId="0" fillId="2" borderId="24" xfId="0" applyNumberFormat="1" applyFill="1" applyBorder="1" applyAlignment="1">
      <alignment horizontal="center" vertical="center" wrapText="1"/>
    </xf>
    <xf numFmtId="164" fontId="0" fillId="2" borderId="24" xfId="0" applyNumberFormat="1" applyFont="1" applyFill="1" applyBorder="1" applyAlignment="1">
      <alignment horizontal="center" vertical="center" wrapText="1"/>
    </xf>
    <xf numFmtId="0" fontId="0" fillId="2" borderId="26" xfId="0" applyFill="1" applyBorder="1" applyAlignment="1">
      <alignment horizontal="center" vertical="center" wrapText="1"/>
    </xf>
    <xf numFmtId="0" fontId="16" fillId="0" borderId="0" xfId="0" applyFont="1" applyFill="1" applyBorder="1" applyProtection="1">
      <protection locked="0"/>
    </xf>
    <xf numFmtId="0" fontId="16" fillId="0" borderId="12" xfId="0" applyFont="1" applyFill="1" applyBorder="1" applyAlignment="1" applyProtection="1">
      <alignment horizontal="center"/>
      <protection locked="0"/>
    </xf>
    <xf numFmtId="0" fontId="16" fillId="0" borderId="0" xfId="0" applyFont="1" applyProtection="1">
      <protection locked="0"/>
    </xf>
    <xf numFmtId="0" fontId="16" fillId="0" borderId="7" xfId="0" applyFont="1" applyFill="1" applyBorder="1" applyProtection="1">
      <protection locked="0"/>
    </xf>
    <xf numFmtId="0" fontId="16" fillId="0" borderId="0" xfId="0" applyFont="1" applyFill="1" applyProtection="1">
      <protection locked="0"/>
    </xf>
    <xf numFmtId="0" fontId="16" fillId="0" borderId="9" xfId="0" applyFont="1" applyFill="1" applyBorder="1" applyProtection="1">
      <protection locked="0"/>
    </xf>
    <xf numFmtId="0" fontId="17" fillId="0" borderId="0" xfId="0" applyFont="1" applyFill="1" applyBorder="1" applyAlignment="1" applyProtection="1">
      <alignment horizontal="left" wrapText="1"/>
      <protection locked="0"/>
    </xf>
    <xf numFmtId="0" fontId="17" fillId="0" borderId="8" xfId="0" applyFont="1" applyFill="1" applyBorder="1" applyAlignment="1" applyProtection="1">
      <alignment horizontal="left" wrapText="1"/>
      <protection locked="0"/>
    </xf>
    <xf numFmtId="0" fontId="16" fillId="0" borderId="8" xfId="0" applyFont="1" applyFill="1" applyBorder="1" applyProtection="1">
      <protection locked="0"/>
    </xf>
    <xf numFmtId="0" fontId="17" fillId="0" borderId="0" xfId="0" applyFont="1" applyFill="1" applyBorder="1" applyAlignment="1" applyProtection="1">
      <alignment horizontal="center"/>
      <protection locked="0"/>
    </xf>
    <xf numFmtId="0" fontId="3" fillId="0" borderId="0" xfId="0" applyFont="1" applyFill="1" applyBorder="1" applyAlignment="1" applyProtection="1">
      <alignment horizontal="left" vertical="center"/>
      <protection locked="0"/>
    </xf>
    <xf numFmtId="0" fontId="3" fillId="0" borderId="0" xfId="0" applyFont="1" applyFill="1" applyBorder="1" applyAlignment="1" applyProtection="1">
      <alignment vertical="center"/>
      <protection locked="0"/>
    </xf>
    <xf numFmtId="0" fontId="16" fillId="0" borderId="7" xfId="0" applyFont="1" applyFill="1" applyBorder="1" applyAlignment="1" applyProtection="1">
      <protection locked="0"/>
    </xf>
    <xf numFmtId="0" fontId="16" fillId="0" borderId="0" xfId="0" applyFont="1" applyFill="1" applyBorder="1" applyAlignment="1" applyProtection="1">
      <protection locked="0"/>
    </xf>
    <xf numFmtId="0" fontId="16" fillId="0" borderId="9" xfId="0" applyFont="1" applyFill="1" applyBorder="1" applyAlignment="1" applyProtection="1">
      <protection locked="0"/>
    </xf>
    <xf numFmtId="0" fontId="16" fillId="0" borderId="7" xfId="0" applyFont="1" applyFill="1" applyBorder="1" applyAlignment="1" applyProtection="1">
      <alignment vertical="center"/>
      <protection locked="0"/>
    </xf>
    <xf numFmtId="0" fontId="16" fillId="0" borderId="0" xfId="0" applyFont="1" applyFill="1" applyBorder="1" applyAlignment="1" applyProtection="1">
      <alignment vertical="center"/>
      <protection locked="0"/>
    </xf>
    <xf numFmtId="0" fontId="16" fillId="0" borderId="0" xfId="0" applyFont="1" applyFill="1" applyBorder="1" applyAlignment="1" applyProtection="1">
      <alignment horizontal="center"/>
      <protection locked="0"/>
    </xf>
    <xf numFmtId="0" fontId="16" fillId="0" borderId="9" xfId="0" applyFont="1" applyFill="1" applyBorder="1" applyAlignment="1" applyProtection="1">
      <alignment vertical="center"/>
      <protection locked="0"/>
    </xf>
    <xf numFmtId="0" fontId="18" fillId="0" borderId="0" xfId="0" applyFont="1" applyFill="1" applyBorder="1" applyAlignment="1" applyProtection="1">
      <alignment horizontal="center"/>
      <protection locked="0"/>
    </xf>
    <xf numFmtId="0" fontId="17" fillId="0" borderId="11" xfId="0" applyFont="1" applyFill="1" applyBorder="1" applyAlignment="1" applyProtection="1">
      <alignment horizontal="center" vertical="center"/>
      <protection locked="0"/>
    </xf>
    <xf numFmtId="0" fontId="16" fillId="0" borderId="0" xfId="0" applyFont="1" applyFill="1" applyBorder="1" applyAlignment="1" applyProtection="1">
      <alignment horizontal="center" vertical="center"/>
      <protection locked="0"/>
    </xf>
    <xf numFmtId="0" fontId="18" fillId="0" borderId="0" xfId="0" applyFont="1" applyFill="1" applyBorder="1" applyAlignment="1" applyProtection="1">
      <alignment horizontal="center" vertical="center"/>
      <protection locked="0"/>
    </xf>
    <xf numFmtId="0" fontId="17" fillId="2" borderId="11" xfId="0" applyFont="1" applyFill="1" applyBorder="1" applyAlignment="1" applyProtection="1">
      <alignment horizontal="center" vertical="center"/>
      <protection locked="0"/>
    </xf>
    <xf numFmtId="165" fontId="16" fillId="0" borderId="0" xfId="0" applyNumberFormat="1" applyFont="1" applyFill="1" applyBorder="1" applyAlignment="1" applyProtection="1">
      <alignment vertical="center"/>
      <protection locked="0"/>
    </xf>
    <xf numFmtId="165" fontId="16" fillId="0" borderId="9" xfId="0" applyNumberFormat="1" applyFont="1" applyFill="1" applyBorder="1" applyAlignment="1" applyProtection="1">
      <alignment vertical="center"/>
      <protection locked="0"/>
    </xf>
    <xf numFmtId="0" fontId="16" fillId="0" borderId="0" xfId="0" applyFont="1" applyAlignment="1" applyProtection="1">
      <alignment vertical="center"/>
      <protection locked="0"/>
    </xf>
    <xf numFmtId="0" fontId="16" fillId="0" borderId="8" xfId="0" applyFont="1" applyFill="1" applyBorder="1" applyAlignment="1" applyProtection="1">
      <alignment horizontal="center"/>
      <protection locked="0"/>
    </xf>
    <xf numFmtId="0" fontId="17" fillId="0" borderId="10" xfId="0" applyFont="1" applyFill="1" applyBorder="1" applyAlignment="1" applyProtection="1">
      <alignment horizontal="center"/>
      <protection locked="0"/>
    </xf>
    <xf numFmtId="3" fontId="16" fillId="0" borderId="10" xfId="0" applyNumberFormat="1" applyFont="1" applyFill="1" applyBorder="1" applyAlignment="1" applyProtection="1">
      <alignment horizontal="center"/>
      <protection locked="0"/>
    </xf>
    <xf numFmtId="3" fontId="16" fillId="0" borderId="8" xfId="0" applyNumberFormat="1" applyFont="1" applyFill="1" applyBorder="1" applyAlignment="1" applyProtection="1">
      <alignment horizontal="center"/>
      <protection locked="0"/>
    </xf>
    <xf numFmtId="0" fontId="16" fillId="0" borderId="12" xfId="0" applyFont="1" applyFill="1" applyBorder="1" applyProtection="1">
      <protection locked="0"/>
    </xf>
    <xf numFmtId="0" fontId="16" fillId="0" borderId="19" xfId="0" applyFont="1" applyFill="1" applyBorder="1" applyProtection="1">
      <protection locked="0"/>
    </xf>
    <xf numFmtId="0" fontId="16" fillId="0" borderId="20" xfId="0" applyFont="1" applyFill="1" applyBorder="1" applyProtection="1">
      <protection locked="0"/>
    </xf>
    <xf numFmtId="0" fontId="20" fillId="0" borderId="0" xfId="0" applyFont="1"/>
    <xf numFmtId="0" fontId="21" fillId="0" borderId="0" xfId="0" applyFont="1" applyAlignment="1">
      <alignment vertical="center"/>
    </xf>
    <xf numFmtId="0" fontId="22" fillId="0" borderId="17" xfId="0" applyFont="1" applyBorder="1" applyAlignment="1" applyProtection="1">
      <alignment horizontal="center" vertical="center"/>
    </xf>
    <xf numFmtId="0" fontId="22" fillId="0" borderId="7" xfId="0" applyFont="1" applyBorder="1" applyAlignment="1" applyProtection="1">
      <alignment horizontal="left" vertical="center"/>
    </xf>
    <xf numFmtId="0" fontId="22" fillId="0" borderId="0" xfId="0" applyFont="1" applyBorder="1" applyProtection="1"/>
    <xf numFmtId="0" fontId="22" fillId="0" borderId="0" xfId="0" applyFont="1" applyBorder="1" applyProtection="1">
      <protection locked="0"/>
    </xf>
    <xf numFmtId="0" fontId="20" fillId="0" borderId="12" xfId="0" applyFont="1" applyBorder="1" applyProtection="1"/>
    <xf numFmtId="0" fontId="20" fillId="0" borderId="18" xfId="0" applyFont="1" applyBorder="1" applyProtection="1"/>
    <xf numFmtId="0" fontId="20" fillId="0" borderId="0" xfId="0" applyFont="1" applyBorder="1" applyProtection="1"/>
    <xf numFmtId="0" fontId="20" fillId="0" borderId="9" xfId="0" applyFont="1" applyBorder="1" applyProtection="1"/>
    <xf numFmtId="1" fontId="23" fillId="0" borderId="0" xfId="0" applyNumberFormat="1" applyFont="1" applyBorder="1" applyAlignment="1" applyProtection="1">
      <alignment horizontal="center" vertical="top" wrapText="1"/>
    </xf>
    <xf numFmtId="0" fontId="22" fillId="0" borderId="7" xfId="0" applyFont="1" applyBorder="1" applyProtection="1"/>
    <xf numFmtId="0" fontId="22" fillId="0" borderId="7" xfId="0" applyFont="1" applyBorder="1" applyAlignment="1" applyProtection="1">
      <alignment horizontal="left" vertical="top"/>
    </xf>
    <xf numFmtId="0" fontId="22" fillId="0" borderId="7" xfId="0" applyFont="1" applyBorder="1" applyAlignment="1" applyProtection="1">
      <alignment horizontal="justify"/>
    </xf>
    <xf numFmtId="0" fontId="19" fillId="0" borderId="7" xfId="0" applyFont="1" applyBorder="1" applyAlignment="1" applyProtection="1">
      <alignment horizontal="justify"/>
    </xf>
    <xf numFmtId="0" fontId="22" fillId="0" borderId="7" xfId="0" applyFont="1" applyBorder="1" applyAlignment="1" applyProtection="1">
      <alignment horizontal="justify"/>
      <protection locked="0"/>
    </xf>
    <xf numFmtId="0" fontId="20" fillId="0" borderId="0" xfId="0" applyFont="1" applyBorder="1" applyProtection="1">
      <protection locked="0"/>
    </xf>
    <xf numFmtId="0" fontId="23" fillId="0" borderId="0" xfId="0" applyFont="1" applyBorder="1" applyAlignment="1" applyProtection="1">
      <alignment horizontal="left" vertical="center"/>
      <protection locked="0"/>
    </xf>
    <xf numFmtId="0" fontId="20" fillId="0" borderId="7" xfId="0" applyFont="1" applyFill="1" applyBorder="1" applyAlignment="1" applyProtection="1">
      <alignment horizontal="left" vertical="top"/>
    </xf>
    <xf numFmtId="0" fontId="20" fillId="0" borderId="0" xfId="0" applyFont="1" applyFill="1" applyBorder="1" applyAlignment="1" applyProtection="1">
      <alignment horizontal="left" vertical="top"/>
    </xf>
    <xf numFmtId="0" fontId="20" fillId="0" borderId="9" xfId="0" applyFont="1" applyFill="1" applyBorder="1" applyAlignment="1" applyProtection="1">
      <alignment horizontal="left" vertical="top"/>
    </xf>
    <xf numFmtId="0" fontId="20" fillId="0" borderId="7" xfId="0" applyFont="1" applyBorder="1" applyProtection="1"/>
    <xf numFmtId="0" fontId="20" fillId="0" borderId="0" xfId="0" applyFont="1" applyBorder="1" applyAlignment="1" applyProtection="1">
      <protection locked="0"/>
    </xf>
    <xf numFmtId="0" fontId="20" fillId="0" borderId="8" xfId="0" applyFont="1" applyFill="1" applyBorder="1" applyAlignment="1" applyProtection="1"/>
    <xf numFmtId="0" fontId="20" fillId="0" borderId="20" xfId="0" applyFont="1" applyBorder="1" applyProtection="1"/>
    <xf numFmtId="0" fontId="0" fillId="2" borderId="24" xfId="0" applyFill="1" applyBorder="1" applyAlignment="1">
      <alignment horizontal="center" vertical="center" wrapText="1"/>
    </xf>
    <xf numFmtId="0" fontId="0" fillId="0" borderId="0" xfId="0" applyAlignment="1">
      <alignment wrapText="1"/>
    </xf>
    <xf numFmtId="0" fontId="22" fillId="0" borderId="7" xfId="0" applyFont="1" applyBorder="1" applyAlignment="1" applyProtection="1">
      <alignment horizontal="center" vertical="center"/>
    </xf>
    <xf numFmtId="0" fontId="20" fillId="0" borderId="7" xfId="0" applyFont="1" applyBorder="1" applyAlignment="1" applyProtection="1">
      <alignment horizontal="left" vertical="center"/>
    </xf>
    <xf numFmtId="0" fontId="23" fillId="0" borderId="0" xfId="0" applyFont="1" applyBorder="1" applyAlignment="1" applyProtection="1">
      <alignment horizontal="left" vertical="center"/>
    </xf>
    <xf numFmtId="0" fontId="23" fillId="0" borderId="9" xfId="0" applyFont="1" applyBorder="1" applyAlignment="1" applyProtection="1">
      <alignment horizontal="left" vertical="center"/>
    </xf>
    <xf numFmtId="0" fontId="23" fillId="0" borderId="0" xfId="0" applyFont="1" applyBorder="1" applyAlignment="1" applyProtection="1">
      <alignment horizontal="center" vertical="center"/>
    </xf>
    <xf numFmtId="17" fontId="23" fillId="0" borderId="0" xfId="0" applyNumberFormat="1" applyFont="1" applyBorder="1" applyAlignment="1" applyProtection="1">
      <alignment horizontal="center" vertical="center"/>
    </xf>
    <xf numFmtId="0" fontId="23" fillId="0" borderId="9" xfId="0" applyFont="1" applyBorder="1" applyAlignment="1" applyProtection="1">
      <alignment horizontal="left" vertical="center"/>
      <protection locked="0"/>
    </xf>
    <xf numFmtId="0" fontId="14" fillId="0" borderId="5" xfId="0" applyFont="1" applyFill="1" applyBorder="1" applyAlignment="1">
      <alignment horizontal="center" wrapText="1"/>
    </xf>
    <xf numFmtId="0" fontId="14" fillId="0" borderId="5" xfId="0" applyFont="1" applyFill="1" applyBorder="1" applyAlignment="1">
      <alignment horizontal="center"/>
    </xf>
    <xf numFmtId="0" fontId="15" fillId="0" borderId="5" xfId="0" applyFont="1" applyFill="1" applyBorder="1" applyAlignment="1">
      <alignment horizontal="center" vertical="center" wrapText="1"/>
    </xf>
    <xf numFmtId="0" fontId="14" fillId="0" borderId="33" xfId="0" applyFont="1" applyFill="1" applyBorder="1" applyAlignment="1">
      <alignment wrapText="1"/>
    </xf>
    <xf numFmtId="0" fontId="14" fillId="0" borderId="34" xfId="0" applyFont="1" applyFill="1" applyBorder="1" applyAlignment="1">
      <alignment wrapText="1"/>
    </xf>
    <xf numFmtId="0" fontId="14" fillId="0" borderId="35" xfId="0" applyFont="1" applyFill="1" applyBorder="1" applyAlignment="1">
      <alignment wrapText="1"/>
    </xf>
    <xf numFmtId="0" fontId="14" fillId="0" borderId="13" xfId="0" applyFont="1" applyFill="1" applyBorder="1" applyAlignment="1">
      <alignment horizontal="center"/>
    </xf>
    <xf numFmtId="0" fontId="15" fillId="0" borderId="13" xfId="0" applyFont="1" applyFill="1" applyBorder="1" applyAlignment="1">
      <alignment horizontal="center" vertical="center" wrapText="1"/>
    </xf>
    <xf numFmtId="0" fontId="20" fillId="0" borderId="40" xfId="0" applyFont="1" applyBorder="1" applyProtection="1"/>
    <xf numFmtId="0" fontId="0" fillId="0" borderId="40" xfId="0" applyBorder="1"/>
    <xf numFmtId="0" fontId="14" fillId="0" borderId="5" xfId="0" applyFont="1" applyFill="1" applyBorder="1" applyAlignment="1">
      <alignment horizontal="center"/>
    </xf>
    <xf numFmtId="0" fontId="14" fillId="0" borderId="5" xfId="0" applyFont="1" applyFill="1" applyBorder="1" applyAlignment="1">
      <alignment horizontal="center"/>
    </xf>
    <xf numFmtId="0" fontId="25" fillId="0" borderId="0" xfId="0" applyFont="1" applyBorder="1" applyProtection="1"/>
    <xf numFmtId="0" fontId="6" fillId="0" borderId="5" xfId="0" applyFont="1" applyFill="1" applyBorder="1" applyAlignment="1">
      <alignment horizontal="center"/>
    </xf>
    <xf numFmtId="0" fontId="14" fillId="0" borderId="5" xfId="0" applyFont="1" applyFill="1" applyBorder="1" applyAlignment="1">
      <alignment horizontal="center"/>
    </xf>
    <xf numFmtId="0" fontId="25" fillId="0" borderId="41" xfId="0" applyFont="1" applyBorder="1" applyProtection="1"/>
    <xf numFmtId="0" fontId="20" fillId="0" borderId="8" xfId="0" applyFont="1" applyBorder="1" applyProtection="1"/>
    <xf numFmtId="49" fontId="23" fillId="0" borderId="0" xfId="0" applyNumberFormat="1" applyFont="1" applyBorder="1" applyAlignment="1" applyProtection="1">
      <alignment horizontal="center" vertical="center"/>
    </xf>
    <xf numFmtId="0" fontId="14" fillId="0" borderId="5" xfId="0" applyFont="1" applyFill="1" applyBorder="1" applyAlignment="1">
      <alignment horizontal="center"/>
    </xf>
    <xf numFmtId="0" fontId="6" fillId="0" borderId="15" xfId="0" applyFont="1" applyFill="1" applyBorder="1" applyAlignment="1">
      <alignment horizontal="center" wrapText="1"/>
    </xf>
    <xf numFmtId="0" fontId="14" fillId="0" borderId="5" xfId="0" applyFont="1" applyFill="1" applyBorder="1" applyAlignment="1">
      <alignment horizontal="center"/>
    </xf>
    <xf numFmtId="0" fontId="29" fillId="0" borderId="0" xfId="0" applyFont="1"/>
    <xf numFmtId="0" fontId="0" fillId="0" borderId="5" xfId="0" applyFill="1" applyBorder="1"/>
    <xf numFmtId="0" fontId="15" fillId="0" borderId="13" xfId="0" applyFont="1" applyFill="1" applyBorder="1" applyAlignment="1">
      <alignment horizontal="center" vertical="center" wrapText="1"/>
    </xf>
    <xf numFmtId="0" fontId="14" fillId="0" borderId="5" xfId="0" applyFont="1" applyFill="1" applyBorder="1" applyAlignment="1">
      <alignment horizontal="center"/>
    </xf>
    <xf numFmtId="0" fontId="14" fillId="0" borderId="5"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center" vertical="center" wrapText="1"/>
    </xf>
    <xf numFmtId="0" fontId="0" fillId="0" borderId="0" xfId="0" applyAlignment="1">
      <alignment horizontal="left"/>
    </xf>
    <xf numFmtId="0" fontId="16" fillId="0" borderId="7" xfId="0" applyFont="1" applyFill="1" applyBorder="1" applyAlignment="1" applyProtection="1">
      <alignment horizontal="left" vertical="center"/>
      <protection locked="0"/>
    </xf>
    <xf numFmtId="0" fontId="16" fillId="0" borderId="0" xfId="0" applyFont="1" applyFill="1" applyBorder="1" applyAlignment="1" applyProtection="1">
      <alignment horizontal="left" vertical="center"/>
      <protection locked="0"/>
    </xf>
    <xf numFmtId="0" fontId="16" fillId="0" borderId="9" xfId="0" applyFont="1" applyFill="1" applyBorder="1" applyAlignment="1" applyProtection="1">
      <alignment horizontal="left" vertical="center"/>
      <protection locked="0"/>
    </xf>
    <xf numFmtId="0" fontId="3"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wrapText="1"/>
      <protection locked="0"/>
    </xf>
    <xf numFmtId="3" fontId="16" fillId="0" borderId="8" xfId="0" applyNumberFormat="1" applyFont="1" applyFill="1" applyBorder="1" applyAlignment="1" applyProtection="1">
      <alignment horizontal="center"/>
      <protection locked="0"/>
    </xf>
    <xf numFmtId="0" fontId="16" fillId="0" borderId="8" xfId="0" applyFont="1" applyFill="1" applyBorder="1" applyAlignment="1" applyProtection="1">
      <alignment horizontal="center"/>
      <protection locked="0"/>
    </xf>
    <xf numFmtId="1" fontId="16" fillId="0" borderId="16" xfId="0" applyNumberFormat="1" applyFont="1" applyFill="1" applyBorder="1" applyAlignment="1" applyProtection="1">
      <alignment horizontal="center"/>
      <protection locked="0"/>
    </xf>
    <xf numFmtId="17" fontId="16" fillId="0" borderId="10" xfId="0" applyNumberFormat="1" applyFont="1" applyFill="1" applyBorder="1" applyAlignment="1" applyProtection="1">
      <alignment horizontal="center"/>
      <protection locked="0"/>
    </xf>
    <xf numFmtId="0" fontId="16" fillId="0" borderId="10" xfId="0" applyFont="1" applyFill="1" applyBorder="1" applyAlignment="1" applyProtection="1">
      <alignment horizontal="center"/>
      <protection locked="0"/>
    </xf>
    <xf numFmtId="0" fontId="16" fillId="0" borderId="0" xfId="0" applyFont="1" applyFill="1" applyBorder="1" applyAlignment="1" applyProtection="1">
      <alignment horizontal="center" wrapText="1"/>
      <protection locked="0"/>
    </xf>
    <xf numFmtId="0" fontId="17" fillId="0" borderId="0" xfId="0" applyFont="1" applyFill="1" applyBorder="1" applyAlignment="1" applyProtection="1">
      <alignment horizontal="center"/>
      <protection locked="0"/>
    </xf>
    <xf numFmtId="0" fontId="17" fillId="0" borderId="8" xfId="0" applyFont="1" applyFill="1" applyBorder="1" applyAlignment="1" applyProtection="1">
      <alignment horizontal="center"/>
    </xf>
    <xf numFmtId="3" fontId="16" fillId="0" borderId="0" xfId="0" applyNumberFormat="1" applyFont="1" applyFill="1" applyBorder="1" applyAlignment="1" applyProtection="1">
      <alignment horizontal="center" vertical="center" wrapText="1"/>
      <protection locked="0"/>
    </xf>
    <xf numFmtId="0" fontId="16" fillId="0" borderId="0" xfId="0" applyFont="1" applyFill="1" applyBorder="1" applyAlignment="1" applyProtection="1">
      <alignment horizontal="center" vertical="center" wrapText="1"/>
      <protection locked="0"/>
    </xf>
    <xf numFmtId="167" fontId="16" fillId="0" borderId="10" xfId="0" applyNumberFormat="1" applyFont="1" applyFill="1" applyBorder="1" applyAlignment="1" applyProtection="1">
      <alignment horizontal="center"/>
      <protection locked="0"/>
    </xf>
    <xf numFmtId="3" fontId="17" fillId="0" borderId="8" xfId="0" applyNumberFormat="1" applyFont="1" applyFill="1" applyBorder="1" applyAlignment="1" applyProtection="1">
      <alignment horizontal="center"/>
      <protection locked="0"/>
    </xf>
    <xf numFmtId="0" fontId="17" fillId="0" borderId="8" xfId="0" applyFont="1" applyFill="1" applyBorder="1" applyAlignment="1" applyProtection="1">
      <alignment horizontal="center"/>
      <protection locked="0"/>
    </xf>
    <xf numFmtId="0" fontId="3" fillId="0" borderId="8" xfId="0" applyFont="1" applyFill="1" applyBorder="1" applyAlignment="1" applyProtection="1">
      <alignment horizontal="left" vertical="center"/>
      <protection locked="0"/>
    </xf>
    <xf numFmtId="0" fontId="3" fillId="0" borderId="0"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center" wrapText="1"/>
      <protection locked="0"/>
    </xf>
    <xf numFmtId="0" fontId="16" fillId="0" borderId="2" xfId="0" applyFont="1" applyFill="1" applyBorder="1"/>
    <xf numFmtId="0" fontId="16" fillId="0" borderId="3" xfId="0" applyFont="1" applyFill="1" applyBorder="1"/>
    <xf numFmtId="0" fontId="16" fillId="0" borderId="4" xfId="0" applyFont="1" applyFill="1" applyBorder="1"/>
    <xf numFmtId="0" fontId="16" fillId="0" borderId="5" xfId="0" applyFont="1" applyFill="1" applyBorder="1"/>
    <xf numFmtId="0" fontId="16" fillId="0" borderId="6" xfId="0" applyFont="1" applyFill="1" applyBorder="1"/>
    <xf numFmtId="0" fontId="16" fillId="0" borderId="0" xfId="0" applyFont="1" applyFill="1" applyBorder="1" applyAlignment="1" applyProtection="1">
      <alignment horizontal="center" vertical="center"/>
      <protection locked="0"/>
    </xf>
    <xf numFmtId="0" fontId="16" fillId="0" borderId="0" xfId="0" applyFont="1" applyFill="1" applyAlignment="1">
      <alignment horizontal="center" vertical="center"/>
    </xf>
    <xf numFmtId="0" fontId="16" fillId="0" borderId="8" xfId="0" applyFont="1" applyFill="1" applyBorder="1" applyAlignment="1">
      <alignment horizontal="center" vertical="center"/>
    </xf>
    <xf numFmtId="164" fontId="17" fillId="0" borderId="0" xfId="0" applyNumberFormat="1" applyFont="1" applyFill="1" applyBorder="1" applyAlignment="1" applyProtection="1">
      <alignment horizontal="left"/>
      <protection locked="0"/>
    </xf>
    <xf numFmtId="0" fontId="17" fillId="0" borderId="0" xfId="0" applyFont="1" applyFill="1" applyBorder="1" applyAlignment="1" applyProtection="1">
      <alignment horizontal="left"/>
      <protection locked="0"/>
    </xf>
    <xf numFmtId="14" fontId="16" fillId="0" borderId="8" xfId="0" applyNumberFormat="1" applyFont="1" applyFill="1" applyBorder="1" applyAlignment="1" applyProtection="1">
      <alignment horizontal="center"/>
      <protection locked="0"/>
    </xf>
    <xf numFmtId="14" fontId="16" fillId="0" borderId="10" xfId="0" applyNumberFormat="1" applyFont="1" applyFill="1" applyBorder="1" applyAlignment="1" applyProtection="1">
      <alignment horizontal="center"/>
      <protection locked="0"/>
    </xf>
    <xf numFmtId="0" fontId="16" fillId="0" borderId="7" xfId="0" applyFont="1" applyFill="1" applyBorder="1" applyAlignment="1" applyProtection="1">
      <alignment horizontal="center"/>
      <protection locked="0"/>
    </xf>
    <xf numFmtId="0" fontId="16" fillId="0" borderId="0"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3" fontId="16" fillId="0" borderId="10" xfId="0" applyNumberFormat="1" applyFont="1" applyFill="1" applyBorder="1" applyAlignment="1" applyProtection="1">
      <alignment horizontal="center"/>
      <protection locked="0"/>
    </xf>
    <xf numFmtId="3" fontId="16" fillId="0" borderId="0" xfId="0" applyNumberFormat="1" applyFont="1" applyFill="1" applyBorder="1" applyAlignment="1" applyProtection="1">
      <alignment horizontal="center"/>
      <protection locked="0"/>
    </xf>
    <xf numFmtId="3" fontId="17" fillId="0" borderId="13" xfId="0" applyNumberFormat="1" applyFont="1" applyFill="1" applyBorder="1" applyAlignment="1" applyProtection="1">
      <alignment horizontal="center"/>
    </xf>
    <xf numFmtId="3" fontId="17" fillId="0" borderId="14" xfId="0" applyNumberFormat="1" applyFont="1" applyFill="1" applyBorder="1" applyAlignment="1" applyProtection="1">
      <alignment horizontal="center"/>
    </xf>
    <xf numFmtId="3" fontId="17" fillId="0" borderId="15" xfId="0" applyNumberFormat="1" applyFont="1" applyFill="1" applyBorder="1" applyAlignment="1" applyProtection="1">
      <alignment horizontal="center"/>
    </xf>
    <xf numFmtId="0" fontId="16" fillId="0" borderId="17" xfId="1" applyFont="1" applyFill="1" applyBorder="1" applyAlignment="1" applyProtection="1">
      <alignment horizontal="center" vertical="top" wrapText="1"/>
      <protection locked="0"/>
    </xf>
    <xf numFmtId="0" fontId="16" fillId="0" borderId="12" xfId="1" applyFont="1" applyFill="1" applyBorder="1" applyAlignment="1" applyProtection="1">
      <alignment horizontal="center" vertical="top" wrapText="1"/>
      <protection locked="0"/>
    </xf>
    <xf numFmtId="0" fontId="16" fillId="0" borderId="18" xfId="1" applyFont="1" applyFill="1" applyBorder="1" applyAlignment="1" applyProtection="1">
      <alignment horizontal="center" vertical="top" wrapText="1"/>
      <protection locked="0"/>
    </xf>
    <xf numFmtId="0" fontId="16" fillId="0" borderId="7" xfId="1" applyFont="1" applyFill="1" applyBorder="1" applyAlignment="1" applyProtection="1">
      <alignment horizontal="center" vertical="top" wrapText="1"/>
      <protection locked="0"/>
    </xf>
    <xf numFmtId="0" fontId="16" fillId="0" borderId="0" xfId="1" applyFont="1" applyFill="1" applyBorder="1" applyAlignment="1" applyProtection="1">
      <alignment horizontal="center" vertical="top" wrapText="1"/>
      <protection locked="0"/>
    </xf>
    <xf numFmtId="0" fontId="16" fillId="0" borderId="9" xfId="1" applyFont="1" applyFill="1" applyBorder="1" applyAlignment="1" applyProtection="1">
      <alignment horizontal="center" vertical="top" wrapText="1"/>
      <protection locked="0"/>
    </xf>
    <xf numFmtId="0" fontId="16" fillId="0" borderId="19" xfId="1" applyFont="1" applyFill="1" applyBorder="1" applyAlignment="1" applyProtection="1">
      <alignment horizontal="center" vertical="top" wrapText="1"/>
      <protection locked="0"/>
    </xf>
    <xf numFmtId="0" fontId="16" fillId="0" borderId="8" xfId="1" applyFont="1" applyFill="1" applyBorder="1" applyAlignment="1" applyProtection="1">
      <alignment horizontal="center" vertical="top" wrapText="1"/>
      <protection locked="0"/>
    </xf>
    <xf numFmtId="0" fontId="16" fillId="0" borderId="20" xfId="1" applyFont="1" applyFill="1" applyBorder="1" applyAlignment="1" applyProtection="1">
      <alignment horizontal="center" vertical="top" wrapText="1"/>
      <protection locked="0"/>
    </xf>
    <xf numFmtId="0" fontId="22" fillId="0" borderId="7" xfId="0" applyFont="1" applyBorder="1" applyAlignment="1" applyProtection="1">
      <alignment horizontal="center" vertical="center"/>
    </xf>
    <xf numFmtId="0" fontId="22" fillId="0" borderId="0" xfId="0" applyFont="1" applyBorder="1" applyAlignment="1" applyProtection="1">
      <alignment horizontal="center" vertical="center"/>
    </xf>
    <xf numFmtId="0" fontId="22" fillId="0" borderId="9" xfId="0" applyFont="1" applyBorder="1" applyAlignment="1" applyProtection="1">
      <alignment horizontal="center" vertical="center"/>
    </xf>
    <xf numFmtId="0" fontId="23" fillId="0" borderId="7" xfId="0" applyFont="1" applyBorder="1" applyAlignment="1" applyProtection="1">
      <alignment horizontal="justify" vertical="top" wrapText="1"/>
    </xf>
    <xf numFmtId="0" fontId="23" fillId="0" borderId="0" xfId="0" applyFont="1" applyBorder="1" applyAlignment="1" applyProtection="1">
      <alignment horizontal="justify" vertical="top" wrapText="1"/>
    </xf>
    <xf numFmtId="0" fontId="23" fillId="0" borderId="9" xfId="0" applyFont="1" applyBorder="1" applyAlignment="1" applyProtection="1">
      <alignment horizontal="justify" vertical="top" wrapText="1"/>
    </xf>
    <xf numFmtId="0" fontId="20" fillId="0" borderId="7" xfId="0" applyFont="1" applyBorder="1" applyAlignment="1" applyProtection="1">
      <alignment horizontal="left" vertical="center"/>
    </xf>
    <xf numFmtId="0" fontId="20" fillId="0" borderId="0" xfId="0" applyFont="1" applyBorder="1" applyAlignment="1" applyProtection="1">
      <alignment horizontal="left" vertical="center"/>
    </xf>
    <xf numFmtId="0" fontId="20" fillId="0" borderId="9" xfId="0" applyFont="1" applyBorder="1" applyAlignment="1" applyProtection="1">
      <alignment horizontal="left" vertical="center"/>
    </xf>
    <xf numFmtId="0" fontId="23" fillId="0" borderId="0" xfId="0" applyFont="1" applyBorder="1" applyAlignment="1" applyProtection="1">
      <alignment horizontal="left" vertical="center"/>
    </xf>
    <xf numFmtId="0" fontId="23" fillId="0" borderId="9" xfId="0" applyFont="1" applyBorder="1" applyAlignment="1" applyProtection="1">
      <alignment horizontal="left" vertical="center"/>
    </xf>
    <xf numFmtId="1" fontId="23" fillId="0" borderId="7" xfId="0" applyNumberFormat="1" applyFont="1" applyBorder="1" applyAlignment="1" applyProtection="1">
      <alignment horizontal="justify" vertical="top" wrapText="1"/>
    </xf>
    <xf numFmtId="0" fontId="20" fillId="0" borderId="0" xfId="0" applyFont="1" applyBorder="1" applyAlignment="1">
      <alignment horizontal="justify" vertical="top" wrapText="1"/>
    </xf>
    <xf numFmtId="167" fontId="21" fillId="0" borderId="0" xfId="0" applyNumberFormat="1" applyFont="1" applyBorder="1" applyAlignment="1">
      <alignment horizontal="center" vertical="top" wrapText="1"/>
    </xf>
    <xf numFmtId="167" fontId="21" fillId="0" borderId="9" xfId="0" applyNumberFormat="1" applyFont="1" applyBorder="1" applyAlignment="1">
      <alignment horizontal="center" vertical="top" wrapText="1"/>
    </xf>
    <xf numFmtId="0" fontId="20" fillId="0" borderId="0" xfId="0" applyFont="1" applyAlignment="1">
      <alignment horizontal="center" wrapText="1"/>
    </xf>
    <xf numFmtId="164" fontId="23" fillId="0" borderId="0" xfId="0" applyNumberFormat="1" applyFont="1" applyBorder="1" applyAlignment="1" applyProtection="1">
      <alignment horizontal="left" vertical="center"/>
    </xf>
    <xf numFmtId="0" fontId="23" fillId="0" borderId="0" xfId="0" applyFont="1" applyBorder="1" applyAlignment="1" applyProtection="1">
      <alignment horizontal="center" vertical="center"/>
    </xf>
    <xf numFmtId="0" fontId="23" fillId="0" borderId="9" xfId="0" applyFont="1" applyBorder="1" applyAlignment="1" applyProtection="1">
      <alignment horizontal="center" vertical="center"/>
    </xf>
    <xf numFmtId="3" fontId="23" fillId="0" borderId="0" xfId="0" applyNumberFormat="1" applyFont="1" applyBorder="1" applyAlignment="1" applyProtection="1">
      <alignment horizontal="left" vertical="center"/>
    </xf>
    <xf numFmtId="3" fontId="23" fillId="0" borderId="9" xfId="0" applyNumberFormat="1" applyFont="1" applyBorder="1" applyAlignment="1" applyProtection="1">
      <alignment horizontal="left" vertical="center"/>
    </xf>
    <xf numFmtId="0" fontId="23" fillId="0" borderId="0" xfId="0" applyFont="1" applyBorder="1" applyAlignment="1" applyProtection="1">
      <alignment horizontal="center" vertical="center" wrapText="1"/>
    </xf>
    <xf numFmtId="0" fontId="23" fillId="0" borderId="9" xfId="0" applyFont="1" applyBorder="1" applyAlignment="1" applyProtection="1">
      <alignment horizontal="center" vertical="center" wrapText="1"/>
    </xf>
    <xf numFmtId="167" fontId="23" fillId="0" borderId="0" xfId="0" applyNumberFormat="1" applyFont="1" applyBorder="1" applyAlignment="1" applyProtection="1">
      <alignment horizontal="left" vertical="center"/>
    </xf>
    <xf numFmtId="167" fontId="23" fillId="0" borderId="9" xfId="0" applyNumberFormat="1" applyFont="1" applyBorder="1" applyAlignment="1" applyProtection="1">
      <alignment horizontal="left" vertical="center"/>
    </xf>
    <xf numFmtId="164" fontId="23" fillId="0" borderId="9" xfId="0" applyNumberFormat="1" applyFont="1" applyBorder="1" applyAlignment="1" applyProtection="1">
      <alignment horizontal="left" vertical="center"/>
    </xf>
    <xf numFmtId="0" fontId="25" fillId="0" borderId="0" xfId="0" applyFont="1" applyBorder="1" applyAlignment="1">
      <alignment horizontal="right" vertical="top" wrapText="1"/>
    </xf>
    <xf numFmtId="0" fontId="25" fillId="0" borderId="0" xfId="0" applyFont="1" applyBorder="1" applyAlignment="1">
      <alignment horizontal="right" vertical="top"/>
    </xf>
    <xf numFmtId="0" fontId="25" fillId="0" borderId="37" xfId="0" applyFont="1" applyBorder="1" applyAlignment="1">
      <alignment horizontal="right" vertical="top"/>
    </xf>
    <xf numFmtId="0" fontId="20" fillId="0" borderId="7" xfId="0" applyFont="1" applyBorder="1" applyAlignment="1" applyProtection="1">
      <alignment horizontal="justify" vertical="top" wrapText="1"/>
    </xf>
    <xf numFmtId="0" fontId="20" fillId="0" borderId="0" xfId="0" applyFont="1" applyBorder="1" applyAlignment="1" applyProtection="1">
      <alignment horizontal="justify" vertical="top" wrapText="1"/>
    </xf>
    <xf numFmtId="0" fontId="20" fillId="0" borderId="9" xfId="0" applyFont="1" applyBorder="1" applyAlignment="1" applyProtection="1">
      <alignment horizontal="justify" vertical="top" wrapText="1"/>
    </xf>
    <xf numFmtId="0" fontId="20" fillId="3" borderId="7" xfId="0" applyFont="1" applyFill="1" applyBorder="1" applyAlignment="1" applyProtection="1">
      <alignment horizontal="left" vertical="top"/>
    </xf>
    <xf numFmtId="0" fontId="20" fillId="3" borderId="0" xfId="0" applyFont="1" applyFill="1" applyBorder="1" applyAlignment="1" applyProtection="1">
      <alignment horizontal="left" vertical="top"/>
    </xf>
    <xf numFmtId="0" fontId="20" fillId="3" borderId="9" xfId="0" applyFont="1" applyFill="1" applyBorder="1" applyAlignment="1" applyProtection="1">
      <alignment horizontal="left" vertical="top"/>
    </xf>
    <xf numFmtId="0" fontId="20" fillId="0" borderId="8" xfId="0" applyFont="1" applyFill="1" applyBorder="1" applyAlignment="1" applyProtection="1">
      <alignment horizontal="left"/>
      <protection locked="0"/>
    </xf>
    <xf numFmtId="0" fontId="0" fillId="0" borderId="28" xfId="0" applyBorder="1" applyAlignment="1">
      <alignment horizontal="right" vertical="center" wrapText="1"/>
    </xf>
    <xf numFmtId="0" fontId="0" fillId="0" borderId="28" xfId="0" applyBorder="1" applyAlignment="1">
      <alignment horizontal="right" vertical="center"/>
    </xf>
    <xf numFmtId="0" fontId="0" fillId="0" borderId="0" xfId="0" applyAlignment="1">
      <alignment horizontal="right" vertical="center"/>
    </xf>
    <xf numFmtId="0" fontId="21" fillId="0" borderId="27" xfId="0" applyFont="1" applyBorder="1" applyAlignment="1">
      <alignment horizontal="center" vertical="center"/>
    </xf>
    <xf numFmtId="0" fontId="21" fillId="0" borderId="28" xfId="0" applyFont="1" applyBorder="1" applyAlignment="1">
      <alignment horizontal="center" vertical="center"/>
    </xf>
    <xf numFmtId="0" fontId="21" fillId="0" borderId="29" xfId="0" applyFont="1" applyBorder="1" applyAlignment="1">
      <alignment horizontal="center" vertical="center"/>
    </xf>
    <xf numFmtId="0" fontId="21" fillId="0" borderId="30" xfId="0" applyFont="1" applyBorder="1" applyAlignment="1">
      <alignment horizontal="center" vertical="center"/>
    </xf>
    <xf numFmtId="0" fontId="21" fillId="0" borderId="31" xfId="0" applyFont="1" applyBorder="1" applyAlignment="1">
      <alignment horizontal="center" vertical="center"/>
    </xf>
    <xf numFmtId="0" fontId="21" fillId="0" borderId="32" xfId="0" applyFont="1" applyBorder="1" applyAlignment="1">
      <alignment horizontal="center" vertical="center"/>
    </xf>
    <xf numFmtId="0" fontId="20" fillId="0" borderId="27" xfId="0" applyFont="1" applyBorder="1" applyAlignment="1">
      <alignment horizontal="center" vertical="center"/>
    </xf>
    <xf numFmtId="0" fontId="20" fillId="0" borderId="28" xfId="0" applyFont="1" applyBorder="1" applyAlignment="1">
      <alignment horizontal="center" vertical="center"/>
    </xf>
    <xf numFmtId="0" fontId="20" fillId="0" borderId="29" xfId="0" applyFont="1" applyBorder="1" applyAlignment="1">
      <alignment horizontal="center" vertical="center"/>
    </xf>
    <xf numFmtId="0" fontId="20" fillId="0" borderId="30" xfId="0" applyFont="1" applyBorder="1" applyAlignment="1">
      <alignment horizontal="center" vertical="center"/>
    </xf>
    <xf numFmtId="0" fontId="20" fillId="0" borderId="31" xfId="0" applyFont="1" applyBorder="1" applyAlignment="1">
      <alignment horizontal="center" vertical="center"/>
    </xf>
    <xf numFmtId="0" fontId="20" fillId="0" borderId="32" xfId="0" applyFont="1" applyBorder="1" applyAlignment="1">
      <alignment horizontal="center" vertical="center"/>
    </xf>
    <xf numFmtId="3" fontId="20" fillId="0" borderId="27" xfId="0" applyNumberFormat="1" applyFont="1" applyBorder="1" applyAlignment="1">
      <alignment horizontal="center" vertical="center"/>
    </xf>
    <xf numFmtId="3" fontId="20" fillId="0" borderId="28" xfId="0" applyNumberFormat="1" applyFont="1" applyBorder="1" applyAlignment="1">
      <alignment horizontal="center" vertical="center"/>
    </xf>
    <xf numFmtId="3" fontId="20" fillId="0" borderId="29" xfId="0" applyNumberFormat="1" applyFont="1" applyBorder="1" applyAlignment="1">
      <alignment horizontal="center" vertical="center"/>
    </xf>
    <xf numFmtId="3" fontId="20" fillId="0" borderId="30" xfId="0" applyNumberFormat="1" applyFont="1" applyBorder="1" applyAlignment="1">
      <alignment horizontal="center" vertical="center"/>
    </xf>
    <xf numFmtId="3" fontId="20" fillId="0" borderId="31" xfId="0" applyNumberFormat="1" applyFont="1" applyBorder="1" applyAlignment="1">
      <alignment horizontal="center" vertical="center"/>
    </xf>
    <xf numFmtId="3" fontId="20" fillId="0" borderId="32" xfId="0" applyNumberFormat="1" applyFont="1" applyBorder="1" applyAlignment="1">
      <alignment horizontal="center" vertical="center"/>
    </xf>
    <xf numFmtId="167" fontId="20" fillId="0" borderId="27" xfId="0" applyNumberFormat="1" applyFont="1" applyBorder="1" applyAlignment="1">
      <alignment horizontal="center" vertical="center"/>
    </xf>
    <xf numFmtId="167" fontId="20" fillId="0" borderId="28" xfId="0" applyNumberFormat="1" applyFont="1" applyBorder="1" applyAlignment="1">
      <alignment horizontal="center" vertical="center"/>
    </xf>
    <xf numFmtId="167" fontId="20" fillId="0" borderId="29" xfId="0" applyNumberFormat="1" applyFont="1" applyBorder="1" applyAlignment="1">
      <alignment horizontal="center" vertical="center"/>
    </xf>
    <xf numFmtId="167" fontId="20" fillId="0" borderId="30" xfId="0" applyNumberFormat="1" applyFont="1" applyBorder="1" applyAlignment="1">
      <alignment horizontal="center" vertical="center"/>
    </xf>
    <xf numFmtId="167" fontId="20" fillId="0" borderId="31" xfId="0" applyNumberFormat="1" applyFont="1" applyBorder="1" applyAlignment="1">
      <alignment horizontal="center" vertical="center"/>
    </xf>
    <xf numFmtId="167" fontId="20" fillId="0" borderId="32" xfId="0" applyNumberFormat="1" applyFont="1" applyBorder="1" applyAlignment="1">
      <alignment horizontal="center" vertical="center"/>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0" fillId="0" borderId="27" xfId="0" applyNumberFormat="1" applyFont="1" applyBorder="1" applyAlignment="1">
      <alignment horizontal="center" vertical="center" wrapText="1"/>
    </xf>
    <xf numFmtId="0" fontId="20" fillId="0" borderId="28" xfId="0" applyNumberFormat="1" applyFont="1" applyBorder="1" applyAlignment="1">
      <alignment horizontal="center" vertical="center" wrapText="1"/>
    </xf>
    <xf numFmtId="0" fontId="20" fillId="0" borderId="29" xfId="0" applyNumberFormat="1" applyFont="1" applyBorder="1" applyAlignment="1">
      <alignment horizontal="center" vertical="center" wrapText="1"/>
    </xf>
    <xf numFmtId="0" fontId="20" fillId="0" borderId="30" xfId="0" applyNumberFormat="1" applyFont="1" applyBorder="1" applyAlignment="1">
      <alignment horizontal="center" vertical="center" wrapText="1"/>
    </xf>
    <xf numFmtId="0" fontId="20" fillId="0" borderId="31" xfId="0" applyNumberFormat="1" applyFont="1" applyBorder="1" applyAlignment="1">
      <alignment horizontal="center" vertical="center" wrapText="1"/>
    </xf>
    <xf numFmtId="0" fontId="20" fillId="0" borderId="32" xfId="0" applyNumberFormat="1" applyFont="1" applyBorder="1" applyAlignment="1">
      <alignment horizontal="center" vertical="center" wrapText="1"/>
    </xf>
    <xf numFmtId="0" fontId="19" fillId="4" borderId="5" xfId="0" applyFont="1" applyFill="1" applyBorder="1" applyAlignment="1">
      <alignment horizontal="center" vertical="center" wrapText="1"/>
    </xf>
    <xf numFmtId="0" fontId="21" fillId="0" borderId="0" xfId="0" applyFont="1" applyAlignment="1">
      <alignment horizontal="center"/>
    </xf>
    <xf numFmtId="169" fontId="20" fillId="0" borderId="27" xfId="0" applyNumberFormat="1" applyFont="1" applyBorder="1" applyAlignment="1">
      <alignment horizontal="center" vertical="center"/>
    </xf>
    <xf numFmtId="169" fontId="20" fillId="0" borderId="28" xfId="0" applyNumberFormat="1" applyFont="1" applyBorder="1" applyAlignment="1">
      <alignment horizontal="center" vertical="center"/>
    </xf>
    <xf numFmtId="169" fontId="20" fillId="0" borderId="29" xfId="0" applyNumberFormat="1" applyFont="1" applyBorder="1" applyAlignment="1">
      <alignment horizontal="center" vertical="center"/>
    </xf>
    <xf numFmtId="169" fontId="20" fillId="0" borderId="30" xfId="0" applyNumberFormat="1" applyFont="1" applyBorder="1" applyAlignment="1">
      <alignment horizontal="center" vertical="center"/>
    </xf>
    <xf numFmtId="169" fontId="20" fillId="0" borderId="31" xfId="0" applyNumberFormat="1" applyFont="1" applyBorder="1" applyAlignment="1">
      <alignment horizontal="center" vertical="center"/>
    </xf>
    <xf numFmtId="169" fontId="20" fillId="0" borderId="32" xfId="0" applyNumberFormat="1" applyFont="1" applyBorder="1" applyAlignment="1">
      <alignment horizontal="center" vertical="center"/>
    </xf>
    <xf numFmtId="0" fontId="21" fillId="0" borderId="0" xfId="0" applyFont="1" applyAlignment="1">
      <alignment horizontal="center" vertical="center"/>
    </xf>
    <xf numFmtId="14" fontId="21" fillId="0" borderId="0" xfId="0" applyNumberFormat="1" applyFont="1" applyAlignment="1">
      <alignment horizontal="center" vertical="center"/>
    </xf>
    <xf numFmtId="1" fontId="20" fillId="0" borderId="27" xfId="2" applyNumberFormat="1" applyFont="1" applyBorder="1" applyAlignment="1">
      <alignment horizontal="center" vertical="center"/>
    </xf>
    <xf numFmtId="1" fontId="20" fillId="0" borderId="28" xfId="2" applyNumberFormat="1" applyFont="1" applyBorder="1" applyAlignment="1">
      <alignment horizontal="center" vertical="center"/>
    </xf>
    <xf numFmtId="1" fontId="20" fillId="0" borderId="29" xfId="2" applyNumberFormat="1" applyFont="1" applyBorder="1" applyAlignment="1">
      <alignment horizontal="center" vertical="center"/>
    </xf>
    <xf numFmtId="1" fontId="20" fillId="0" borderId="30" xfId="2" applyNumberFormat="1" applyFont="1" applyBorder="1" applyAlignment="1">
      <alignment horizontal="center" vertical="center"/>
    </xf>
    <xf numFmtId="1" fontId="20" fillId="0" borderId="31" xfId="2" applyNumberFormat="1" applyFont="1" applyBorder="1" applyAlignment="1">
      <alignment horizontal="center" vertical="center"/>
    </xf>
    <xf numFmtId="1" fontId="20" fillId="0" borderId="32" xfId="2" applyNumberFormat="1" applyFont="1" applyBorder="1" applyAlignment="1">
      <alignment horizontal="center" vertical="center"/>
    </xf>
    <xf numFmtId="0" fontId="14" fillId="0" borderId="13" xfId="0" applyFont="1" applyFill="1" applyBorder="1" applyAlignment="1">
      <alignment horizontal="center" wrapText="1"/>
    </xf>
    <xf numFmtId="0" fontId="14" fillId="0" borderId="14" xfId="0" applyFont="1" applyFill="1" applyBorder="1" applyAlignment="1">
      <alignment horizontal="center" wrapText="1"/>
    </xf>
    <xf numFmtId="0" fontId="14" fillId="0" borderId="15" xfId="0" applyFont="1" applyFill="1" applyBorder="1" applyAlignment="1">
      <alignment horizontal="center" wrapText="1"/>
    </xf>
    <xf numFmtId="0" fontId="15" fillId="0" borderId="13" xfId="0" applyFont="1" applyFill="1" applyBorder="1" applyAlignment="1">
      <alignment horizontal="center" vertical="center" wrapText="1"/>
    </xf>
    <xf numFmtId="0" fontId="15" fillId="0" borderId="14" xfId="0" applyFont="1" applyFill="1" applyBorder="1" applyAlignment="1">
      <alignment horizontal="center" vertical="center" wrapText="1"/>
    </xf>
    <xf numFmtId="0" fontId="15" fillId="0" borderId="15" xfId="0" applyFont="1" applyFill="1" applyBorder="1" applyAlignment="1">
      <alignment horizontal="center" vertical="center" wrapText="1"/>
    </xf>
    <xf numFmtId="0" fontId="15" fillId="0" borderId="13"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4" fillId="0" borderId="13" xfId="0" applyFont="1" applyFill="1" applyBorder="1" applyAlignment="1">
      <alignment horizontal="center"/>
    </xf>
    <xf numFmtId="0" fontId="14" fillId="0" borderId="14" xfId="0" applyFont="1" applyFill="1" applyBorder="1" applyAlignment="1">
      <alignment horizontal="center"/>
    </xf>
    <xf numFmtId="0" fontId="14" fillId="0" borderId="15" xfId="0" applyFont="1" applyFill="1" applyBorder="1" applyAlignment="1">
      <alignment horizontal="center"/>
    </xf>
    <xf numFmtId="0" fontId="28" fillId="4" borderId="5" xfId="0" applyFont="1" applyFill="1" applyBorder="1" applyAlignment="1">
      <alignment horizontal="center" vertical="center" wrapText="1"/>
    </xf>
    <xf numFmtId="0" fontId="28" fillId="5" borderId="5"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14" fillId="0" borderId="5" xfId="0" applyFont="1" applyFill="1" applyBorder="1" applyAlignment="1">
      <alignment horizontal="center" wrapText="1"/>
    </xf>
    <xf numFmtId="0" fontId="27" fillId="0" borderId="13"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14" fillId="0" borderId="15" xfId="0" applyFont="1" applyFill="1" applyBorder="1" applyAlignment="1">
      <alignment horizontal="center" vertical="center" wrapText="1"/>
    </xf>
    <xf numFmtId="0" fontId="6" fillId="0" borderId="13" xfId="0" applyFont="1" applyFill="1" applyBorder="1" applyAlignment="1">
      <alignment horizontal="center"/>
    </xf>
    <xf numFmtId="0" fontId="6" fillId="0" borderId="14" xfId="0" applyFont="1" applyFill="1" applyBorder="1" applyAlignment="1">
      <alignment horizontal="center"/>
    </xf>
    <xf numFmtId="0" fontId="6" fillId="0" borderId="15" xfId="0" applyFont="1" applyFill="1" applyBorder="1" applyAlignment="1">
      <alignment horizontal="center"/>
    </xf>
    <xf numFmtId="0" fontId="11" fillId="0" borderId="13" xfId="0" applyFont="1" applyBorder="1" applyAlignment="1">
      <alignment horizontal="center"/>
    </xf>
    <xf numFmtId="0" fontId="11" fillId="0" borderId="14" xfId="0" applyFont="1" applyBorder="1" applyAlignment="1">
      <alignment horizontal="center"/>
    </xf>
    <xf numFmtId="0" fontId="11" fillId="0" borderId="15" xfId="0" applyFont="1" applyBorder="1" applyAlignment="1">
      <alignment horizontal="center"/>
    </xf>
    <xf numFmtId="0" fontId="6" fillId="0" borderId="13" xfId="0" applyFont="1" applyFill="1" applyBorder="1" applyAlignment="1">
      <alignment horizontal="center" wrapText="1"/>
    </xf>
    <xf numFmtId="0" fontId="6" fillId="0" borderId="14" xfId="0" applyFont="1" applyFill="1" applyBorder="1" applyAlignment="1">
      <alignment horizontal="center" wrapText="1"/>
    </xf>
    <xf numFmtId="0" fontId="6" fillId="0" borderId="15" xfId="0" applyFont="1" applyFill="1" applyBorder="1" applyAlignment="1">
      <alignment horizontal="center" wrapText="1"/>
    </xf>
    <xf numFmtId="0" fontId="11" fillId="0" borderId="13" xfId="0" applyFont="1" applyBorder="1" applyAlignment="1">
      <alignment horizontal="center" wrapText="1"/>
    </xf>
    <xf numFmtId="0" fontId="11" fillId="0" borderId="14" xfId="0" applyFont="1" applyBorder="1" applyAlignment="1">
      <alignment horizontal="center" wrapText="1"/>
    </xf>
    <xf numFmtId="0" fontId="11" fillId="0" borderId="15" xfId="0" applyFont="1" applyBorder="1" applyAlignment="1">
      <alignment horizontal="center" wrapText="1"/>
    </xf>
    <xf numFmtId="0" fontId="15" fillId="0" borderId="5" xfId="0" applyFont="1" applyFill="1" applyBorder="1" applyAlignment="1">
      <alignment horizontal="center" vertical="center"/>
    </xf>
    <xf numFmtId="0" fontId="14" fillId="0" borderId="5" xfId="0" applyFont="1" applyFill="1" applyBorder="1" applyAlignment="1">
      <alignment horizontal="center"/>
    </xf>
    <xf numFmtId="0" fontId="14" fillId="0" borderId="13" xfId="0" applyFont="1" applyFill="1" applyBorder="1" applyAlignment="1">
      <alignment horizontal="center" vertical="center" wrapText="1"/>
    </xf>
    <xf numFmtId="0" fontId="6" fillId="0" borderId="33" xfId="0" applyFont="1" applyFill="1" applyBorder="1" applyAlignment="1">
      <alignment horizontal="center" vertical="top" wrapText="1"/>
    </xf>
    <xf numFmtId="0" fontId="6" fillId="0" borderId="34" xfId="0" applyFont="1" applyFill="1" applyBorder="1" applyAlignment="1">
      <alignment horizontal="center" vertical="top" wrapText="1"/>
    </xf>
    <xf numFmtId="0" fontId="6" fillId="0" borderId="35" xfId="0" applyFont="1" applyFill="1" applyBorder="1" applyAlignment="1">
      <alignment horizontal="center" vertical="top" wrapText="1"/>
    </xf>
    <xf numFmtId="0" fontId="11" fillId="0" borderId="14" xfId="0" applyFont="1" applyBorder="1" applyAlignment="1">
      <alignment wrapText="1"/>
    </xf>
    <xf numFmtId="0" fontId="11" fillId="0" borderId="15" xfId="0" applyFont="1" applyBorder="1" applyAlignment="1">
      <alignment wrapText="1"/>
    </xf>
    <xf numFmtId="0" fontId="14" fillId="0" borderId="13"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5" fillId="0" borderId="5" xfId="0" applyFont="1" applyFill="1" applyBorder="1" applyAlignment="1">
      <alignment horizontal="center" vertical="center" wrapText="1"/>
    </xf>
    <xf numFmtId="0" fontId="14" fillId="0" borderId="5" xfId="0" applyFont="1" applyFill="1" applyBorder="1" applyAlignment="1">
      <alignment horizontal="center" vertical="center"/>
    </xf>
    <xf numFmtId="0" fontId="15" fillId="4" borderId="5" xfId="0" applyFont="1" applyFill="1" applyBorder="1" applyAlignment="1">
      <alignment horizontal="center"/>
    </xf>
    <xf numFmtId="0" fontId="14" fillId="0" borderId="13" xfId="0" applyFont="1" applyFill="1" applyBorder="1" applyAlignment="1">
      <alignment horizontal="left" wrapText="1"/>
    </xf>
    <xf numFmtId="0" fontId="14" fillId="0" borderId="14" xfId="0" applyFont="1" applyFill="1" applyBorder="1" applyAlignment="1">
      <alignment horizontal="left" wrapText="1"/>
    </xf>
    <xf numFmtId="0" fontId="14" fillId="0" borderId="15" xfId="0" applyFont="1" applyFill="1" applyBorder="1" applyAlignment="1">
      <alignment horizontal="left" wrapText="1"/>
    </xf>
    <xf numFmtId="0" fontId="15" fillId="4" borderId="13" xfId="0" applyFont="1" applyFill="1" applyBorder="1" applyAlignment="1">
      <alignment horizontal="center" wrapText="1"/>
    </xf>
    <xf numFmtId="0" fontId="15" fillId="4" borderId="14" xfId="0" applyFont="1" applyFill="1" applyBorder="1" applyAlignment="1">
      <alignment horizontal="center" wrapText="1"/>
    </xf>
    <xf numFmtId="0" fontId="15" fillId="4" borderId="15" xfId="0" applyFont="1" applyFill="1" applyBorder="1" applyAlignment="1">
      <alignment horizontal="center" wrapText="1"/>
    </xf>
    <xf numFmtId="0" fontId="14" fillId="0" borderId="5" xfId="0" applyFont="1" applyFill="1" applyBorder="1" applyAlignment="1">
      <alignment horizontal="left" vertical="top" wrapText="1"/>
    </xf>
    <xf numFmtId="0" fontId="14" fillId="0" borderId="5" xfId="0" applyFont="1" applyFill="1" applyBorder="1" applyAlignment="1">
      <alignment horizontal="left" vertical="top"/>
    </xf>
    <xf numFmtId="0" fontId="15" fillId="0" borderId="5" xfId="0" applyFont="1" applyFill="1" applyBorder="1" applyAlignment="1">
      <alignment horizontal="center" wrapText="1"/>
    </xf>
    <xf numFmtId="0" fontId="15" fillId="0" borderId="5" xfId="0" applyFont="1" applyFill="1" applyBorder="1" applyAlignment="1">
      <alignment horizontal="center"/>
    </xf>
    <xf numFmtId="0" fontId="15" fillId="0" borderId="13" xfId="0" applyFont="1" applyFill="1" applyBorder="1" applyAlignment="1">
      <alignment horizontal="center" wrapText="1"/>
    </xf>
    <xf numFmtId="0" fontId="15" fillId="0" borderId="14" xfId="0" applyFont="1" applyFill="1" applyBorder="1" applyAlignment="1">
      <alignment horizontal="center" wrapText="1"/>
    </xf>
    <xf numFmtId="0" fontId="15" fillId="0" borderId="15" xfId="0" applyFont="1" applyFill="1" applyBorder="1" applyAlignment="1">
      <alignment horizontal="center" wrapText="1"/>
    </xf>
    <xf numFmtId="0" fontId="14" fillId="0" borderId="5" xfId="0" applyFont="1" applyFill="1" applyBorder="1" applyAlignment="1">
      <alignment horizontal="center" vertical="center" wrapText="1"/>
    </xf>
    <xf numFmtId="0" fontId="26" fillId="0" borderId="5" xfId="0" applyFont="1" applyBorder="1" applyAlignment="1">
      <alignment horizontal="center" vertical="center"/>
    </xf>
    <xf numFmtId="0" fontId="24" fillId="0" borderId="33"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24" fillId="0" borderId="37" xfId="0" applyFont="1" applyBorder="1" applyAlignment="1">
      <alignment horizontal="center" vertical="center" wrapText="1"/>
    </xf>
    <xf numFmtId="0" fontId="24" fillId="0" borderId="38" xfId="0" applyFont="1" applyBorder="1" applyAlignment="1">
      <alignment horizontal="center" vertical="center" wrapText="1"/>
    </xf>
    <xf numFmtId="41" fontId="26" fillId="0" borderId="33" xfId="2" applyFont="1" applyBorder="1" applyAlignment="1">
      <alignment horizontal="center" vertical="center" readingOrder="1"/>
    </xf>
    <xf numFmtId="41" fontId="26" fillId="0" borderId="34" xfId="2" applyFont="1" applyBorder="1" applyAlignment="1">
      <alignment horizontal="center" vertical="center" readingOrder="1"/>
    </xf>
    <xf numFmtId="41" fontId="26" fillId="0" borderId="35" xfId="2" applyFont="1" applyBorder="1" applyAlignment="1">
      <alignment horizontal="center" vertical="center" readingOrder="1"/>
    </xf>
    <xf numFmtId="41" fontId="26" fillId="0" borderId="36" xfId="2" applyFont="1" applyBorder="1" applyAlignment="1">
      <alignment horizontal="center" vertical="center" readingOrder="1"/>
    </xf>
    <xf numFmtId="41" fontId="26" fillId="0" borderId="37" xfId="2" applyFont="1" applyBorder="1" applyAlignment="1">
      <alignment horizontal="center" vertical="center" readingOrder="1"/>
    </xf>
    <xf numFmtId="41" fontId="26" fillId="0" borderId="38" xfId="2" applyFont="1" applyBorder="1" applyAlignment="1">
      <alignment horizontal="center" vertical="center" readingOrder="1"/>
    </xf>
    <xf numFmtId="0" fontId="24" fillId="0" borderId="0" xfId="0" applyFont="1" applyBorder="1" applyAlignment="1">
      <alignment horizontal="center" vertical="center" wrapText="1"/>
    </xf>
    <xf numFmtId="0" fontId="24" fillId="0" borderId="39" xfId="0" applyFont="1" applyBorder="1" applyAlignment="1">
      <alignment horizontal="center" vertical="center" wrapText="1"/>
    </xf>
    <xf numFmtId="0" fontId="24" fillId="0" borderId="5" xfId="0" applyFont="1" applyBorder="1" applyAlignment="1">
      <alignment horizontal="center" vertical="center" wrapText="1"/>
    </xf>
    <xf numFmtId="0" fontId="12" fillId="0" borderId="5" xfId="0" applyFont="1" applyBorder="1" applyAlignment="1">
      <alignment horizontal="justify" wrapText="1"/>
    </xf>
    <xf numFmtId="0" fontId="24" fillId="0" borderId="5" xfId="0" applyFont="1" applyBorder="1" applyAlignment="1">
      <alignment horizontal="justify" wrapText="1"/>
    </xf>
    <xf numFmtId="0" fontId="24" fillId="0" borderId="5" xfId="0" applyFont="1" applyBorder="1" applyAlignment="1">
      <alignment horizontal="justify"/>
    </xf>
    <xf numFmtId="0" fontId="24" fillId="0" borderId="5" xfId="0" applyFont="1" applyBorder="1" applyAlignment="1">
      <alignment horizontal="center" wrapText="1"/>
    </xf>
    <xf numFmtId="0" fontId="24" fillId="0" borderId="33" xfId="0" applyFont="1" applyBorder="1" applyAlignment="1">
      <alignment horizontal="center" vertical="center"/>
    </xf>
    <xf numFmtId="0" fontId="24" fillId="0" borderId="34" xfId="0" applyFont="1" applyBorder="1" applyAlignment="1">
      <alignment horizontal="center" vertical="center"/>
    </xf>
    <xf numFmtId="0" fontId="24" fillId="0" borderId="35" xfId="0" applyFont="1" applyBorder="1" applyAlignment="1">
      <alignment horizontal="center" vertical="center"/>
    </xf>
    <xf numFmtId="0" fontId="24" fillId="0" borderId="36" xfId="0" applyFont="1" applyBorder="1" applyAlignment="1">
      <alignment horizontal="center" vertical="center"/>
    </xf>
    <xf numFmtId="0" fontId="24" fillId="0" borderId="37" xfId="0" applyFont="1" applyBorder="1" applyAlignment="1">
      <alignment horizontal="center" vertical="center"/>
    </xf>
    <xf numFmtId="0" fontId="24" fillId="0" borderId="38" xfId="0" applyFont="1" applyBorder="1" applyAlignment="1">
      <alignment horizontal="center" vertical="center"/>
    </xf>
    <xf numFmtId="0" fontId="26" fillId="0" borderId="5" xfId="0" applyFont="1" applyBorder="1" applyAlignment="1">
      <alignment horizontal="center" vertical="center" wrapText="1"/>
    </xf>
    <xf numFmtId="0" fontId="26" fillId="0" borderId="5" xfId="0" applyFont="1" applyBorder="1" applyAlignment="1">
      <alignment horizontal="center" wrapText="1"/>
    </xf>
    <xf numFmtId="0" fontId="26" fillId="0" borderId="5" xfId="0" applyFont="1" applyBorder="1" applyAlignment="1">
      <alignment horizontal="center"/>
    </xf>
    <xf numFmtId="0" fontId="24" fillId="0" borderId="5" xfId="0" applyFont="1" applyBorder="1" applyAlignment="1">
      <alignment horizontal="center" vertical="center"/>
    </xf>
    <xf numFmtId="0" fontId="26" fillId="0" borderId="33" xfId="0" applyFont="1" applyBorder="1" applyAlignment="1">
      <alignment horizontal="center" vertical="center" wrapText="1"/>
    </xf>
    <xf numFmtId="0" fontId="26" fillId="0" borderId="34" xfId="0" applyFont="1" applyBorder="1" applyAlignment="1">
      <alignment horizontal="center" vertical="center" wrapText="1"/>
    </xf>
    <xf numFmtId="0" fontId="26" fillId="0" borderId="35" xfId="0" applyFont="1" applyBorder="1" applyAlignment="1">
      <alignment horizontal="center" vertical="center" wrapText="1"/>
    </xf>
    <xf numFmtId="0" fontId="26" fillId="0" borderId="36"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cellXfs>
  <cellStyles count="3">
    <cellStyle name="Millares [0]" xfId="2" builtinId="6"/>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3</xdr:col>
      <xdr:colOff>950120</xdr:colOff>
      <xdr:row>0</xdr:row>
      <xdr:rowOff>146844</xdr:rowOff>
    </xdr:from>
    <xdr:to>
      <xdr:col>4</xdr:col>
      <xdr:colOff>514353</xdr:colOff>
      <xdr:row>4</xdr:row>
      <xdr:rowOff>99220</xdr:rowOff>
    </xdr:to>
    <xdr:pic>
      <xdr:nvPicPr>
        <xdr:cNvPr id="2" name="Imagen 1" descr="LOGO SECRETARIA final 201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46823" y="146844"/>
          <a:ext cx="1260874" cy="7143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231322</xdr:colOff>
      <xdr:row>0</xdr:row>
      <xdr:rowOff>163286</xdr:rowOff>
    </xdr:from>
    <xdr:to>
      <xdr:col>1</xdr:col>
      <xdr:colOff>938893</xdr:colOff>
      <xdr:row>2</xdr:row>
      <xdr:rowOff>560484</xdr:rowOff>
    </xdr:to>
    <xdr:pic>
      <xdr:nvPicPr>
        <xdr:cNvPr id="5" name="2 Imagen" descr="imagenes_r1_c1">
          <a:extLst>
            <a:ext uri="{FF2B5EF4-FFF2-40B4-BE49-F238E27FC236}">
              <a16:creationId xmlns:a16="http://schemas.microsoft.com/office/drawing/2014/main" id="{00000000-0008-0000-07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231322" y="163286"/>
          <a:ext cx="1469571" cy="1159198"/>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L100"/>
  <sheetViews>
    <sheetView workbookViewId="0">
      <selection activeCell="J2" sqref="J2"/>
    </sheetView>
  </sheetViews>
  <sheetFormatPr baseColWidth="10" defaultColWidth="11.42578125" defaultRowHeight="15" x14ac:dyDescent="0.25"/>
  <cols>
    <col min="1" max="1" width="7" style="3" customWidth="1"/>
    <col min="2" max="2" width="7.5703125" style="3" customWidth="1"/>
    <col min="3" max="3" width="24.5703125" style="3" customWidth="1"/>
    <col min="4" max="4" width="22.140625" style="5" bestFit="1" customWidth="1"/>
    <col min="5" max="5" width="14.42578125" style="4" bestFit="1" customWidth="1"/>
    <col min="6" max="6" width="10.7109375" style="3" bestFit="1" customWidth="1"/>
    <col min="7" max="7" width="14.42578125" style="41" bestFit="1" customWidth="1"/>
    <col min="8" max="9" width="14.42578125" style="45" bestFit="1" customWidth="1"/>
    <col min="10" max="10" width="55.140625" style="32" bestFit="1" customWidth="1"/>
    <col min="11" max="11" width="53.85546875" style="20" customWidth="1"/>
    <col min="12" max="12" width="27.140625" style="3" bestFit="1" customWidth="1"/>
    <col min="13" max="16384" width="11.42578125" style="3"/>
  </cols>
  <sheetData>
    <row r="1" spans="1:12" s="1" customFormat="1" x14ac:dyDescent="0.25">
      <c r="A1" s="1" t="s">
        <v>0</v>
      </c>
      <c r="B1" s="1" t="s">
        <v>6</v>
      </c>
      <c r="C1" s="1" t="s">
        <v>18</v>
      </c>
      <c r="D1" s="6" t="s">
        <v>19</v>
      </c>
      <c r="E1" s="2" t="s">
        <v>1</v>
      </c>
      <c r="F1" s="1" t="s">
        <v>2</v>
      </c>
      <c r="G1" s="38" t="s">
        <v>17</v>
      </c>
      <c r="H1" s="39" t="s">
        <v>3</v>
      </c>
      <c r="I1" s="39" t="s">
        <v>4</v>
      </c>
      <c r="J1" s="40" t="s">
        <v>5</v>
      </c>
      <c r="K1" s="21" t="s">
        <v>99</v>
      </c>
      <c r="L1" s="1" t="s">
        <v>7</v>
      </c>
    </row>
    <row r="2" spans="1:12" ht="150" x14ac:dyDescent="0.25">
      <c r="A2" s="8">
        <v>2</v>
      </c>
      <c r="B2" s="3">
        <v>2018</v>
      </c>
      <c r="C2" s="3" t="s">
        <v>135</v>
      </c>
      <c r="D2" s="5">
        <v>43115</v>
      </c>
      <c r="E2" s="4">
        <v>66500000</v>
      </c>
      <c r="F2" s="3">
        <v>10</v>
      </c>
      <c r="G2" s="41">
        <f>E2/F2</f>
        <v>6650000</v>
      </c>
      <c r="H2" s="42">
        <v>43116</v>
      </c>
      <c r="I2" s="42">
        <v>43419</v>
      </c>
      <c r="J2" s="32" t="s">
        <v>137</v>
      </c>
      <c r="L2" s="22" t="s">
        <v>216</v>
      </c>
    </row>
    <row r="3" spans="1:12" ht="90" x14ac:dyDescent="0.25">
      <c r="A3" s="8">
        <v>3</v>
      </c>
      <c r="B3" s="29">
        <v>2018</v>
      </c>
      <c r="C3" s="3" t="s">
        <v>135</v>
      </c>
      <c r="D3" s="5">
        <v>43117</v>
      </c>
      <c r="E3" s="4">
        <v>48000000</v>
      </c>
      <c r="F3" s="3">
        <v>10</v>
      </c>
      <c r="G3" s="41">
        <f t="shared" ref="G3:G66" si="0">E3/F3</f>
        <v>4800000</v>
      </c>
      <c r="H3" s="42">
        <v>43117</v>
      </c>
      <c r="I3" s="42">
        <v>43420</v>
      </c>
      <c r="J3" s="32" t="s">
        <v>138</v>
      </c>
      <c r="L3" s="20" t="s">
        <v>216</v>
      </c>
    </row>
    <row r="4" spans="1:12" ht="150" x14ac:dyDescent="0.25">
      <c r="A4" s="8">
        <v>4</v>
      </c>
      <c r="B4" s="29">
        <v>2018</v>
      </c>
      <c r="C4" s="3" t="s">
        <v>135</v>
      </c>
      <c r="D4" s="5">
        <v>43117</v>
      </c>
      <c r="E4" s="4">
        <v>73500000</v>
      </c>
      <c r="F4" s="3">
        <v>10</v>
      </c>
      <c r="G4" s="41">
        <f t="shared" si="0"/>
        <v>7350000</v>
      </c>
      <c r="H4" s="42">
        <v>43117</v>
      </c>
      <c r="I4" s="42">
        <v>43420</v>
      </c>
      <c r="J4" s="32" t="s">
        <v>139</v>
      </c>
      <c r="L4" s="3" t="s">
        <v>216</v>
      </c>
    </row>
    <row r="5" spans="1:12" ht="105" x14ac:dyDescent="0.25">
      <c r="A5" s="8">
        <v>5</v>
      </c>
      <c r="B5" s="29">
        <v>2018</v>
      </c>
      <c r="C5" s="3" t="s">
        <v>135</v>
      </c>
      <c r="D5" s="5">
        <v>43119</v>
      </c>
      <c r="E5" s="4">
        <v>49500000</v>
      </c>
      <c r="F5" s="3">
        <v>9</v>
      </c>
      <c r="G5" s="41">
        <f t="shared" si="0"/>
        <v>5500000</v>
      </c>
      <c r="H5" s="42">
        <v>43119</v>
      </c>
      <c r="I5" s="42">
        <v>43391</v>
      </c>
      <c r="J5" s="32" t="s">
        <v>140</v>
      </c>
      <c r="L5" s="3" t="s">
        <v>217</v>
      </c>
    </row>
    <row r="6" spans="1:12" ht="120" x14ac:dyDescent="0.25">
      <c r="A6" s="8">
        <v>6</v>
      </c>
      <c r="B6" s="29">
        <v>2018</v>
      </c>
      <c r="C6" s="3" t="s">
        <v>136</v>
      </c>
      <c r="D6" s="5">
        <v>43122</v>
      </c>
      <c r="E6" s="4">
        <v>18000000</v>
      </c>
      <c r="F6" s="3">
        <v>9</v>
      </c>
      <c r="G6" s="41">
        <f t="shared" si="0"/>
        <v>2000000</v>
      </c>
      <c r="H6" s="42">
        <v>43124</v>
      </c>
      <c r="I6" s="42">
        <v>43396</v>
      </c>
      <c r="J6" s="32" t="s">
        <v>141</v>
      </c>
      <c r="L6" s="3" t="s">
        <v>216</v>
      </c>
    </row>
    <row r="7" spans="1:12" ht="90" x14ac:dyDescent="0.25">
      <c r="A7" s="8">
        <v>7</v>
      </c>
      <c r="B7" s="29">
        <v>2018</v>
      </c>
      <c r="C7" s="3" t="s">
        <v>135</v>
      </c>
      <c r="D7" s="5">
        <v>43125</v>
      </c>
      <c r="E7" s="4">
        <v>44550000</v>
      </c>
      <c r="F7" s="3">
        <v>9</v>
      </c>
      <c r="G7" s="41">
        <f t="shared" si="0"/>
        <v>4950000</v>
      </c>
      <c r="H7" s="42">
        <v>43129</v>
      </c>
      <c r="I7" s="42">
        <v>43462</v>
      </c>
      <c r="J7" s="32" t="s">
        <v>142</v>
      </c>
      <c r="L7" s="3" t="s">
        <v>218</v>
      </c>
    </row>
    <row r="8" spans="1:12" ht="75" x14ac:dyDescent="0.25">
      <c r="A8" s="8">
        <v>8</v>
      </c>
      <c r="B8" s="29">
        <v>2018</v>
      </c>
      <c r="C8" s="3" t="s">
        <v>135</v>
      </c>
      <c r="D8" s="5">
        <v>43122</v>
      </c>
      <c r="E8" s="4">
        <v>38700000</v>
      </c>
      <c r="F8" s="3">
        <v>9</v>
      </c>
      <c r="G8" s="41">
        <f t="shared" si="0"/>
        <v>4300000</v>
      </c>
      <c r="H8" s="42">
        <v>43123</v>
      </c>
      <c r="I8" s="42">
        <v>43395</v>
      </c>
      <c r="J8" s="32" t="s">
        <v>143</v>
      </c>
      <c r="L8" s="3" t="s">
        <v>216</v>
      </c>
    </row>
    <row r="9" spans="1:12" ht="75" x14ac:dyDescent="0.25">
      <c r="A9" s="8">
        <v>9</v>
      </c>
      <c r="B9" s="29">
        <v>2018</v>
      </c>
      <c r="C9" s="3" t="s">
        <v>135</v>
      </c>
      <c r="D9" s="5">
        <v>43122</v>
      </c>
      <c r="E9" s="4">
        <v>44550000</v>
      </c>
      <c r="F9" s="3">
        <v>9</v>
      </c>
      <c r="G9" s="41">
        <f t="shared" si="0"/>
        <v>4950000</v>
      </c>
      <c r="H9" s="42">
        <v>43124</v>
      </c>
      <c r="I9" s="42">
        <v>43396</v>
      </c>
      <c r="J9" s="32" t="s">
        <v>144</v>
      </c>
      <c r="L9" s="3" t="s">
        <v>219</v>
      </c>
    </row>
    <row r="10" spans="1:12" ht="75" x14ac:dyDescent="0.25">
      <c r="A10" s="8">
        <v>10</v>
      </c>
      <c r="B10" s="29">
        <v>2018</v>
      </c>
      <c r="C10" s="3" t="s">
        <v>135</v>
      </c>
      <c r="D10" s="5">
        <v>43122</v>
      </c>
      <c r="E10" s="4">
        <v>40500000</v>
      </c>
      <c r="F10" s="3">
        <v>9</v>
      </c>
      <c r="G10" s="41">
        <f t="shared" si="0"/>
        <v>4500000</v>
      </c>
      <c r="H10" s="42">
        <v>43123</v>
      </c>
      <c r="I10" s="42">
        <v>43395</v>
      </c>
      <c r="J10" s="32" t="s">
        <v>145</v>
      </c>
      <c r="L10" s="3" t="s">
        <v>216</v>
      </c>
    </row>
    <row r="11" spans="1:12" ht="75" x14ac:dyDescent="0.25">
      <c r="A11" s="8">
        <v>11</v>
      </c>
      <c r="B11" s="29">
        <v>2018</v>
      </c>
      <c r="C11" s="3" t="s">
        <v>136</v>
      </c>
      <c r="D11" s="5">
        <v>43126</v>
      </c>
      <c r="E11" s="4">
        <v>15400000</v>
      </c>
      <c r="F11" s="3">
        <v>7</v>
      </c>
      <c r="G11" s="41">
        <f t="shared" si="0"/>
        <v>2200000</v>
      </c>
      <c r="H11" s="42">
        <v>43126</v>
      </c>
      <c r="I11" s="42">
        <v>43337</v>
      </c>
      <c r="J11" s="32" t="s">
        <v>146</v>
      </c>
      <c r="L11" s="3" t="s">
        <v>216</v>
      </c>
    </row>
    <row r="12" spans="1:12" ht="105" x14ac:dyDescent="0.25">
      <c r="A12" s="8">
        <v>12</v>
      </c>
      <c r="B12" s="29">
        <v>2018</v>
      </c>
      <c r="C12" s="3" t="s">
        <v>136</v>
      </c>
      <c r="D12" s="5">
        <v>43126</v>
      </c>
      <c r="E12" s="4">
        <v>15400000</v>
      </c>
      <c r="F12" s="3">
        <v>7</v>
      </c>
      <c r="G12" s="41">
        <f t="shared" si="0"/>
        <v>2200000</v>
      </c>
      <c r="H12" s="43">
        <v>43126</v>
      </c>
      <c r="I12" s="43">
        <v>43337</v>
      </c>
      <c r="J12" s="32" t="s">
        <v>147</v>
      </c>
      <c r="L12" s="3" t="s">
        <v>216</v>
      </c>
    </row>
    <row r="13" spans="1:12" ht="150" x14ac:dyDescent="0.25">
      <c r="A13" s="8">
        <v>13</v>
      </c>
      <c r="B13" s="29">
        <v>2018</v>
      </c>
      <c r="C13" s="3" t="s">
        <v>135</v>
      </c>
      <c r="D13" s="5">
        <v>43122</v>
      </c>
      <c r="E13" s="4">
        <v>62400000</v>
      </c>
      <c r="F13" s="3">
        <v>260</v>
      </c>
      <c r="G13" s="41">
        <f t="shared" si="0"/>
        <v>240000</v>
      </c>
      <c r="H13" s="42">
        <v>43124</v>
      </c>
      <c r="I13" s="42">
        <v>43396</v>
      </c>
      <c r="J13" s="32" t="s">
        <v>148</v>
      </c>
      <c r="L13" s="3" t="s">
        <v>216</v>
      </c>
    </row>
    <row r="14" spans="1:12" ht="90" x14ac:dyDescent="0.25">
      <c r="A14" s="8">
        <v>14</v>
      </c>
      <c r="B14" s="29">
        <v>2018</v>
      </c>
      <c r="C14" s="3" t="s">
        <v>136</v>
      </c>
      <c r="D14" s="5">
        <v>43123</v>
      </c>
      <c r="E14" s="4">
        <v>18000000</v>
      </c>
      <c r="F14" s="3">
        <v>9</v>
      </c>
      <c r="G14" s="41">
        <f t="shared" si="0"/>
        <v>2000000</v>
      </c>
      <c r="H14" s="42">
        <v>43124</v>
      </c>
      <c r="I14" s="42">
        <v>43396</v>
      </c>
      <c r="J14" s="32" t="s">
        <v>149</v>
      </c>
      <c r="L14" s="3" t="s">
        <v>216</v>
      </c>
    </row>
    <row r="15" spans="1:12" ht="90" x14ac:dyDescent="0.25">
      <c r="A15" s="8">
        <v>15</v>
      </c>
      <c r="B15" s="29">
        <v>2018</v>
      </c>
      <c r="C15" s="3" t="s">
        <v>136</v>
      </c>
      <c r="D15" s="5">
        <v>43123</v>
      </c>
      <c r="E15" s="4">
        <v>18000000</v>
      </c>
      <c r="F15" s="3">
        <v>9</v>
      </c>
      <c r="G15" s="41">
        <f t="shared" si="0"/>
        <v>2000000</v>
      </c>
      <c r="H15" s="42">
        <v>43124</v>
      </c>
      <c r="I15" s="42">
        <v>43396</v>
      </c>
      <c r="J15" s="32" t="s">
        <v>150</v>
      </c>
      <c r="L15" s="3" t="s">
        <v>216</v>
      </c>
    </row>
    <row r="16" spans="1:12" ht="105" x14ac:dyDescent="0.25">
      <c r="A16" s="8">
        <v>16</v>
      </c>
      <c r="B16" s="29">
        <v>2018</v>
      </c>
      <c r="C16" s="3" t="s">
        <v>135</v>
      </c>
      <c r="D16" s="5">
        <v>43123</v>
      </c>
      <c r="E16" s="4">
        <v>40500000</v>
      </c>
      <c r="F16" s="3">
        <v>9</v>
      </c>
      <c r="G16" s="41">
        <f t="shared" si="0"/>
        <v>4500000</v>
      </c>
      <c r="H16" s="42">
        <v>43124</v>
      </c>
      <c r="I16" s="42">
        <v>43396</v>
      </c>
      <c r="J16" s="32" t="s">
        <v>151</v>
      </c>
      <c r="L16" s="3" t="s">
        <v>216</v>
      </c>
    </row>
    <row r="17" spans="1:12" ht="90" x14ac:dyDescent="0.25">
      <c r="A17" s="8">
        <v>17</v>
      </c>
      <c r="B17" s="29">
        <v>2018</v>
      </c>
      <c r="C17" s="3" t="s">
        <v>136</v>
      </c>
      <c r="D17" s="5">
        <v>43123</v>
      </c>
      <c r="E17" s="4">
        <v>19800000</v>
      </c>
      <c r="F17" s="3">
        <v>9</v>
      </c>
      <c r="G17" s="41">
        <f t="shared" si="0"/>
        <v>2200000</v>
      </c>
      <c r="H17" s="42">
        <v>43124</v>
      </c>
      <c r="I17" s="42">
        <v>43396</v>
      </c>
      <c r="J17" s="32" t="s">
        <v>152</v>
      </c>
      <c r="L17" s="3" t="s">
        <v>216</v>
      </c>
    </row>
    <row r="18" spans="1:12" ht="75" x14ac:dyDescent="0.25">
      <c r="A18" s="8">
        <v>18</v>
      </c>
      <c r="B18" s="29">
        <v>2018</v>
      </c>
      <c r="C18" s="3" t="s">
        <v>135</v>
      </c>
      <c r="D18" s="5">
        <v>43124</v>
      </c>
      <c r="E18" s="4">
        <v>63800000</v>
      </c>
      <c r="F18" s="3">
        <v>11</v>
      </c>
      <c r="G18" s="41">
        <f t="shared" si="0"/>
        <v>5800000</v>
      </c>
      <c r="H18" s="42">
        <v>43124</v>
      </c>
      <c r="I18" s="42">
        <v>43457</v>
      </c>
      <c r="J18" s="32" t="s">
        <v>153</v>
      </c>
      <c r="L18" s="3" t="s">
        <v>220</v>
      </c>
    </row>
    <row r="19" spans="1:12" ht="120" x14ac:dyDescent="0.25">
      <c r="A19" s="8">
        <v>19</v>
      </c>
      <c r="B19" s="29">
        <v>2018</v>
      </c>
      <c r="C19" s="3" t="s">
        <v>135</v>
      </c>
      <c r="D19" s="5">
        <v>43124</v>
      </c>
      <c r="E19" s="4">
        <v>60000000</v>
      </c>
      <c r="F19" s="3">
        <v>8</v>
      </c>
      <c r="G19" s="41">
        <f t="shared" si="0"/>
        <v>7500000</v>
      </c>
      <c r="H19" s="42">
        <v>43124</v>
      </c>
      <c r="I19" s="42">
        <v>43366</v>
      </c>
      <c r="J19" s="32" t="s">
        <v>154</v>
      </c>
      <c r="L19" s="3" t="s">
        <v>216</v>
      </c>
    </row>
    <row r="20" spans="1:12" ht="105" x14ac:dyDescent="0.25">
      <c r="A20" s="8">
        <v>20</v>
      </c>
      <c r="B20" s="29">
        <v>2018</v>
      </c>
      <c r="C20" s="3" t="s">
        <v>136</v>
      </c>
      <c r="D20" s="5">
        <v>43126</v>
      </c>
      <c r="E20" s="4">
        <v>17600000</v>
      </c>
      <c r="F20" s="3">
        <v>8</v>
      </c>
      <c r="G20" s="41">
        <f t="shared" si="0"/>
        <v>2200000</v>
      </c>
      <c r="H20" s="42">
        <v>43126</v>
      </c>
      <c r="I20" s="42">
        <v>43368</v>
      </c>
      <c r="J20" s="32" t="s">
        <v>155</v>
      </c>
      <c r="L20" s="3" t="s">
        <v>216</v>
      </c>
    </row>
    <row r="21" spans="1:12" ht="60" x14ac:dyDescent="0.25">
      <c r="A21" s="8">
        <v>21</v>
      </c>
      <c r="B21" s="29">
        <v>2018</v>
      </c>
      <c r="C21" s="3" t="s">
        <v>136</v>
      </c>
      <c r="D21" s="5">
        <v>43126</v>
      </c>
      <c r="E21" s="4">
        <v>14400000</v>
      </c>
      <c r="F21" s="3">
        <v>8</v>
      </c>
      <c r="G21" s="41">
        <f t="shared" si="0"/>
        <v>1800000</v>
      </c>
      <c r="H21" s="42">
        <v>43129</v>
      </c>
      <c r="I21" s="42">
        <v>43371</v>
      </c>
      <c r="J21" s="32" t="s">
        <v>156</v>
      </c>
      <c r="L21" s="3" t="s">
        <v>216</v>
      </c>
    </row>
    <row r="22" spans="1:12" ht="60" x14ac:dyDescent="0.25">
      <c r="A22" s="8">
        <v>22</v>
      </c>
      <c r="B22" s="29">
        <v>2018</v>
      </c>
      <c r="C22" s="3" t="s">
        <v>136</v>
      </c>
      <c r="D22" s="5">
        <v>43124</v>
      </c>
      <c r="E22" s="4">
        <v>14400000</v>
      </c>
      <c r="F22" s="3">
        <v>8</v>
      </c>
      <c r="G22" s="41">
        <f t="shared" si="0"/>
        <v>1800000</v>
      </c>
      <c r="H22" s="42">
        <v>43129</v>
      </c>
      <c r="I22" s="42">
        <v>43371</v>
      </c>
      <c r="J22" s="32" t="s">
        <v>157</v>
      </c>
      <c r="L22" s="3" t="s">
        <v>216</v>
      </c>
    </row>
    <row r="23" spans="1:12" ht="75" x14ac:dyDescent="0.25">
      <c r="A23" s="8">
        <v>23</v>
      </c>
      <c r="B23" s="29">
        <v>2018</v>
      </c>
      <c r="C23" s="3" t="s">
        <v>135</v>
      </c>
      <c r="D23" s="5">
        <v>43125</v>
      </c>
      <c r="E23" s="4">
        <v>35700000</v>
      </c>
      <c r="F23" s="3">
        <v>7</v>
      </c>
      <c r="G23" s="41">
        <f t="shared" si="0"/>
        <v>5100000</v>
      </c>
      <c r="H23" s="42">
        <v>43126</v>
      </c>
      <c r="I23" s="42">
        <v>43337</v>
      </c>
      <c r="J23" s="32" t="s">
        <v>158</v>
      </c>
      <c r="L23" s="3" t="s">
        <v>216</v>
      </c>
    </row>
    <row r="24" spans="1:12" ht="75" x14ac:dyDescent="0.25">
      <c r="A24" s="8">
        <v>24</v>
      </c>
      <c r="B24" s="29">
        <v>2018</v>
      </c>
      <c r="C24" s="3" t="s">
        <v>135</v>
      </c>
      <c r="D24" s="5">
        <v>43125</v>
      </c>
      <c r="E24" s="4">
        <v>35700000</v>
      </c>
      <c r="F24" s="3">
        <v>7</v>
      </c>
      <c r="G24" s="41">
        <f t="shared" si="0"/>
        <v>5100000</v>
      </c>
      <c r="H24" s="42">
        <v>43126</v>
      </c>
      <c r="I24" s="42">
        <v>43337</v>
      </c>
      <c r="J24" s="32" t="s">
        <v>159</v>
      </c>
      <c r="L24" s="3" t="s">
        <v>216</v>
      </c>
    </row>
    <row r="25" spans="1:12" ht="75" x14ac:dyDescent="0.25">
      <c r="A25" s="8">
        <v>25</v>
      </c>
      <c r="B25" s="29">
        <v>2018</v>
      </c>
      <c r="C25" s="3" t="s">
        <v>135</v>
      </c>
      <c r="D25" s="5">
        <v>43125</v>
      </c>
      <c r="E25" s="4">
        <v>35700000</v>
      </c>
      <c r="F25" s="3">
        <v>7</v>
      </c>
      <c r="G25" s="41">
        <f t="shared" si="0"/>
        <v>5100000</v>
      </c>
      <c r="H25" s="42">
        <v>43129</v>
      </c>
      <c r="I25" s="42">
        <v>43340</v>
      </c>
      <c r="J25" s="32" t="s">
        <v>160</v>
      </c>
      <c r="L25" s="3" t="s">
        <v>216</v>
      </c>
    </row>
    <row r="26" spans="1:12" ht="75" x14ac:dyDescent="0.25">
      <c r="A26" s="8">
        <v>26</v>
      </c>
      <c r="B26" s="29">
        <v>2018</v>
      </c>
      <c r="C26" s="3" t="s">
        <v>135</v>
      </c>
      <c r="D26" s="5">
        <v>43125</v>
      </c>
      <c r="E26" s="4">
        <v>31500000</v>
      </c>
      <c r="F26" s="3">
        <v>7</v>
      </c>
      <c r="G26" s="41">
        <f t="shared" si="0"/>
        <v>4500000</v>
      </c>
      <c r="H26" s="43">
        <v>43126</v>
      </c>
      <c r="I26" s="43">
        <v>43337</v>
      </c>
      <c r="J26" s="32" t="s">
        <v>161</v>
      </c>
      <c r="L26" s="3" t="s">
        <v>216</v>
      </c>
    </row>
    <row r="27" spans="1:12" ht="75" x14ac:dyDescent="0.25">
      <c r="A27" s="8">
        <v>27</v>
      </c>
      <c r="B27" s="29">
        <v>2018</v>
      </c>
      <c r="C27" s="3" t="s">
        <v>135</v>
      </c>
      <c r="D27" s="5">
        <v>43125</v>
      </c>
      <c r="E27" s="4">
        <v>31500000</v>
      </c>
      <c r="F27" s="3">
        <v>7</v>
      </c>
      <c r="G27" s="41">
        <f t="shared" si="0"/>
        <v>4500000</v>
      </c>
      <c r="H27" s="42">
        <v>43126</v>
      </c>
      <c r="I27" s="42">
        <v>43337</v>
      </c>
      <c r="J27" s="32" t="s">
        <v>162</v>
      </c>
      <c r="L27" s="3" t="s">
        <v>216</v>
      </c>
    </row>
    <row r="28" spans="1:12" ht="75" x14ac:dyDescent="0.25">
      <c r="A28" s="8">
        <v>28</v>
      </c>
      <c r="B28" s="29">
        <v>2018</v>
      </c>
      <c r="C28" s="3" t="s">
        <v>135</v>
      </c>
      <c r="D28" s="5">
        <v>43125</v>
      </c>
      <c r="E28" s="4">
        <v>31500000</v>
      </c>
      <c r="F28" s="3">
        <v>7</v>
      </c>
      <c r="G28" s="41">
        <f t="shared" si="0"/>
        <v>4500000</v>
      </c>
      <c r="H28" s="42">
        <v>43130</v>
      </c>
      <c r="I28" s="42">
        <v>43341</v>
      </c>
      <c r="J28" s="32" t="s">
        <v>163</v>
      </c>
      <c r="L28" s="3" t="s">
        <v>216</v>
      </c>
    </row>
    <row r="29" spans="1:12" ht="75" x14ac:dyDescent="0.25">
      <c r="A29" s="8">
        <v>29</v>
      </c>
      <c r="B29" s="29">
        <v>2018</v>
      </c>
      <c r="C29" s="3" t="s">
        <v>135</v>
      </c>
      <c r="D29" s="5">
        <v>43125</v>
      </c>
      <c r="E29" s="4">
        <v>31500000</v>
      </c>
      <c r="F29" s="3">
        <v>7</v>
      </c>
      <c r="G29" s="41">
        <f t="shared" si="0"/>
        <v>4500000</v>
      </c>
      <c r="H29" s="42">
        <v>43126</v>
      </c>
      <c r="I29" s="42">
        <v>43337</v>
      </c>
      <c r="J29" s="32" t="s">
        <v>164</v>
      </c>
      <c r="L29" s="3" t="s">
        <v>216</v>
      </c>
    </row>
    <row r="30" spans="1:12" ht="75" x14ac:dyDescent="0.25">
      <c r="A30" s="8">
        <v>30</v>
      </c>
      <c r="B30" s="29">
        <v>2018</v>
      </c>
      <c r="C30" s="3" t="s">
        <v>135</v>
      </c>
      <c r="D30" s="5">
        <v>43125</v>
      </c>
      <c r="E30" s="4">
        <v>31500000</v>
      </c>
      <c r="F30" s="3">
        <v>7</v>
      </c>
      <c r="G30" s="41">
        <f t="shared" si="0"/>
        <v>4500000</v>
      </c>
      <c r="H30" s="42">
        <v>43126</v>
      </c>
      <c r="I30" s="42">
        <v>43337</v>
      </c>
      <c r="J30" s="32" t="s">
        <v>165</v>
      </c>
      <c r="L30" s="3" t="s">
        <v>216</v>
      </c>
    </row>
    <row r="31" spans="1:12" ht="90" x14ac:dyDescent="0.25">
      <c r="A31" s="8">
        <v>31</v>
      </c>
      <c r="B31" s="29">
        <v>2018</v>
      </c>
      <c r="C31" s="3" t="s">
        <v>136</v>
      </c>
      <c r="D31" s="5">
        <v>43125</v>
      </c>
      <c r="E31" s="4">
        <v>19800000</v>
      </c>
      <c r="F31" s="3">
        <v>9</v>
      </c>
      <c r="G31" s="41">
        <f t="shared" si="0"/>
        <v>2200000</v>
      </c>
      <c r="H31" s="43">
        <v>43129</v>
      </c>
      <c r="I31" s="42">
        <v>43401</v>
      </c>
      <c r="J31" s="32" t="s">
        <v>166</v>
      </c>
      <c r="L31" s="3" t="s">
        <v>221</v>
      </c>
    </row>
    <row r="32" spans="1:12" ht="90" x14ac:dyDescent="0.25">
      <c r="A32" s="8">
        <v>32</v>
      </c>
      <c r="B32" s="29">
        <v>2018</v>
      </c>
      <c r="C32" s="3" t="s">
        <v>136</v>
      </c>
      <c r="D32" s="5">
        <v>43125</v>
      </c>
      <c r="E32" s="4">
        <v>17600000</v>
      </c>
      <c r="F32" s="3">
        <v>8</v>
      </c>
      <c r="G32" s="41">
        <f t="shared" si="0"/>
        <v>2200000</v>
      </c>
      <c r="H32" s="42">
        <v>43129</v>
      </c>
      <c r="I32" s="42">
        <v>43371</v>
      </c>
      <c r="J32" s="32" t="s">
        <v>167</v>
      </c>
      <c r="L32" s="3" t="s">
        <v>216</v>
      </c>
    </row>
    <row r="33" spans="1:12" ht="105" x14ac:dyDescent="0.25">
      <c r="A33" s="8">
        <v>33</v>
      </c>
      <c r="B33" s="29">
        <v>2018</v>
      </c>
      <c r="C33" s="3" t="s">
        <v>135</v>
      </c>
      <c r="D33" s="5">
        <v>43125</v>
      </c>
      <c r="E33" s="4">
        <v>46400000</v>
      </c>
      <c r="F33" s="3">
        <v>8</v>
      </c>
      <c r="G33" s="41">
        <f t="shared" si="0"/>
        <v>5800000</v>
      </c>
      <c r="H33" s="42">
        <v>43126</v>
      </c>
      <c r="I33" s="42">
        <v>43368</v>
      </c>
      <c r="J33" s="32" t="s">
        <v>168</v>
      </c>
      <c r="L33" s="3" t="s">
        <v>222</v>
      </c>
    </row>
    <row r="34" spans="1:12" ht="105" x14ac:dyDescent="0.25">
      <c r="A34" s="8">
        <v>34</v>
      </c>
      <c r="B34" s="29">
        <v>2018</v>
      </c>
      <c r="C34" s="3" t="s">
        <v>135</v>
      </c>
      <c r="D34" s="5">
        <v>43126</v>
      </c>
      <c r="E34" s="4">
        <v>31500000</v>
      </c>
      <c r="F34" s="3">
        <v>7</v>
      </c>
      <c r="G34" s="41">
        <f t="shared" si="0"/>
        <v>4500000</v>
      </c>
      <c r="H34" s="42">
        <v>43126</v>
      </c>
      <c r="I34" s="42">
        <v>43337</v>
      </c>
      <c r="J34" s="32" t="s">
        <v>169</v>
      </c>
      <c r="L34" s="3" t="s">
        <v>216</v>
      </c>
    </row>
    <row r="35" spans="1:12" ht="105" x14ac:dyDescent="0.25">
      <c r="A35" s="8">
        <v>35</v>
      </c>
      <c r="B35" s="29">
        <v>2018</v>
      </c>
      <c r="C35" s="3" t="s">
        <v>135</v>
      </c>
      <c r="D35" s="5">
        <v>43126</v>
      </c>
      <c r="E35" s="4">
        <v>31500000</v>
      </c>
      <c r="F35" s="3">
        <v>7</v>
      </c>
      <c r="G35" s="41">
        <f t="shared" si="0"/>
        <v>4500000</v>
      </c>
      <c r="H35" s="42">
        <v>43136</v>
      </c>
      <c r="I35" s="42">
        <v>43347</v>
      </c>
      <c r="J35" s="32" t="s">
        <v>170</v>
      </c>
      <c r="L35" s="3" t="s">
        <v>216</v>
      </c>
    </row>
    <row r="36" spans="1:12" ht="105" x14ac:dyDescent="0.25">
      <c r="A36" s="8">
        <v>36</v>
      </c>
      <c r="B36" s="29">
        <v>2018</v>
      </c>
      <c r="C36" s="3" t="s">
        <v>135</v>
      </c>
      <c r="D36" s="5">
        <v>43126</v>
      </c>
      <c r="E36" s="4">
        <v>31500000</v>
      </c>
      <c r="F36" s="3">
        <v>7</v>
      </c>
      <c r="G36" s="41">
        <f t="shared" si="0"/>
        <v>4500000</v>
      </c>
      <c r="H36" s="42">
        <v>43129</v>
      </c>
      <c r="I36" s="42">
        <v>43340</v>
      </c>
      <c r="J36" s="32" t="s">
        <v>171</v>
      </c>
      <c r="L36" s="3" t="s">
        <v>216</v>
      </c>
    </row>
    <row r="37" spans="1:12" ht="105" x14ac:dyDescent="0.25">
      <c r="A37" s="8">
        <v>37</v>
      </c>
      <c r="B37" s="29">
        <v>2018</v>
      </c>
      <c r="C37" s="3" t="s">
        <v>135</v>
      </c>
      <c r="D37" s="5">
        <v>43126</v>
      </c>
      <c r="E37" s="4">
        <v>31500000</v>
      </c>
      <c r="F37" s="3">
        <v>7</v>
      </c>
      <c r="G37" s="41">
        <f t="shared" si="0"/>
        <v>4500000</v>
      </c>
      <c r="H37" s="42">
        <v>43126</v>
      </c>
      <c r="I37" s="42">
        <v>43337</v>
      </c>
      <c r="J37" s="32" t="s">
        <v>172</v>
      </c>
      <c r="L37" s="3" t="s">
        <v>216</v>
      </c>
    </row>
    <row r="38" spans="1:12" ht="45" x14ac:dyDescent="0.25">
      <c r="A38" s="8">
        <v>38</v>
      </c>
      <c r="B38" s="29">
        <v>2018</v>
      </c>
      <c r="C38" s="3" t="s">
        <v>135</v>
      </c>
      <c r="D38" s="5">
        <v>43126</v>
      </c>
      <c r="E38" s="4">
        <v>35700000</v>
      </c>
      <c r="F38" s="3">
        <v>7</v>
      </c>
      <c r="G38" s="41">
        <f t="shared" si="0"/>
        <v>5100000</v>
      </c>
      <c r="H38" s="42">
        <v>43126</v>
      </c>
      <c r="I38" s="42">
        <v>43337</v>
      </c>
      <c r="J38" s="32" t="s">
        <v>173</v>
      </c>
      <c r="L38" s="3" t="s">
        <v>216</v>
      </c>
    </row>
    <row r="39" spans="1:12" ht="75" x14ac:dyDescent="0.25">
      <c r="A39" s="8">
        <v>39</v>
      </c>
      <c r="B39" s="29">
        <v>2018</v>
      </c>
      <c r="C39" s="3" t="s">
        <v>135</v>
      </c>
      <c r="D39" s="5">
        <v>43126</v>
      </c>
      <c r="E39" s="4">
        <v>35700000</v>
      </c>
      <c r="F39" s="3">
        <v>7</v>
      </c>
      <c r="G39" s="41">
        <f t="shared" si="0"/>
        <v>5100000</v>
      </c>
      <c r="H39" s="42">
        <v>43129</v>
      </c>
      <c r="I39" s="42">
        <v>43340</v>
      </c>
      <c r="J39" s="32" t="s">
        <v>174</v>
      </c>
      <c r="L39" s="3" t="s">
        <v>216</v>
      </c>
    </row>
    <row r="40" spans="1:12" ht="75" x14ac:dyDescent="0.25">
      <c r="A40" s="8">
        <v>40</v>
      </c>
      <c r="B40" s="29">
        <v>2018</v>
      </c>
      <c r="C40" s="3" t="s">
        <v>135</v>
      </c>
      <c r="D40" s="5">
        <v>43126</v>
      </c>
      <c r="E40" s="4">
        <v>35700000</v>
      </c>
      <c r="F40" s="3">
        <v>7</v>
      </c>
      <c r="G40" s="41">
        <f t="shared" si="0"/>
        <v>5100000</v>
      </c>
      <c r="H40" s="42">
        <v>43129</v>
      </c>
      <c r="I40" s="42">
        <v>43340</v>
      </c>
      <c r="J40" s="32" t="s">
        <v>175</v>
      </c>
      <c r="L40" s="3" t="s">
        <v>216</v>
      </c>
    </row>
    <row r="41" spans="1:12" ht="45" x14ac:dyDescent="0.25">
      <c r="A41" s="8">
        <v>41</v>
      </c>
      <c r="B41" s="29">
        <v>2018</v>
      </c>
      <c r="C41" s="3" t="s">
        <v>135</v>
      </c>
      <c r="D41" s="5">
        <v>43126</v>
      </c>
      <c r="E41" s="4">
        <v>35700000</v>
      </c>
      <c r="F41" s="3">
        <v>7</v>
      </c>
      <c r="G41" s="41">
        <f t="shared" si="0"/>
        <v>5100000</v>
      </c>
      <c r="H41" s="42">
        <v>43126</v>
      </c>
      <c r="I41" s="42">
        <v>43337</v>
      </c>
      <c r="J41" s="32" t="s">
        <v>173</v>
      </c>
      <c r="L41" s="3" t="s">
        <v>216</v>
      </c>
    </row>
    <row r="42" spans="1:12" ht="75" x14ac:dyDescent="0.25">
      <c r="A42" s="8">
        <v>42</v>
      </c>
      <c r="B42" s="29">
        <v>2018</v>
      </c>
      <c r="C42" s="3" t="s">
        <v>135</v>
      </c>
      <c r="D42" s="5">
        <v>43126</v>
      </c>
      <c r="E42" s="4">
        <v>31500000</v>
      </c>
      <c r="F42" s="3">
        <v>7</v>
      </c>
      <c r="G42" s="41">
        <f t="shared" si="0"/>
        <v>4500000</v>
      </c>
      <c r="H42" s="42">
        <v>43129</v>
      </c>
      <c r="I42" s="42">
        <v>43340</v>
      </c>
      <c r="J42" s="32" t="s">
        <v>176</v>
      </c>
      <c r="L42" s="3" t="s">
        <v>216</v>
      </c>
    </row>
    <row r="43" spans="1:12" ht="75" x14ac:dyDescent="0.25">
      <c r="A43" s="8">
        <v>43</v>
      </c>
      <c r="B43" s="29">
        <v>2018</v>
      </c>
      <c r="C43" s="3" t="s">
        <v>135</v>
      </c>
      <c r="D43" s="5">
        <v>43126</v>
      </c>
      <c r="E43" s="4">
        <v>31500000</v>
      </c>
      <c r="F43" s="3">
        <v>7</v>
      </c>
      <c r="G43" s="41">
        <f t="shared" si="0"/>
        <v>4500000</v>
      </c>
      <c r="H43" s="42">
        <v>43129</v>
      </c>
      <c r="I43" s="42">
        <v>43340</v>
      </c>
      <c r="J43" s="32" t="s">
        <v>177</v>
      </c>
      <c r="L43" s="3" t="s">
        <v>216</v>
      </c>
    </row>
    <row r="44" spans="1:12" ht="105" x14ac:dyDescent="0.25">
      <c r="A44" s="8">
        <v>44</v>
      </c>
      <c r="B44" s="29">
        <v>2018</v>
      </c>
      <c r="C44" s="3" t="s">
        <v>135</v>
      </c>
      <c r="D44" s="5">
        <v>43126</v>
      </c>
      <c r="E44" s="4">
        <v>44000000</v>
      </c>
      <c r="F44" s="3">
        <v>8</v>
      </c>
      <c r="G44" s="41">
        <f t="shared" si="0"/>
        <v>5500000</v>
      </c>
      <c r="H44" s="42">
        <v>43129</v>
      </c>
      <c r="I44" s="42">
        <v>43340</v>
      </c>
      <c r="J44" s="32" t="s">
        <v>178</v>
      </c>
      <c r="L44" s="3" t="s">
        <v>216</v>
      </c>
    </row>
    <row r="45" spans="1:12" ht="150" x14ac:dyDescent="0.25">
      <c r="A45" s="8">
        <v>45</v>
      </c>
      <c r="B45" s="29">
        <v>2018</v>
      </c>
      <c r="C45" s="3" t="s">
        <v>135</v>
      </c>
      <c r="D45" s="5">
        <v>43126</v>
      </c>
      <c r="E45" s="4">
        <v>30100000</v>
      </c>
      <c r="F45" s="3">
        <v>7</v>
      </c>
      <c r="G45" s="41">
        <f t="shared" si="0"/>
        <v>4300000</v>
      </c>
      <c r="H45" s="42">
        <v>43129</v>
      </c>
      <c r="I45" s="42">
        <v>43340</v>
      </c>
      <c r="J45" s="32" t="s">
        <v>179</v>
      </c>
      <c r="L45" s="3" t="s">
        <v>216</v>
      </c>
    </row>
    <row r="46" spans="1:12" ht="105" x14ac:dyDescent="0.25">
      <c r="A46" s="8">
        <v>46</v>
      </c>
      <c r="B46" s="29">
        <v>2018</v>
      </c>
      <c r="C46" s="3" t="s">
        <v>135</v>
      </c>
      <c r="D46" s="5">
        <v>43126</v>
      </c>
      <c r="E46" s="4">
        <v>35700000</v>
      </c>
      <c r="F46" s="3">
        <v>7</v>
      </c>
      <c r="G46" s="41">
        <f t="shared" si="0"/>
        <v>5100000</v>
      </c>
      <c r="H46" s="42">
        <v>43129</v>
      </c>
      <c r="I46" s="42">
        <v>43340</v>
      </c>
      <c r="J46" s="32" t="s">
        <v>180</v>
      </c>
      <c r="L46" s="3" t="s">
        <v>223</v>
      </c>
    </row>
    <row r="47" spans="1:12" ht="105" x14ac:dyDescent="0.25">
      <c r="A47" s="8">
        <v>47</v>
      </c>
      <c r="B47" s="29">
        <v>2018</v>
      </c>
      <c r="C47" s="3" t="s">
        <v>135</v>
      </c>
      <c r="D47" s="5">
        <v>43126</v>
      </c>
      <c r="E47" s="4">
        <v>39600000</v>
      </c>
      <c r="F47" s="3">
        <v>8</v>
      </c>
      <c r="G47" s="41">
        <f t="shared" si="0"/>
        <v>4950000</v>
      </c>
      <c r="H47" s="42">
        <v>43129</v>
      </c>
      <c r="I47" s="42">
        <v>43371</v>
      </c>
      <c r="J47" s="32" t="s">
        <v>181</v>
      </c>
      <c r="L47" s="3" t="s">
        <v>216</v>
      </c>
    </row>
    <row r="48" spans="1:12" ht="105" x14ac:dyDescent="0.25">
      <c r="A48" s="8">
        <v>48</v>
      </c>
      <c r="B48" s="29">
        <v>2018</v>
      </c>
      <c r="C48" s="3" t="s">
        <v>135</v>
      </c>
      <c r="D48" s="5">
        <v>43126</v>
      </c>
      <c r="E48" s="4">
        <v>54450000</v>
      </c>
      <c r="F48" s="3">
        <v>11</v>
      </c>
      <c r="G48" s="41">
        <f t="shared" si="0"/>
        <v>4950000</v>
      </c>
      <c r="H48" s="42">
        <v>43129</v>
      </c>
      <c r="I48" s="42">
        <v>43462</v>
      </c>
      <c r="J48" s="32" t="s">
        <v>182</v>
      </c>
      <c r="L48" s="3" t="s">
        <v>220</v>
      </c>
    </row>
    <row r="49" spans="1:12" ht="105" x14ac:dyDescent="0.25">
      <c r="A49" s="8">
        <v>49</v>
      </c>
      <c r="B49" s="29">
        <v>2018</v>
      </c>
      <c r="C49" s="3" t="s">
        <v>135</v>
      </c>
      <c r="D49" s="5">
        <v>43126</v>
      </c>
      <c r="E49" s="4">
        <v>54450000</v>
      </c>
      <c r="F49" s="3">
        <v>11</v>
      </c>
      <c r="G49" s="41">
        <f t="shared" si="0"/>
        <v>4950000</v>
      </c>
      <c r="H49" s="42">
        <v>43129</v>
      </c>
      <c r="I49" s="42">
        <v>43462</v>
      </c>
      <c r="J49" s="32" t="s">
        <v>183</v>
      </c>
      <c r="L49" s="3" t="s">
        <v>220</v>
      </c>
    </row>
    <row r="50" spans="1:12" ht="120" x14ac:dyDescent="0.25">
      <c r="A50" s="8">
        <v>50</v>
      </c>
      <c r="B50" s="29">
        <v>2018</v>
      </c>
      <c r="C50" s="3" t="s">
        <v>136</v>
      </c>
      <c r="D50" s="5">
        <v>43126</v>
      </c>
      <c r="E50" s="4">
        <v>17600000</v>
      </c>
      <c r="F50" s="3">
        <v>8</v>
      </c>
      <c r="G50" s="41">
        <f t="shared" si="0"/>
        <v>2200000</v>
      </c>
      <c r="H50" s="42">
        <v>43130</v>
      </c>
      <c r="I50" s="42">
        <v>43372</v>
      </c>
      <c r="J50" s="32" t="s">
        <v>184</v>
      </c>
      <c r="L50" s="3" t="s">
        <v>216</v>
      </c>
    </row>
    <row r="51" spans="1:12" ht="75" x14ac:dyDescent="0.25">
      <c r="A51" s="8">
        <v>51</v>
      </c>
      <c r="B51" s="29">
        <v>2018</v>
      </c>
      <c r="C51" s="3" t="s">
        <v>136</v>
      </c>
      <c r="D51" s="5">
        <v>43126</v>
      </c>
      <c r="E51" s="4">
        <v>25600000</v>
      </c>
      <c r="F51" s="3">
        <v>8</v>
      </c>
      <c r="G51" s="41">
        <f t="shared" si="0"/>
        <v>3200000</v>
      </c>
      <c r="H51" s="42">
        <v>43129</v>
      </c>
      <c r="I51" s="42">
        <v>43371</v>
      </c>
      <c r="J51" s="32" t="s">
        <v>185</v>
      </c>
      <c r="L51" s="3" t="s">
        <v>223</v>
      </c>
    </row>
    <row r="52" spans="1:12" ht="90" x14ac:dyDescent="0.25">
      <c r="A52" s="8">
        <v>52</v>
      </c>
      <c r="B52" s="29">
        <v>2018</v>
      </c>
      <c r="C52" s="3" t="s">
        <v>135</v>
      </c>
      <c r="D52" s="5">
        <v>43126</v>
      </c>
      <c r="E52" s="4">
        <v>52500000</v>
      </c>
      <c r="F52" s="3">
        <v>7</v>
      </c>
      <c r="G52" s="41">
        <f t="shared" si="0"/>
        <v>7500000</v>
      </c>
      <c r="H52" s="42">
        <v>43129</v>
      </c>
      <c r="I52" s="42">
        <v>43340</v>
      </c>
      <c r="J52" s="32" t="s">
        <v>186</v>
      </c>
      <c r="L52" s="3" t="s">
        <v>216</v>
      </c>
    </row>
    <row r="53" spans="1:12" ht="90" x14ac:dyDescent="0.25">
      <c r="A53" s="8">
        <v>53</v>
      </c>
      <c r="B53" s="29">
        <v>2018</v>
      </c>
      <c r="C53" s="3" t="s">
        <v>135</v>
      </c>
      <c r="D53" s="5">
        <v>43126</v>
      </c>
      <c r="E53" s="4">
        <v>52500000</v>
      </c>
      <c r="F53" s="3">
        <v>7</v>
      </c>
      <c r="G53" s="41">
        <f t="shared" si="0"/>
        <v>7500000</v>
      </c>
      <c r="H53" s="42">
        <v>43129</v>
      </c>
      <c r="I53" s="42">
        <v>43340</v>
      </c>
      <c r="J53" s="32" t="s">
        <v>187</v>
      </c>
      <c r="L53" s="3" t="s">
        <v>216</v>
      </c>
    </row>
    <row r="54" spans="1:12" ht="75" x14ac:dyDescent="0.25">
      <c r="A54" s="8">
        <v>54</v>
      </c>
      <c r="B54" s="29">
        <v>2018</v>
      </c>
      <c r="C54" s="3" t="s">
        <v>135</v>
      </c>
      <c r="D54" s="5">
        <v>43126</v>
      </c>
      <c r="E54" s="4">
        <v>53200000</v>
      </c>
      <c r="F54" s="3">
        <v>8</v>
      </c>
      <c r="G54" s="41">
        <f t="shared" si="0"/>
        <v>6650000</v>
      </c>
      <c r="H54" s="42">
        <v>43129</v>
      </c>
      <c r="I54" s="42">
        <v>43371</v>
      </c>
      <c r="J54" s="32" t="s">
        <v>188</v>
      </c>
      <c r="L54" s="3" t="s">
        <v>216</v>
      </c>
    </row>
    <row r="55" spans="1:12" ht="105" x14ac:dyDescent="0.25">
      <c r="A55" s="8">
        <v>55</v>
      </c>
      <c r="B55" s="29">
        <v>2018</v>
      </c>
      <c r="C55" s="3" t="s">
        <v>135</v>
      </c>
      <c r="D55" s="5">
        <v>43126</v>
      </c>
      <c r="E55" s="4">
        <v>53200000</v>
      </c>
      <c r="F55" s="3">
        <v>8</v>
      </c>
      <c r="G55" s="41">
        <f t="shared" si="0"/>
        <v>6650000</v>
      </c>
      <c r="H55" s="44">
        <v>43136</v>
      </c>
      <c r="I55" s="44">
        <v>43377</v>
      </c>
      <c r="J55" s="32" t="s">
        <v>189</v>
      </c>
      <c r="L55" s="3" t="s">
        <v>216</v>
      </c>
    </row>
    <row r="56" spans="1:12" ht="120" x14ac:dyDescent="0.25">
      <c r="A56" s="8">
        <v>56</v>
      </c>
      <c r="B56" s="29">
        <v>2018</v>
      </c>
      <c r="C56" s="3" t="s">
        <v>135</v>
      </c>
      <c r="D56" s="5">
        <v>43126</v>
      </c>
      <c r="E56" s="4">
        <v>60500000</v>
      </c>
      <c r="F56" s="3">
        <v>11</v>
      </c>
      <c r="G56" s="41">
        <f t="shared" si="0"/>
        <v>5500000</v>
      </c>
      <c r="H56" s="42">
        <v>43130</v>
      </c>
      <c r="I56" s="42">
        <v>43463</v>
      </c>
      <c r="J56" s="32" t="s">
        <v>190</v>
      </c>
      <c r="L56" s="3" t="s">
        <v>220</v>
      </c>
    </row>
    <row r="57" spans="1:12" ht="120" x14ac:dyDescent="0.25">
      <c r="A57" s="8">
        <v>57</v>
      </c>
      <c r="B57" s="29">
        <v>2018</v>
      </c>
      <c r="C57" s="3" t="s">
        <v>135</v>
      </c>
      <c r="D57" s="5">
        <v>43126</v>
      </c>
      <c r="E57" s="4">
        <v>34650000</v>
      </c>
      <c r="F57" s="3">
        <v>7</v>
      </c>
      <c r="G57" s="41">
        <f t="shared" si="0"/>
        <v>4950000</v>
      </c>
      <c r="H57" s="42">
        <v>43129</v>
      </c>
      <c r="I57" s="42">
        <v>43340</v>
      </c>
      <c r="J57" s="32" t="s">
        <v>191</v>
      </c>
      <c r="L57" s="3" t="s">
        <v>216</v>
      </c>
    </row>
    <row r="58" spans="1:12" ht="75" x14ac:dyDescent="0.25">
      <c r="A58" s="8">
        <v>58</v>
      </c>
      <c r="B58" s="29">
        <v>2018</v>
      </c>
      <c r="C58" s="3" t="s">
        <v>135</v>
      </c>
      <c r="D58" s="5">
        <v>43126</v>
      </c>
      <c r="E58" s="4">
        <v>38500000</v>
      </c>
      <c r="F58" s="3">
        <v>7</v>
      </c>
      <c r="G58" s="41">
        <f t="shared" si="0"/>
        <v>5500000</v>
      </c>
      <c r="H58" s="42">
        <v>43129</v>
      </c>
      <c r="I58" s="42">
        <v>43340</v>
      </c>
      <c r="J58" s="32" t="s">
        <v>192</v>
      </c>
      <c r="L58" s="3" t="s">
        <v>216</v>
      </c>
    </row>
    <row r="59" spans="1:12" ht="105" x14ac:dyDescent="0.25">
      <c r="A59" s="8">
        <v>59</v>
      </c>
      <c r="B59" s="29">
        <v>2018</v>
      </c>
      <c r="C59" s="3" t="s">
        <v>135</v>
      </c>
      <c r="D59" s="5">
        <v>43126</v>
      </c>
      <c r="E59" s="4">
        <v>44000000</v>
      </c>
      <c r="F59" s="3">
        <v>8</v>
      </c>
      <c r="G59" s="41">
        <f t="shared" si="0"/>
        <v>5500000</v>
      </c>
      <c r="H59" s="42">
        <v>43129</v>
      </c>
      <c r="I59" s="42">
        <v>43371</v>
      </c>
      <c r="J59" s="32" t="s">
        <v>193</v>
      </c>
      <c r="L59" s="3" t="s">
        <v>216</v>
      </c>
    </row>
    <row r="60" spans="1:12" ht="105" x14ac:dyDescent="0.25">
      <c r="A60" s="8">
        <v>60</v>
      </c>
      <c r="B60" s="29">
        <v>2018</v>
      </c>
      <c r="C60" s="3" t="s">
        <v>135</v>
      </c>
      <c r="D60" s="5">
        <v>43126</v>
      </c>
      <c r="E60" s="4">
        <v>36000000</v>
      </c>
      <c r="F60" s="3">
        <v>8</v>
      </c>
      <c r="G60" s="41">
        <f t="shared" si="0"/>
        <v>4500000</v>
      </c>
      <c r="H60" s="42">
        <v>43129</v>
      </c>
      <c r="I60" s="42">
        <v>43371</v>
      </c>
      <c r="J60" s="32" t="s">
        <v>194</v>
      </c>
      <c r="L60" s="3" t="s">
        <v>216</v>
      </c>
    </row>
    <row r="61" spans="1:12" ht="105" x14ac:dyDescent="0.25">
      <c r="A61" s="8">
        <v>61</v>
      </c>
      <c r="B61" s="29">
        <v>2018</v>
      </c>
      <c r="C61" s="3" t="s">
        <v>135</v>
      </c>
      <c r="D61" s="5">
        <v>43126</v>
      </c>
      <c r="E61" s="4">
        <v>35700000</v>
      </c>
      <c r="F61" s="3">
        <v>7</v>
      </c>
      <c r="G61" s="41">
        <f t="shared" si="0"/>
        <v>5100000</v>
      </c>
      <c r="H61" s="42">
        <v>43129</v>
      </c>
      <c r="I61" s="42">
        <v>43340</v>
      </c>
      <c r="J61" s="32" t="s">
        <v>195</v>
      </c>
      <c r="L61" s="3" t="s">
        <v>216</v>
      </c>
    </row>
    <row r="62" spans="1:12" ht="180" x14ac:dyDescent="0.25">
      <c r="A62" s="8">
        <v>62</v>
      </c>
      <c r="B62" s="29">
        <v>2018</v>
      </c>
      <c r="C62" s="3" t="s">
        <v>135</v>
      </c>
      <c r="D62" s="5">
        <v>43126</v>
      </c>
      <c r="E62" s="4">
        <v>42960000</v>
      </c>
      <c r="F62" s="3">
        <v>10</v>
      </c>
      <c r="G62" s="41">
        <f t="shared" si="0"/>
        <v>4296000</v>
      </c>
      <c r="H62" s="42">
        <v>43129</v>
      </c>
      <c r="I62" s="42">
        <v>43432</v>
      </c>
      <c r="J62" s="32" t="s">
        <v>196</v>
      </c>
      <c r="L62" s="3" t="s">
        <v>224</v>
      </c>
    </row>
    <row r="63" spans="1:12" ht="90" x14ac:dyDescent="0.25">
      <c r="A63" s="8">
        <v>63</v>
      </c>
      <c r="B63" s="29">
        <v>2018</v>
      </c>
      <c r="C63" s="3" t="s">
        <v>135</v>
      </c>
      <c r="D63" s="5">
        <v>43126</v>
      </c>
      <c r="E63" s="4">
        <v>35700000</v>
      </c>
      <c r="F63" s="3">
        <v>7</v>
      </c>
      <c r="G63" s="41">
        <f t="shared" si="0"/>
        <v>5100000</v>
      </c>
      <c r="H63" s="42">
        <v>43129</v>
      </c>
      <c r="I63" s="42">
        <v>43340</v>
      </c>
      <c r="J63" s="32" t="s">
        <v>197</v>
      </c>
      <c r="L63" s="3" t="s">
        <v>222</v>
      </c>
    </row>
    <row r="64" spans="1:12" ht="120" x14ac:dyDescent="0.25">
      <c r="A64" s="8">
        <v>64</v>
      </c>
      <c r="B64" s="29">
        <v>2018</v>
      </c>
      <c r="C64" s="3" t="s">
        <v>135</v>
      </c>
      <c r="D64" s="5">
        <v>43126</v>
      </c>
      <c r="E64" s="4">
        <v>35700000</v>
      </c>
      <c r="F64" s="3">
        <v>7</v>
      </c>
      <c r="G64" s="41">
        <f t="shared" si="0"/>
        <v>5100000</v>
      </c>
      <c r="H64" s="42">
        <v>43129</v>
      </c>
      <c r="I64" s="42">
        <v>43340</v>
      </c>
      <c r="J64" s="32" t="s">
        <v>198</v>
      </c>
      <c r="L64" s="3" t="s">
        <v>216</v>
      </c>
    </row>
    <row r="65" spans="1:12" ht="90" x14ac:dyDescent="0.25">
      <c r="A65" s="8">
        <v>65</v>
      </c>
      <c r="B65" s="29">
        <v>2018</v>
      </c>
      <c r="C65" s="3" t="s">
        <v>135</v>
      </c>
      <c r="D65" s="5">
        <v>43126</v>
      </c>
      <c r="E65" s="4">
        <v>34650000</v>
      </c>
      <c r="F65" s="3">
        <v>7</v>
      </c>
      <c r="G65" s="41">
        <f t="shared" si="0"/>
        <v>4950000</v>
      </c>
      <c r="H65" s="42">
        <v>43129</v>
      </c>
      <c r="I65" s="42">
        <v>43340</v>
      </c>
      <c r="J65" s="32" t="s">
        <v>199</v>
      </c>
      <c r="L65" s="3" t="s">
        <v>222</v>
      </c>
    </row>
    <row r="66" spans="1:12" ht="105" x14ac:dyDescent="0.25">
      <c r="A66" s="8">
        <v>66</v>
      </c>
      <c r="B66" s="29">
        <v>2018</v>
      </c>
      <c r="C66" s="3" t="s">
        <v>135</v>
      </c>
      <c r="D66" s="5">
        <v>43126</v>
      </c>
      <c r="E66" s="4">
        <v>46550000</v>
      </c>
      <c r="F66" s="3">
        <v>7</v>
      </c>
      <c r="G66" s="41">
        <f t="shared" si="0"/>
        <v>6650000</v>
      </c>
      <c r="H66" s="42">
        <v>43129</v>
      </c>
      <c r="I66" s="42">
        <v>43340</v>
      </c>
      <c r="J66" s="32" t="s">
        <v>200</v>
      </c>
      <c r="L66" s="3" t="s">
        <v>216</v>
      </c>
    </row>
    <row r="67" spans="1:12" ht="105" x14ac:dyDescent="0.25">
      <c r="A67" s="8">
        <v>67</v>
      </c>
      <c r="B67" s="29">
        <v>2018</v>
      </c>
      <c r="C67" s="3" t="s">
        <v>136</v>
      </c>
      <c r="D67" s="5">
        <v>43126</v>
      </c>
      <c r="E67" s="4">
        <v>15400000</v>
      </c>
      <c r="F67" s="3">
        <v>7</v>
      </c>
      <c r="G67" s="41">
        <f t="shared" ref="G67:G100" si="1">E67/F67</f>
        <v>2200000</v>
      </c>
      <c r="H67" s="42">
        <v>43129</v>
      </c>
      <c r="I67" s="42">
        <v>43340</v>
      </c>
      <c r="J67" s="32" t="s">
        <v>201</v>
      </c>
      <c r="L67" s="3" t="s">
        <v>216</v>
      </c>
    </row>
    <row r="68" spans="1:12" ht="75" x14ac:dyDescent="0.25">
      <c r="A68" s="8">
        <v>68</v>
      </c>
      <c r="B68" s="29">
        <v>2018</v>
      </c>
      <c r="C68" s="3" t="s">
        <v>135</v>
      </c>
      <c r="D68" s="5">
        <v>43126</v>
      </c>
      <c r="E68" s="4">
        <v>42000000</v>
      </c>
      <c r="F68" s="3">
        <v>7</v>
      </c>
      <c r="G68" s="41">
        <f t="shared" si="1"/>
        <v>6000000</v>
      </c>
      <c r="H68" s="42">
        <v>43129</v>
      </c>
      <c r="I68" s="42">
        <v>43340</v>
      </c>
      <c r="J68" s="32" t="s">
        <v>202</v>
      </c>
      <c r="L68" s="3" t="s">
        <v>216</v>
      </c>
    </row>
    <row r="69" spans="1:12" ht="180" x14ac:dyDescent="0.25">
      <c r="A69" s="8">
        <v>69</v>
      </c>
      <c r="B69" s="29">
        <v>2018</v>
      </c>
      <c r="C69" s="3" t="s">
        <v>136</v>
      </c>
      <c r="D69" s="5">
        <v>43126</v>
      </c>
      <c r="E69" s="4">
        <v>27360000</v>
      </c>
      <c r="F69" s="3">
        <v>9</v>
      </c>
      <c r="G69" s="41">
        <f t="shared" si="1"/>
        <v>3040000</v>
      </c>
      <c r="H69" s="42">
        <v>43129</v>
      </c>
      <c r="I69" s="42">
        <v>43401</v>
      </c>
      <c r="J69" s="32" t="s">
        <v>203</v>
      </c>
      <c r="L69" s="3" t="s">
        <v>224</v>
      </c>
    </row>
    <row r="70" spans="1:12" ht="75" x14ac:dyDescent="0.25">
      <c r="A70" s="8">
        <v>70</v>
      </c>
      <c r="B70" s="29">
        <v>2018</v>
      </c>
      <c r="C70" s="3" t="s">
        <v>135</v>
      </c>
      <c r="D70" s="5">
        <v>43126</v>
      </c>
      <c r="E70" s="4">
        <v>35700000</v>
      </c>
      <c r="F70" s="3">
        <v>7</v>
      </c>
      <c r="G70" s="41">
        <f t="shared" si="1"/>
        <v>5100000</v>
      </c>
      <c r="H70" s="42">
        <v>43129</v>
      </c>
      <c r="I70" s="42">
        <v>43340</v>
      </c>
      <c r="J70" s="32" t="s">
        <v>204</v>
      </c>
      <c r="L70" s="3" t="s">
        <v>216</v>
      </c>
    </row>
    <row r="71" spans="1:12" ht="90" x14ac:dyDescent="0.25">
      <c r="A71" s="8">
        <v>71</v>
      </c>
      <c r="B71" s="29">
        <v>2018</v>
      </c>
      <c r="C71" s="3" t="s">
        <v>135</v>
      </c>
      <c r="D71" s="5">
        <v>43126</v>
      </c>
      <c r="E71" s="4">
        <v>31500000</v>
      </c>
      <c r="F71" s="3">
        <v>7</v>
      </c>
      <c r="G71" s="41">
        <f t="shared" si="1"/>
        <v>4500000</v>
      </c>
      <c r="H71" s="42">
        <v>43129</v>
      </c>
      <c r="I71" s="42">
        <v>43340</v>
      </c>
      <c r="J71" s="32" t="s">
        <v>205</v>
      </c>
      <c r="L71" s="3" t="s">
        <v>216</v>
      </c>
    </row>
    <row r="72" spans="1:12" ht="90" x14ac:dyDescent="0.25">
      <c r="A72" s="8">
        <v>72</v>
      </c>
      <c r="B72" s="29">
        <v>2018</v>
      </c>
      <c r="C72" s="3" t="s">
        <v>136</v>
      </c>
      <c r="D72" s="5">
        <v>43126</v>
      </c>
      <c r="E72" s="4">
        <v>19800000</v>
      </c>
      <c r="F72" s="3">
        <v>9</v>
      </c>
      <c r="G72" s="41">
        <f t="shared" si="1"/>
        <v>2200000</v>
      </c>
      <c r="H72" s="42">
        <v>43131</v>
      </c>
      <c r="I72" s="42">
        <v>43403</v>
      </c>
      <c r="J72" s="32" t="s">
        <v>206</v>
      </c>
      <c r="L72" s="3" t="s">
        <v>216</v>
      </c>
    </row>
    <row r="73" spans="1:12" ht="60" x14ac:dyDescent="0.25">
      <c r="A73" s="8">
        <v>73</v>
      </c>
      <c r="B73" s="29">
        <v>2018</v>
      </c>
      <c r="C73" s="3" t="s">
        <v>136</v>
      </c>
      <c r="D73" s="5">
        <v>43126</v>
      </c>
      <c r="E73" s="4">
        <v>14400000</v>
      </c>
      <c r="F73" s="3">
        <v>8</v>
      </c>
      <c r="G73" s="41">
        <f t="shared" si="1"/>
        <v>1800000</v>
      </c>
      <c r="H73" s="43">
        <v>43138</v>
      </c>
      <c r="I73" s="43">
        <v>43379</v>
      </c>
      <c r="J73" s="32" t="s">
        <v>207</v>
      </c>
      <c r="L73" s="3" t="s">
        <v>216</v>
      </c>
    </row>
    <row r="74" spans="1:12" ht="90" x14ac:dyDescent="0.25">
      <c r="A74" s="8">
        <v>74</v>
      </c>
      <c r="B74" s="29">
        <v>2018</v>
      </c>
      <c r="C74" s="3" t="s">
        <v>136</v>
      </c>
      <c r="D74" s="5">
        <v>43126</v>
      </c>
      <c r="E74" s="4">
        <v>19800000</v>
      </c>
      <c r="F74" s="3">
        <v>9</v>
      </c>
      <c r="G74" s="41">
        <f t="shared" si="1"/>
        <v>2200000</v>
      </c>
      <c r="H74" s="42">
        <v>43129</v>
      </c>
      <c r="I74" s="42">
        <v>43401</v>
      </c>
      <c r="J74" s="32" t="s">
        <v>208</v>
      </c>
      <c r="L74" s="3" t="s">
        <v>216</v>
      </c>
    </row>
    <row r="75" spans="1:12" ht="75" x14ac:dyDescent="0.25">
      <c r="A75" s="8">
        <v>75</v>
      </c>
      <c r="B75" s="29">
        <v>2018</v>
      </c>
      <c r="C75" s="3" t="s">
        <v>135</v>
      </c>
      <c r="D75" s="5">
        <v>43126</v>
      </c>
      <c r="E75" s="4">
        <v>34650000</v>
      </c>
      <c r="F75" s="3">
        <v>7</v>
      </c>
      <c r="G75" s="41">
        <f t="shared" si="1"/>
        <v>4950000</v>
      </c>
      <c r="H75" s="42">
        <v>43129</v>
      </c>
      <c r="I75" s="42">
        <v>43340</v>
      </c>
      <c r="J75" s="32" t="s">
        <v>209</v>
      </c>
      <c r="L75" s="3" t="s">
        <v>216</v>
      </c>
    </row>
    <row r="76" spans="1:12" ht="105" x14ac:dyDescent="0.25">
      <c r="A76" s="8">
        <v>76</v>
      </c>
      <c r="B76" s="29">
        <v>2018</v>
      </c>
      <c r="C76" s="3" t="s">
        <v>136</v>
      </c>
      <c r="D76" s="5">
        <v>43126</v>
      </c>
      <c r="E76" s="4">
        <v>17600000</v>
      </c>
      <c r="F76" s="3">
        <v>8</v>
      </c>
      <c r="G76" s="41">
        <f t="shared" si="1"/>
        <v>2200000</v>
      </c>
      <c r="H76" s="42">
        <v>43129</v>
      </c>
      <c r="I76" s="42">
        <v>43371</v>
      </c>
      <c r="J76" s="32" t="s">
        <v>210</v>
      </c>
      <c r="L76" s="3" t="s">
        <v>216</v>
      </c>
    </row>
    <row r="77" spans="1:12" ht="105" x14ac:dyDescent="0.25">
      <c r="A77" s="8">
        <v>77</v>
      </c>
      <c r="B77" s="29">
        <v>2018</v>
      </c>
      <c r="C77" s="3" t="s">
        <v>135</v>
      </c>
      <c r="D77" s="5">
        <v>43126</v>
      </c>
      <c r="E77" s="4">
        <v>31500000</v>
      </c>
      <c r="F77" s="3">
        <v>7</v>
      </c>
      <c r="G77" s="41">
        <f t="shared" si="1"/>
        <v>4500000</v>
      </c>
      <c r="H77" s="42">
        <v>43130</v>
      </c>
      <c r="I77" s="42">
        <v>43341</v>
      </c>
      <c r="J77" s="32" t="s">
        <v>211</v>
      </c>
      <c r="L77" s="3" t="s">
        <v>225</v>
      </c>
    </row>
    <row r="78" spans="1:12" ht="75" x14ac:dyDescent="0.25">
      <c r="A78" s="8">
        <v>78</v>
      </c>
      <c r="B78" s="29">
        <v>2018</v>
      </c>
      <c r="C78" s="3" t="s">
        <v>135</v>
      </c>
      <c r="D78" s="5">
        <v>43126</v>
      </c>
      <c r="E78" s="4">
        <v>38500000</v>
      </c>
      <c r="F78" s="3">
        <v>7</v>
      </c>
      <c r="G78" s="41">
        <f t="shared" si="1"/>
        <v>5500000</v>
      </c>
      <c r="H78" s="42">
        <v>43129</v>
      </c>
      <c r="I78" s="42">
        <v>43340</v>
      </c>
      <c r="J78" s="32" t="s">
        <v>212</v>
      </c>
      <c r="L78" s="3" t="s">
        <v>216</v>
      </c>
    </row>
    <row r="79" spans="1:12" ht="90" x14ac:dyDescent="0.25">
      <c r="A79" s="8">
        <v>79</v>
      </c>
      <c r="B79" s="29">
        <v>2018</v>
      </c>
      <c r="C79" s="3" t="s">
        <v>135</v>
      </c>
      <c r="D79" s="5">
        <v>43126</v>
      </c>
      <c r="E79" s="4">
        <v>31500000</v>
      </c>
      <c r="F79" s="3">
        <v>7</v>
      </c>
      <c r="G79" s="41">
        <f t="shared" si="1"/>
        <v>4500000</v>
      </c>
      <c r="H79" s="42">
        <v>43130</v>
      </c>
      <c r="I79" s="42">
        <v>43341</v>
      </c>
      <c r="J79" s="32" t="s">
        <v>213</v>
      </c>
      <c r="L79" s="3" t="s">
        <v>216</v>
      </c>
    </row>
    <row r="80" spans="1:12" ht="135" x14ac:dyDescent="0.25">
      <c r="A80" s="8">
        <v>80</v>
      </c>
      <c r="B80" s="29">
        <v>2018</v>
      </c>
      <c r="C80" s="3" t="s">
        <v>135</v>
      </c>
      <c r="D80" s="5">
        <v>43126</v>
      </c>
      <c r="E80" s="4">
        <v>36000000</v>
      </c>
      <c r="F80" s="3">
        <v>8</v>
      </c>
      <c r="G80" s="41">
        <f t="shared" si="1"/>
        <v>4500000</v>
      </c>
      <c r="H80" s="42">
        <v>43129</v>
      </c>
      <c r="I80" s="42">
        <v>43371</v>
      </c>
      <c r="J80" s="32" t="s">
        <v>214</v>
      </c>
      <c r="L80" s="3" t="s">
        <v>216</v>
      </c>
    </row>
    <row r="81" spans="1:12" ht="120" x14ac:dyDescent="0.25">
      <c r="A81" s="8">
        <v>81</v>
      </c>
      <c r="B81" s="29">
        <v>2018</v>
      </c>
      <c r="C81" s="3" t="s">
        <v>136</v>
      </c>
      <c r="D81" s="5">
        <v>43126</v>
      </c>
      <c r="E81" s="4">
        <v>25600000</v>
      </c>
      <c r="F81" s="3">
        <v>8</v>
      </c>
      <c r="G81" s="41">
        <f t="shared" si="1"/>
        <v>3200000</v>
      </c>
      <c r="H81" s="42">
        <v>43129</v>
      </c>
      <c r="I81" s="42">
        <v>43371</v>
      </c>
      <c r="J81" s="32" t="s">
        <v>215</v>
      </c>
      <c r="L81" s="3" t="s">
        <v>216</v>
      </c>
    </row>
    <row r="82" spans="1:12" x14ac:dyDescent="0.25">
      <c r="B82" s="29">
        <v>2018</v>
      </c>
      <c r="G82" s="41" t="e">
        <f t="shared" si="1"/>
        <v>#DIV/0!</v>
      </c>
    </row>
    <row r="83" spans="1:12" x14ac:dyDescent="0.25">
      <c r="B83" s="29">
        <v>2018</v>
      </c>
      <c r="G83" s="41" t="e">
        <f t="shared" si="1"/>
        <v>#DIV/0!</v>
      </c>
    </row>
    <row r="84" spans="1:12" x14ac:dyDescent="0.25">
      <c r="B84" s="29">
        <v>2018</v>
      </c>
      <c r="G84" s="41" t="e">
        <f t="shared" si="1"/>
        <v>#DIV/0!</v>
      </c>
    </row>
    <row r="85" spans="1:12" x14ac:dyDescent="0.25">
      <c r="B85" s="29">
        <v>2018</v>
      </c>
      <c r="G85" s="41" t="e">
        <f t="shared" si="1"/>
        <v>#DIV/0!</v>
      </c>
    </row>
    <row r="86" spans="1:12" x14ac:dyDescent="0.25">
      <c r="B86" s="29">
        <v>2018</v>
      </c>
      <c r="G86" s="41" t="e">
        <f t="shared" si="1"/>
        <v>#DIV/0!</v>
      </c>
    </row>
    <row r="87" spans="1:12" x14ac:dyDescent="0.25">
      <c r="B87" s="29">
        <v>2018</v>
      </c>
      <c r="G87" s="41" t="e">
        <f t="shared" si="1"/>
        <v>#DIV/0!</v>
      </c>
    </row>
    <row r="88" spans="1:12" x14ac:dyDescent="0.25">
      <c r="B88" s="29">
        <v>2018</v>
      </c>
      <c r="G88" s="41" t="e">
        <f t="shared" si="1"/>
        <v>#DIV/0!</v>
      </c>
    </row>
    <row r="89" spans="1:12" x14ac:dyDescent="0.25">
      <c r="B89" s="29">
        <v>2018</v>
      </c>
      <c r="G89" s="41" t="e">
        <f t="shared" si="1"/>
        <v>#DIV/0!</v>
      </c>
    </row>
    <row r="90" spans="1:12" x14ac:dyDescent="0.25">
      <c r="B90" s="29">
        <v>2018</v>
      </c>
      <c r="G90" s="41" t="e">
        <f t="shared" si="1"/>
        <v>#DIV/0!</v>
      </c>
    </row>
    <row r="91" spans="1:12" x14ac:dyDescent="0.25">
      <c r="B91" s="29">
        <v>2018</v>
      </c>
      <c r="G91" s="41" t="e">
        <f t="shared" si="1"/>
        <v>#DIV/0!</v>
      </c>
    </row>
    <row r="92" spans="1:12" x14ac:dyDescent="0.25">
      <c r="B92" s="29">
        <v>2018</v>
      </c>
      <c r="G92" s="41" t="e">
        <f t="shared" si="1"/>
        <v>#DIV/0!</v>
      </c>
    </row>
    <row r="93" spans="1:12" x14ac:dyDescent="0.25">
      <c r="B93" s="29">
        <v>2018</v>
      </c>
      <c r="G93" s="41" t="e">
        <f t="shared" si="1"/>
        <v>#DIV/0!</v>
      </c>
    </row>
    <row r="94" spans="1:12" x14ac:dyDescent="0.25">
      <c r="B94" s="29">
        <v>2018</v>
      </c>
      <c r="G94" s="41" t="e">
        <f t="shared" si="1"/>
        <v>#DIV/0!</v>
      </c>
    </row>
    <row r="95" spans="1:12" x14ac:dyDescent="0.25">
      <c r="B95" s="29">
        <v>2018</v>
      </c>
      <c r="G95" s="41" t="e">
        <f t="shared" si="1"/>
        <v>#DIV/0!</v>
      </c>
    </row>
    <row r="96" spans="1:12" x14ac:dyDescent="0.25">
      <c r="B96" s="29">
        <v>2018</v>
      </c>
      <c r="G96" s="41" t="e">
        <f t="shared" si="1"/>
        <v>#DIV/0!</v>
      </c>
    </row>
    <row r="97" spans="2:7" x14ac:dyDescent="0.25">
      <c r="B97" s="29">
        <v>2018</v>
      </c>
      <c r="G97" s="41" t="e">
        <f t="shared" si="1"/>
        <v>#DIV/0!</v>
      </c>
    </row>
    <row r="98" spans="2:7" x14ac:dyDescent="0.25">
      <c r="B98" s="29">
        <v>2018</v>
      </c>
      <c r="G98" s="41" t="e">
        <f t="shared" si="1"/>
        <v>#DIV/0!</v>
      </c>
    </row>
    <row r="99" spans="2:7" x14ac:dyDescent="0.25">
      <c r="B99" s="29">
        <v>2018</v>
      </c>
      <c r="G99" s="41" t="e">
        <f t="shared" si="1"/>
        <v>#DIV/0!</v>
      </c>
    </row>
    <row r="100" spans="2:7" x14ac:dyDescent="0.25">
      <c r="B100" s="29">
        <v>2018</v>
      </c>
      <c r="G100" s="41" t="e">
        <f t="shared" si="1"/>
        <v>#DIV/0!</v>
      </c>
    </row>
  </sheetData>
  <autoFilter ref="A1:L10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dimension ref="A1:F81"/>
  <sheetViews>
    <sheetView workbookViewId="0">
      <selection activeCell="C11" sqref="C11"/>
    </sheetView>
  </sheetViews>
  <sheetFormatPr baseColWidth="10" defaultColWidth="11.42578125" defaultRowHeight="15" x14ac:dyDescent="0.25"/>
  <cols>
    <col min="1" max="1" width="15.42578125" style="19" bestFit="1" customWidth="1"/>
    <col min="2" max="2" width="39.28515625" style="19" bestFit="1" customWidth="1"/>
    <col min="3" max="3" width="33.42578125" style="19" bestFit="1" customWidth="1"/>
    <col min="4" max="4" width="33.42578125" style="19" customWidth="1"/>
    <col min="5" max="5" width="20" style="19" bestFit="1" customWidth="1"/>
    <col min="6" max="6" width="25.85546875" style="19" bestFit="1" customWidth="1"/>
    <col min="7" max="16384" width="11.42578125" style="19"/>
  </cols>
  <sheetData>
    <row r="1" spans="1:6" s="1" customFormat="1" x14ac:dyDescent="0.25">
      <c r="A1" s="1" t="s">
        <v>8</v>
      </c>
      <c r="C1" s="1" t="s">
        <v>11</v>
      </c>
      <c r="D1" s="1" t="s">
        <v>516</v>
      </c>
      <c r="E1" s="1" t="s">
        <v>12</v>
      </c>
      <c r="F1" s="1" t="s">
        <v>13</v>
      </c>
    </row>
    <row r="2" spans="1:6" x14ac:dyDescent="0.25">
      <c r="A2" s="30">
        <v>2</v>
      </c>
      <c r="C2" s="57" t="s">
        <v>488</v>
      </c>
      <c r="D2" s="57" t="s">
        <v>517</v>
      </c>
      <c r="E2" s="58">
        <v>43259788</v>
      </c>
      <c r="F2" s="59" t="s">
        <v>489</v>
      </c>
    </row>
    <row r="3" spans="1:6" x14ac:dyDescent="0.25">
      <c r="A3" s="30">
        <v>3</v>
      </c>
      <c r="C3" s="57" t="s">
        <v>488</v>
      </c>
      <c r="D3" s="57" t="s">
        <v>517</v>
      </c>
      <c r="E3" s="58">
        <v>43259788</v>
      </c>
      <c r="F3" s="59" t="s">
        <v>489</v>
      </c>
    </row>
    <row r="4" spans="1:6" x14ac:dyDescent="0.25">
      <c r="A4" s="30">
        <v>4</v>
      </c>
      <c r="C4" s="59" t="s">
        <v>490</v>
      </c>
      <c r="D4" s="59" t="s">
        <v>517</v>
      </c>
      <c r="E4" s="58">
        <v>1121297814</v>
      </c>
      <c r="F4" s="59" t="s">
        <v>491</v>
      </c>
    </row>
    <row r="5" spans="1:6" x14ac:dyDescent="0.25">
      <c r="A5" s="30">
        <v>5</v>
      </c>
      <c r="B5" s="59" t="s">
        <v>492</v>
      </c>
      <c r="D5" s="59"/>
      <c r="E5" s="58">
        <v>1098669457</v>
      </c>
      <c r="F5" s="59" t="s">
        <v>493</v>
      </c>
    </row>
    <row r="6" spans="1:6" x14ac:dyDescent="0.25">
      <c r="A6" s="30">
        <v>6</v>
      </c>
      <c r="C6" s="57" t="s">
        <v>488</v>
      </c>
      <c r="D6" s="57" t="s">
        <v>517</v>
      </c>
      <c r="E6" s="58">
        <v>43259788</v>
      </c>
      <c r="F6" s="59" t="s">
        <v>489</v>
      </c>
    </row>
    <row r="7" spans="1:6" x14ac:dyDescent="0.25">
      <c r="A7" s="30">
        <v>7</v>
      </c>
      <c r="C7" s="59" t="s">
        <v>494</v>
      </c>
      <c r="D7" s="59" t="s">
        <v>517</v>
      </c>
      <c r="E7" s="58">
        <v>79625666</v>
      </c>
      <c r="F7" s="59" t="s">
        <v>495</v>
      </c>
    </row>
    <row r="8" spans="1:6" x14ac:dyDescent="0.25">
      <c r="A8" s="30">
        <v>8</v>
      </c>
      <c r="C8" s="51" t="s">
        <v>496</v>
      </c>
      <c r="D8" s="51" t="s">
        <v>517</v>
      </c>
      <c r="E8" s="33">
        <v>1032379593</v>
      </c>
      <c r="F8" s="59" t="s">
        <v>495</v>
      </c>
    </row>
    <row r="9" spans="1:6" x14ac:dyDescent="0.25">
      <c r="A9" s="30">
        <v>9</v>
      </c>
      <c r="C9" s="51" t="s">
        <v>496</v>
      </c>
      <c r="D9" s="51" t="s">
        <v>517</v>
      </c>
      <c r="E9" s="33">
        <v>1032379593</v>
      </c>
      <c r="F9" s="59" t="s">
        <v>495</v>
      </c>
    </row>
    <row r="10" spans="1:6" x14ac:dyDescent="0.25">
      <c r="A10" s="30">
        <v>10</v>
      </c>
      <c r="C10" s="51" t="s">
        <v>496</v>
      </c>
      <c r="D10" s="51" t="s">
        <v>517</v>
      </c>
      <c r="E10" s="33">
        <v>1032379593</v>
      </c>
      <c r="F10" s="59" t="s">
        <v>495</v>
      </c>
    </row>
    <row r="11" spans="1:6" x14ac:dyDescent="0.25">
      <c r="A11" s="30">
        <v>11</v>
      </c>
      <c r="C11" s="59" t="s">
        <v>497</v>
      </c>
      <c r="D11" s="59" t="s">
        <v>518</v>
      </c>
      <c r="E11" s="58">
        <v>35402161</v>
      </c>
      <c r="F11" s="59" t="s">
        <v>498</v>
      </c>
    </row>
    <row r="12" spans="1:6" x14ac:dyDescent="0.25">
      <c r="A12" s="30">
        <v>12</v>
      </c>
      <c r="C12" s="59" t="s">
        <v>497</v>
      </c>
      <c r="D12" s="59" t="s">
        <v>518</v>
      </c>
      <c r="E12" s="58">
        <v>35402161</v>
      </c>
      <c r="F12" s="59" t="s">
        <v>498</v>
      </c>
    </row>
    <row r="13" spans="1:6" x14ac:dyDescent="0.25">
      <c r="A13" s="30">
        <v>13</v>
      </c>
      <c r="C13" s="57" t="s">
        <v>488</v>
      </c>
      <c r="D13" s="57" t="s">
        <v>517</v>
      </c>
      <c r="E13" s="58">
        <v>43259788</v>
      </c>
      <c r="F13" s="59" t="s">
        <v>489</v>
      </c>
    </row>
    <row r="14" spans="1:6" x14ac:dyDescent="0.25">
      <c r="A14" s="30">
        <v>14</v>
      </c>
      <c r="C14" s="59" t="s">
        <v>499</v>
      </c>
      <c r="D14" s="59" t="s">
        <v>517</v>
      </c>
      <c r="E14" s="58">
        <v>52897368</v>
      </c>
      <c r="F14" s="59" t="s">
        <v>495</v>
      </c>
    </row>
    <row r="15" spans="1:6" x14ac:dyDescent="0.25">
      <c r="A15" s="30">
        <v>15</v>
      </c>
      <c r="C15" s="59" t="s">
        <v>496</v>
      </c>
      <c r="D15" s="59" t="s">
        <v>517</v>
      </c>
      <c r="E15" s="58">
        <v>79888734</v>
      </c>
      <c r="F15" s="59" t="s">
        <v>495</v>
      </c>
    </row>
    <row r="16" spans="1:6" x14ac:dyDescent="0.25">
      <c r="A16" s="30">
        <v>16</v>
      </c>
      <c r="C16" s="59" t="s">
        <v>500</v>
      </c>
      <c r="D16" s="59" t="s">
        <v>518</v>
      </c>
      <c r="E16" s="58">
        <v>79860623</v>
      </c>
      <c r="F16" s="59" t="s">
        <v>495</v>
      </c>
    </row>
    <row r="17" spans="1:6" x14ac:dyDescent="0.25">
      <c r="A17" s="30">
        <v>17</v>
      </c>
      <c r="B17" s="59" t="s">
        <v>492</v>
      </c>
      <c r="D17" s="59"/>
      <c r="E17" s="58">
        <v>1098669457</v>
      </c>
      <c r="F17" s="59" t="s">
        <v>493</v>
      </c>
    </row>
    <row r="18" spans="1:6" x14ac:dyDescent="0.25">
      <c r="A18" s="30">
        <v>18</v>
      </c>
      <c r="C18" s="57" t="s">
        <v>488</v>
      </c>
      <c r="D18" s="57" t="s">
        <v>517</v>
      </c>
      <c r="E18" s="58">
        <v>43259788</v>
      </c>
      <c r="F18" s="59" t="s">
        <v>489</v>
      </c>
    </row>
    <row r="19" spans="1:6" x14ac:dyDescent="0.25">
      <c r="A19" s="30">
        <v>19</v>
      </c>
      <c r="B19" s="59" t="s">
        <v>492</v>
      </c>
      <c r="D19" s="59"/>
      <c r="E19" s="58">
        <v>1098669457</v>
      </c>
      <c r="F19" s="59" t="s">
        <v>493</v>
      </c>
    </row>
    <row r="20" spans="1:6" x14ac:dyDescent="0.25">
      <c r="A20" s="30">
        <v>20</v>
      </c>
      <c r="C20" s="59" t="s">
        <v>497</v>
      </c>
      <c r="D20" s="59" t="s">
        <v>518</v>
      </c>
      <c r="E20" s="58">
        <v>35402161</v>
      </c>
      <c r="F20" s="59" t="s">
        <v>498</v>
      </c>
    </row>
    <row r="21" spans="1:6" x14ac:dyDescent="0.25">
      <c r="A21" s="30">
        <v>21</v>
      </c>
      <c r="C21" s="59" t="s">
        <v>501</v>
      </c>
      <c r="D21" s="59" t="s">
        <v>518</v>
      </c>
      <c r="E21" s="58">
        <v>1037438</v>
      </c>
      <c r="F21" s="59" t="s">
        <v>502</v>
      </c>
    </row>
    <row r="22" spans="1:6" x14ac:dyDescent="0.25">
      <c r="A22" s="30">
        <v>22</v>
      </c>
      <c r="C22" s="59" t="s">
        <v>503</v>
      </c>
      <c r="D22" s="59" t="s">
        <v>518</v>
      </c>
      <c r="E22" s="58">
        <v>51804966</v>
      </c>
      <c r="F22" s="59" t="s">
        <v>495</v>
      </c>
    </row>
    <row r="23" spans="1:6" x14ac:dyDescent="0.25">
      <c r="A23" s="30">
        <v>23</v>
      </c>
      <c r="C23" s="59" t="s">
        <v>504</v>
      </c>
      <c r="D23" s="59" t="s">
        <v>518</v>
      </c>
      <c r="E23" s="58">
        <v>79888734</v>
      </c>
      <c r="F23" s="59" t="s">
        <v>495</v>
      </c>
    </row>
    <row r="24" spans="1:6" x14ac:dyDescent="0.25">
      <c r="A24" s="30">
        <v>24</v>
      </c>
      <c r="C24" s="59" t="s">
        <v>504</v>
      </c>
      <c r="D24" s="59" t="s">
        <v>518</v>
      </c>
      <c r="E24" s="58">
        <v>79888734</v>
      </c>
      <c r="F24" s="59" t="s">
        <v>495</v>
      </c>
    </row>
    <row r="25" spans="1:6" x14ac:dyDescent="0.25">
      <c r="A25" s="30">
        <v>25</v>
      </c>
      <c r="C25" s="59" t="s">
        <v>504</v>
      </c>
      <c r="D25" s="59" t="s">
        <v>518</v>
      </c>
      <c r="E25" s="58">
        <v>79888734</v>
      </c>
      <c r="F25" s="59" t="s">
        <v>495</v>
      </c>
    </row>
    <row r="26" spans="1:6" x14ac:dyDescent="0.25">
      <c r="A26" s="30">
        <v>26</v>
      </c>
      <c r="C26" s="59" t="s">
        <v>497</v>
      </c>
      <c r="D26" s="59" t="s">
        <v>518</v>
      </c>
      <c r="E26" s="58">
        <v>35402161</v>
      </c>
      <c r="F26" s="59" t="s">
        <v>498</v>
      </c>
    </row>
    <row r="27" spans="1:6" x14ac:dyDescent="0.25">
      <c r="A27" s="30">
        <v>27</v>
      </c>
      <c r="C27" s="51" t="s">
        <v>496</v>
      </c>
      <c r="D27" s="51" t="s">
        <v>517</v>
      </c>
      <c r="E27" s="33">
        <v>1032379593</v>
      </c>
      <c r="F27" s="59" t="s">
        <v>495</v>
      </c>
    </row>
    <row r="28" spans="1:6" x14ac:dyDescent="0.25">
      <c r="A28" s="30">
        <v>28</v>
      </c>
      <c r="C28" s="59" t="s">
        <v>497</v>
      </c>
      <c r="D28" s="59" t="s">
        <v>518</v>
      </c>
      <c r="E28" s="58">
        <v>35402161</v>
      </c>
      <c r="F28" s="59" t="s">
        <v>498</v>
      </c>
    </row>
    <row r="29" spans="1:6" x14ac:dyDescent="0.25">
      <c r="A29" s="30">
        <v>29</v>
      </c>
      <c r="C29" s="51" t="s">
        <v>496</v>
      </c>
      <c r="D29" s="51" t="s">
        <v>517</v>
      </c>
      <c r="E29" s="33">
        <v>1032379593</v>
      </c>
      <c r="F29" s="59" t="s">
        <v>495</v>
      </c>
    </row>
    <row r="30" spans="1:6" x14ac:dyDescent="0.25">
      <c r="A30" s="30">
        <v>30</v>
      </c>
      <c r="C30" s="51" t="s">
        <v>496</v>
      </c>
      <c r="D30" s="51" t="s">
        <v>517</v>
      </c>
      <c r="E30" s="33">
        <v>1032379593</v>
      </c>
      <c r="F30" s="59" t="s">
        <v>495</v>
      </c>
    </row>
    <row r="31" spans="1:6" x14ac:dyDescent="0.25">
      <c r="A31" s="30">
        <v>31</v>
      </c>
      <c r="C31" s="59" t="s">
        <v>500</v>
      </c>
      <c r="D31" s="59" t="s">
        <v>518</v>
      </c>
      <c r="E31" s="58">
        <v>79860623</v>
      </c>
      <c r="F31" s="59" t="s">
        <v>495</v>
      </c>
    </row>
    <row r="32" spans="1:6" x14ac:dyDescent="0.25">
      <c r="A32" s="30">
        <v>32</v>
      </c>
      <c r="C32" s="59" t="s">
        <v>497</v>
      </c>
      <c r="D32" s="59" t="s">
        <v>518</v>
      </c>
      <c r="E32" s="58">
        <v>35402161</v>
      </c>
      <c r="F32" s="59" t="s">
        <v>498</v>
      </c>
    </row>
    <row r="33" spans="1:6" x14ac:dyDescent="0.25">
      <c r="A33" s="30">
        <v>33</v>
      </c>
      <c r="C33" s="59" t="s">
        <v>505</v>
      </c>
      <c r="D33" s="59" t="s">
        <v>517</v>
      </c>
      <c r="E33" s="58">
        <v>79876655</v>
      </c>
      <c r="F33" s="59" t="s">
        <v>495</v>
      </c>
    </row>
    <row r="34" spans="1:6" x14ac:dyDescent="0.25">
      <c r="A34" s="30">
        <v>34</v>
      </c>
      <c r="C34" s="59" t="s">
        <v>503</v>
      </c>
      <c r="D34" s="59" t="s">
        <v>518</v>
      </c>
      <c r="E34" s="58">
        <v>51804966</v>
      </c>
      <c r="F34" s="59" t="s">
        <v>495</v>
      </c>
    </row>
    <row r="35" spans="1:6" x14ac:dyDescent="0.25">
      <c r="A35" s="30">
        <v>35</v>
      </c>
      <c r="C35" s="59" t="s">
        <v>506</v>
      </c>
      <c r="D35" s="59" t="s">
        <v>518</v>
      </c>
      <c r="E35" s="58">
        <v>19475710</v>
      </c>
      <c r="F35" s="59" t="s">
        <v>495</v>
      </c>
    </row>
    <row r="36" spans="1:6" x14ac:dyDescent="0.25">
      <c r="A36" s="30">
        <v>36</v>
      </c>
      <c r="C36" s="59" t="s">
        <v>507</v>
      </c>
      <c r="D36" s="59" t="s">
        <v>518</v>
      </c>
      <c r="E36" s="58">
        <v>79413209</v>
      </c>
      <c r="F36" s="59" t="s">
        <v>495</v>
      </c>
    </row>
    <row r="37" spans="1:6" x14ac:dyDescent="0.25">
      <c r="A37" s="30">
        <v>37</v>
      </c>
      <c r="C37" s="59" t="s">
        <v>501</v>
      </c>
      <c r="D37" s="59" t="s">
        <v>518</v>
      </c>
      <c r="E37" s="58">
        <v>1037438</v>
      </c>
      <c r="F37" s="59" t="s">
        <v>502</v>
      </c>
    </row>
    <row r="38" spans="1:6" x14ac:dyDescent="0.25">
      <c r="A38" s="30">
        <v>38</v>
      </c>
      <c r="C38" s="59" t="s">
        <v>507</v>
      </c>
      <c r="D38" s="59" t="s">
        <v>518</v>
      </c>
      <c r="E38" s="58">
        <v>79413209</v>
      </c>
      <c r="F38" s="59" t="s">
        <v>495</v>
      </c>
    </row>
    <row r="39" spans="1:6" x14ac:dyDescent="0.25">
      <c r="A39" s="30">
        <v>39</v>
      </c>
      <c r="C39" s="59" t="s">
        <v>503</v>
      </c>
      <c r="D39" s="59" t="s">
        <v>518</v>
      </c>
      <c r="E39" s="58">
        <v>51804966</v>
      </c>
      <c r="F39" s="59" t="s">
        <v>495</v>
      </c>
    </row>
    <row r="40" spans="1:6" x14ac:dyDescent="0.25">
      <c r="A40" s="30">
        <v>40</v>
      </c>
      <c r="C40" s="59" t="s">
        <v>501</v>
      </c>
      <c r="D40" s="59" t="s">
        <v>518</v>
      </c>
      <c r="E40" s="58">
        <v>1037438</v>
      </c>
      <c r="F40" s="59" t="s">
        <v>502</v>
      </c>
    </row>
    <row r="41" spans="1:6" x14ac:dyDescent="0.25">
      <c r="A41" s="30">
        <v>41</v>
      </c>
      <c r="C41" s="59" t="s">
        <v>506</v>
      </c>
      <c r="D41" s="59" t="s">
        <v>518</v>
      </c>
      <c r="E41" s="58">
        <v>19475710</v>
      </c>
      <c r="F41" s="59" t="s">
        <v>495</v>
      </c>
    </row>
    <row r="42" spans="1:6" x14ac:dyDescent="0.25">
      <c r="A42" s="30">
        <v>42</v>
      </c>
      <c r="C42" s="59" t="s">
        <v>497</v>
      </c>
      <c r="D42" s="59" t="s">
        <v>518</v>
      </c>
      <c r="E42" s="58">
        <v>35402161</v>
      </c>
      <c r="F42" s="59" t="s">
        <v>498</v>
      </c>
    </row>
    <row r="43" spans="1:6" x14ac:dyDescent="0.25">
      <c r="A43" s="30">
        <v>43</v>
      </c>
      <c r="C43" s="59" t="s">
        <v>497</v>
      </c>
      <c r="D43" s="59" t="s">
        <v>518</v>
      </c>
      <c r="E43" s="58">
        <v>35402161</v>
      </c>
      <c r="F43" s="59" t="s">
        <v>498</v>
      </c>
    </row>
    <row r="44" spans="1:6" x14ac:dyDescent="0.25">
      <c r="A44" s="30">
        <v>44</v>
      </c>
      <c r="B44" s="59" t="s">
        <v>492</v>
      </c>
      <c r="D44" s="59"/>
      <c r="E44" s="58">
        <v>1098669457</v>
      </c>
      <c r="F44" s="59" t="s">
        <v>493</v>
      </c>
    </row>
    <row r="45" spans="1:6" x14ac:dyDescent="0.25">
      <c r="A45" s="30">
        <v>45</v>
      </c>
      <c r="B45" s="59" t="s">
        <v>492</v>
      </c>
      <c r="D45" s="59"/>
      <c r="E45" s="58">
        <v>1098669457</v>
      </c>
      <c r="F45" s="59" t="s">
        <v>493</v>
      </c>
    </row>
    <row r="46" spans="1:6" x14ac:dyDescent="0.25">
      <c r="A46" s="30">
        <v>46</v>
      </c>
      <c r="C46" s="59" t="s">
        <v>505</v>
      </c>
      <c r="D46" s="59" t="s">
        <v>517</v>
      </c>
      <c r="E46" s="58">
        <v>79876655</v>
      </c>
      <c r="F46" s="59" t="s">
        <v>495</v>
      </c>
    </row>
    <row r="47" spans="1:6" x14ac:dyDescent="0.25">
      <c r="A47" s="30">
        <v>47</v>
      </c>
      <c r="C47" s="59" t="s">
        <v>505</v>
      </c>
      <c r="D47" s="59" t="s">
        <v>517</v>
      </c>
      <c r="E47" s="58">
        <v>79876655</v>
      </c>
      <c r="F47" s="59" t="s">
        <v>495</v>
      </c>
    </row>
    <row r="48" spans="1:6" x14ac:dyDescent="0.25">
      <c r="A48" s="30">
        <v>48</v>
      </c>
      <c r="C48" s="59" t="s">
        <v>494</v>
      </c>
      <c r="D48" s="59" t="s">
        <v>517</v>
      </c>
      <c r="E48" s="58">
        <v>79625666</v>
      </c>
      <c r="F48" s="59" t="s">
        <v>495</v>
      </c>
    </row>
    <row r="49" spans="1:6" x14ac:dyDescent="0.25">
      <c r="A49" s="30">
        <v>49</v>
      </c>
      <c r="C49" s="59" t="s">
        <v>505</v>
      </c>
      <c r="D49" s="59" t="s">
        <v>517</v>
      </c>
      <c r="E49" s="58">
        <v>79876655</v>
      </c>
      <c r="F49" s="59" t="s">
        <v>495</v>
      </c>
    </row>
    <row r="50" spans="1:6" x14ac:dyDescent="0.25">
      <c r="A50" s="30">
        <v>50</v>
      </c>
      <c r="C50" s="59" t="s">
        <v>508</v>
      </c>
      <c r="D50" s="59" t="s">
        <v>518</v>
      </c>
      <c r="E50" s="58">
        <v>51970113</v>
      </c>
      <c r="F50" s="59" t="s">
        <v>495</v>
      </c>
    </row>
    <row r="51" spans="1:6" x14ac:dyDescent="0.25">
      <c r="A51" s="30">
        <v>51</v>
      </c>
      <c r="C51" s="59" t="s">
        <v>505</v>
      </c>
      <c r="D51" s="59" t="s">
        <v>517</v>
      </c>
      <c r="E51" s="58">
        <v>79876655</v>
      </c>
      <c r="F51" s="59" t="s">
        <v>495</v>
      </c>
    </row>
    <row r="52" spans="1:6" x14ac:dyDescent="0.25">
      <c r="A52" s="30">
        <v>52</v>
      </c>
      <c r="B52" s="59" t="s">
        <v>492</v>
      </c>
      <c r="D52" s="59"/>
      <c r="E52" s="58">
        <v>1098669457</v>
      </c>
      <c r="F52" s="59" t="s">
        <v>493</v>
      </c>
    </row>
    <row r="53" spans="1:6" x14ac:dyDescent="0.25">
      <c r="A53" s="30">
        <v>53</v>
      </c>
      <c r="B53" s="59" t="s">
        <v>492</v>
      </c>
      <c r="D53" s="59"/>
      <c r="E53" s="58">
        <v>1098669457</v>
      </c>
      <c r="F53" s="59" t="s">
        <v>493</v>
      </c>
    </row>
    <row r="54" spans="1:6" x14ac:dyDescent="0.25">
      <c r="A54" s="30">
        <v>54</v>
      </c>
      <c r="C54" s="59" t="s">
        <v>505</v>
      </c>
      <c r="D54" s="59" t="s">
        <v>517</v>
      </c>
      <c r="E54" s="58">
        <v>79876655</v>
      </c>
      <c r="F54" s="59" t="s">
        <v>495</v>
      </c>
    </row>
    <row r="55" spans="1:6" x14ac:dyDescent="0.25">
      <c r="A55" s="30">
        <v>55</v>
      </c>
      <c r="C55" s="59" t="s">
        <v>505</v>
      </c>
      <c r="D55" s="59" t="s">
        <v>517</v>
      </c>
      <c r="E55" s="58">
        <v>79876655</v>
      </c>
      <c r="F55" s="59" t="s">
        <v>495</v>
      </c>
    </row>
    <row r="56" spans="1:6" x14ac:dyDescent="0.25">
      <c r="A56" s="30">
        <v>56</v>
      </c>
      <c r="C56" s="59" t="s">
        <v>505</v>
      </c>
      <c r="D56" s="59" t="s">
        <v>517</v>
      </c>
      <c r="E56" s="58">
        <v>79876655</v>
      </c>
      <c r="F56" s="59" t="s">
        <v>495</v>
      </c>
    </row>
    <row r="57" spans="1:6" x14ac:dyDescent="0.25">
      <c r="A57" s="30">
        <v>57</v>
      </c>
      <c r="C57" s="59" t="s">
        <v>500</v>
      </c>
      <c r="D57" s="59" t="s">
        <v>518</v>
      </c>
      <c r="E57" s="58">
        <v>79860623</v>
      </c>
      <c r="F57" s="59" t="s">
        <v>495</v>
      </c>
    </row>
    <row r="58" spans="1:6" x14ac:dyDescent="0.25">
      <c r="A58" s="30">
        <v>58</v>
      </c>
      <c r="C58" s="59" t="s">
        <v>497</v>
      </c>
      <c r="D58" s="59" t="s">
        <v>518</v>
      </c>
      <c r="E58" s="58">
        <v>35402161</v>
      </c>
      <c r="F58" s="59" t="s">
        <v>498</v>
      </c>
    </row>
    <row r="59" spans="1:6" x14ac:dyDescent="0.25">
      <c r="A59" s="30">
        <v>59</v>
      </c>
      <c r="C59" s="59" t="s">
        <v>505</v>
      </c>
      <c r="D59" s="59" t="s">
        <v>517</v>
      </c>
      <c r="E59" s="58">
        <v>79876655</v>
      </c>
      <c r="F59" s="59" t="s">
        <v>495</v>
      </c>
    </row>
    <row r="60" spans="1:6" x14ac:dyDescent="0.25">
      <c r="A60" s="30">
        <v>60</v>
      </c>
      <c r="C60" s="59" t="s">
        <v>505</v>
      </c>
      <c r="D60" s="59" t="s">
        <v>517</v>
      </c>
      <c r="E60" s="58">
        <v>79876655</v>
      </c>
      <c r="F60" s="59" t="s">
        <v>495</v>
      </c>
    </row>
    <row r="61" spans="1:6" x14ac:dyDescent="0.25">
      <c r="A61" s="30">
        <v>61</v>
      </c>
      <c r="C61" s="59" t="s">
        <v>505</v>
      </c>
      <c r="D61" s="59" t="s">
        <v>517</v>
      </c>
      <c r="E61" s="58">
        <v>79876655</v>
      </c>
      <c r="F61" s="59" t="s">
        <v>495</v>
      </c>
    </row>
    <row r="62" spans="1:6" x14ac:dyDescent="0.25">
      <c r="A62" s="30">
        <v>62</v>
      </c>
      <c r="C62" s="59" t="s">
        <v>505</v>
      </c>
      <c r="D62" s="59" t="s">
        <v>517</v>
      </c>
      <c r="E62" s="58">
        <v>79876655</v>
      </c>
      <c r="F62" s="59" t="s">
        <v>495</v>
      </c>
    </row>
    <row r="63" spans="1:6" x14ac:dyDescent="0.25">
      <c r="A63" s="30">
        <v>63</v>
      </c>
      <c r="C63" s="59" t="s">
        <v>505</v>
      </c>
      <c r="D63" s="59" t="s">
        <v>517</v>
      </c>
      <c r="E63" s="58">
        <v>79876655</v>
      </c>
      <c r="F63" s="59" t="s">
        <v>495</v>
      </c>
    </row>
    <row r="64" spans="1:6" x14ac:dyDescent="0.25">
      <c r="A64" s="30">
        <v>64</v>
      </c>
      <c r="C64" s="59" t="s">
        <v>500</v>
      </c>
      <c r="D64" s="59" t="s">
        <v>518</v>
      </c>
      <c r="E64" s="58">
        <v>79860623</v>
      </c>
      <c r="F64" s="59" t="s">
        <v>495</v>
      </c>
    </row>
    <row r="65" spans="1:6" x14ac:dyDescent="0.25">
      <c r="A65" s="30">
        <v>65</v>
      </c>
      <c r="C65" s="59" t="s">
        <v>505</v>
      </c>
      <c r="D65" s="59" t="s">
        <v>517</v>
      </c>
      <c r="E65" s="58">
        <v>79876655</v>
      </c>
      <c r="F65" s="59" t="s">
        <v>495</v>
      </c>
    </row>
    <row r="66" spans="1:6" x14ac:dyDescent="0.25">
      <c r="A66" s="30">
        <v>66</v>
      </c>
      <c r="B66" s="59" t="s">
        <v>492</v>
      </c>
      <c r="D66" s="59"/>
      <c r="E66" s="58">
        <v>1098669457</v>
      </c>
      <c r="F66" s="59" t="s">
        <v>493</v>
      </c>
    </row>
    <row r="67" spans="1:6" x14ac:dyDescent="0.25">
      <c r="A67" s="30">
        <v>67</v>
      </c>
      <c r="C67" s="59" t="s">
        <v>500</v>
      </c>
      <c r="D67" s="59" t="s">
        <v>518</v>
      </c>
      <c r="E67" s="58">
        <v>35402161</v>
      </c>
      <c r="F67" s="59" t="s">
        <v>498</v>
      </c>
    </row>
    <row r="68" spans="1:6" x14ac:dyDescent="0.25">
      <c r="A68" s="30">
        <v>68</v>
      </c>
      <c r="C68" s="59" t="s">
        <v>505</v>
      </c>
      <c r="D68" s="59" t="s">
        <v>517</v>
      </c>
      <c r="E68" s="58">
        <v>79876655</v>
      </c>
      <c r="F68" s="59" t="s">
        <v>495</v>
      </c>
    </row>
    <row r="69" spans="1:6" x14ac:dyDescent="0.25">
      <c r="A69" s="30">
        <v>69</v>
      </c>
      <c r="C69" s="59" t="s">
        <v>505</v>
      </c>
      <c r="D69" s="59" t="s">
        <v>517</v>
      </c>
      <c r="E69" s="58">
        <v>79876655</v>
      </c>
      <c r="F69" s="59" t="s">
        <v>495</v>
      </c>
    </row>
    <row r="70" spans="1:6" x14ac:dyDescent="0.25">
      <c r="A70" s="30">
        <v>70</v>
      </c>
      <c r="C70" s="59" t="s">
        <v>505</v>
      </c>
      <c r="D70" s="59" t="s">
        <v>517</v>
      </c>
      <c r="E70" s="58">
        <v>79876655</v>
      </c>
      <c r="F70" s="59" t="s">
        <v>495</v>
      </c>
    </row>
    <row r="71" spans="1:6" x14ac:dyDescent="0.25">
      <c r="A71" s="30">
        <v>71</v>
      </c>
      <c r="B71" s="59" t="s">
        <v>492</v>
      </c>
      <c r="D71" s="59"/>
      <c r="E71" s="58">
        <v>1098669457</v>
      </c>
      <c r="F71" s="59" t="s">
        <v>493</v>
      </c>
    </row>
    <row r="72" spans="1:6" x14ac:dyDescent="0.25">
      <c r="A72" s="30">
        <v>72</v>
      </c>
      <c r="C72" s="59" t="s">
        <v>500</v>
      </c>
      <c r="D72" s="59" t="s">
        <v>518</v>
      </c>
      <c r="E72" s="58">
        <v>79860623</v>
      </c>
      <c r="F72" s="59" t="s">
        <v>495</v>
      </c>
    </row>
    <row r="73" spans="1:6" x14ac:dyDescent="0.25">
      <c r="A73" s="30">
        <v>73</v>
      </c>
      <c r="C73" s="59" t="s">
        <v>506</v>
      </c>
      <c r="D73" s="59" t="s">
        <v>518</v>
      </c>
      <c r="E73" s="58">
        <v>19475710</v>
      </c>
      <c r="F73" s="59" t="s">
        <v>495</v>
      </c>
    </row>
    <row r="74" spans="1:6" x14ac:dyDescent="0.25">
      <c r="A74" s="30">
        <v>74</v>
      </c>
      <c r="C74" s="59" t="s">
        <v>500</v>
      </c>
      <c r="D74" s="59" t="s">
        <v>518</v>
      </c>
      <c r="E74" s="58">
        <v>79860623</v>
      </c>
      <c r="F74" s="59" t="s">
        <v>495</v>
      </c>
    </row>
    <row r="75" spans="1:6" x14ac:dyDescent="0.25">
      <c r="A75" s="30">
        <v>75</v>
      </c>
      <c r="C75" s="59" t="s">
        <v>505</v>
      </c>
      <c r="D75" s="59" t="s">
        <v>517</v>
      </c>
      <c r="E75" s="58">
        <v>79876655</v>
      </c>
      <c r="F75" s="59" t="s">
        <v>495</v>
      </c>
    </row>
    <row r="76" spans="1:6" x14ac:dyDescent="0.25">
      <c r="A76" s="30">
        <v>76</v>
      </c>
      <c r="C76" s="59" t="s">
        <v>500</v>
      </c>
      <c r="D76" s="59" t="s">
        <v>518</v>
      </c>
      <c r="E76" s="58">
        <v>79860623</v>
      </c>
      <c r="F76" s="59" t="s">
        <v>495</v>
      </c>
    </row>
    <row r="77" spans="1:6" x14ac:dyDescent="0.25">
      <c r="A77" s="30">
        <v>77</v>
      </c>
      <c r="C77" s="59" t="s">
        <v>509</v>
      </c>
      <c r="D77" s="59" t="s">
        <v>518</v>
      </c>
      <c r="E77" s="58">
        <v>80066211</v>
      </c>
      <c r="F77" s="59" t="s">
        <v>495</v>
      </c>
    </row>
    <row r="78" spans="1:6" x14ac:dyDescent="0.25">
      <c r="A78" s="30">
        <v>78</v>
      </c>
      <c r="C78" s="51" t="s">
        <v>496</v>
      </c>
      <c r="D78" s="51" t="s">
        <v>517</v>
      </c>
      <c r="E78" s="33">
        <v>1032379593</v>
      </c>
      <c r="F78" s="59" t="s">
        <v>493</v>
      </c>
    </row>
    <row r="79" spans="1:6" x14ac:dyDescent="0.25">
      <c r="A79" s="30">
        <v>79</v>
      </c>
      <c r="C79" s="59" t="s">
        <v>505</v>
      </c>
      <c r="D79" s="59" t="s">
        <v>517</v>
      </c>
      <c r="E79" s="58">
        <v>79876655</v>
      </c>
      <c r="F79" s="59" t="s">
        <v>495</v>
      </c>
    </row>
    <row r="80" spans="1:6" x14ac:dyDescent="0.25">
      <c r="A80" s="30">
        <v>80</v>
      </c>
      <c r="C80" s="59" t="s">
        <v>505</v>
      </c>
      <c r="D80" s="59" t="s">
        <v>517</v>
      </c>
      <c r="E80" s="58">
        <v>79876655</v>
      </c>
      <c r="F80" s="59" t="s">
        <v>495</v>
      </c>
    </row>
    <row r="81" spans="1:6" x14ac:dyDescent="0.25">
      <c r="A81" s="30">
        <v>81</v>
      </c>
      <c r="C81" s="59" t="s">
        <v>510</v>
      </c>
      <c r="D81" s="59" t="s">
        <v>518</v>
      </c>
      <c r="E81" s="58">
        <v>41747748</v>
      </c>
      <c r="F81" s="59" t="s">
        <v>495</v>
      </c>
    </row>
  </sheetData>
  <autoFilter ref="A1:F9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K1095"/>
  <sheetViews>
    <sheetView topLeftCell="C1" workbookViewId="0">
      <selection activeCell="G4" sqref="G4"/>
    </sheetView>
  </sheetViews>
  <sheetFormatPr baseColWidth="10" defaultColWidth="11.42578125" defaultRowHeight="15" x14ac:dyDescent="0.25"/>
  <cols>
    <col min="1" max="1" width="10.85546875" style="51" bestFit="1" customWidth="1"/>
    <col min="2" max="2" width="36" style="51" bestFit="1" customWidth="1"/>
    <col min="3" max="3" width="15.42578125" style="52" bestFit="1" customWidth="1"/>
    <col min="4" max="4" width="21.28515625" style="51" bestFit="1" customWidth="1"/>
    <col min="5" max="5" width="33.85546875" style="56" bestFit="1" customWidth="1"/>
    <col min="6" max="6" width="33.85546875" style="51" bestFit="1" customWidth="1"/>
    <col min="7" max="7" width="11" style="51" bestFit="1" customWidth="1"/>
    <col min="8" max="8" width="25.28515625" style="51" bestFit="1" customWidth="1"/>
    <col min="9" max="9" width="19.28515625" style="51" bestFit="1" customWidth="1"/>
    <col min="10" max="10" width="21.28515625" style="50" bestFit="1" customWidth="1"/>
    <col min="11" max="11" width="20.140625" style="3" bestFit="1" customWidth="1"/>
    <col min="12" max="16384" width="11.42578125" style="3"/>
  </cols>
  <sheetData>
    <row r="1" spans="1:11" s="1" customFormat="1" x14ac:dyDescent="0.25">
      <c r="A1" s="46" t="s">
        <v>8</v>
      </c>
      <c r="B1" s="46" t="s">
        <v>11</v>
      </c>
      <c r="C1" s="47" t="s">
        <v>12</v>
      </c>
      <c r="D1" s="46" t="s">
        <v>13</v>
      </c>
      <c r="E1" s="48" t="s">
        <v>14</v>
      </c>
      <c r="F1" s="46" t="s">
        <v>10</v>
      </c>
      <c r="G1" s="46" t="s">
        <v>15</v>
      </c>
      <c r="H1" s="46" t="s">
        <v>16</v>
      </c>
      <c r="I1" s="46" t="s">
        <v>20</v>
      </c>
      <c r="J1" s="49" t="s">
        <v>21</v>
      </c>
      <c r="K1" s="1" t="s">
        <v>22</v>
      </c>
    </row>
    <row r="2" spans="1:11" x14ac:dyDescent="0.25">
      <c r="A2" s="50">
        <v>2</v>
      </c>
      <c r="B2" s="33" t="s">
        <v>226</v>
      </c>
      <c r="C2" s="33">
        <v>1032440111</v>
      </c>
      <c r="D2" s="51" t="s">
        <v>304</v>
      </c>
      <c r="E2" s="53">
        <v>39770</v>
      </c>
      <c r="F2" s="53">
        <v>33192</v>
      </c>
      <c r="G2" s="51">
        <v>3104807172</v>
      </c>
      <c r="H2" s="51" t="s">
        <v>311</v>
      </c>
      <c r="I2" s="33" t="s">
        <v>116</v>
      </c>
      <c r="J2" s="36" t="s">
        <v>395</v>
      </c>
      <c r="K2" s="3" t="s">
        <v>56</v>
      </c>
    </row>
    <row r="3" spans="1:11" x14ac:dyDescent="0.25">
      <c r="A3" s="50">
        <v>3</v>
      </c>
      <c r="B3" s="33" t="s">
        <v>227</v>
      </c>
      <c r="C3" s="33">
        <v>1030552280</v>
      </c>
      <c r="D3" s="51" t="s">
        <v>304</v>
      </c>
      <c r="E3" s="53">
        <v>39098</v>
      </c>
      <c r="F3" s="53">
        <v>32521</v>
      </c>
      <c r="G3" s="51">
        <v>3138186906</v>
      </c>
      <c r="H3" s="51" t="s">
        <v>312</v>
      </c>
      <c r="I3" s="33" t="s">
        <v>120</v>
      </c>
      <c r="J3" s="33">
        <v>4762014127</v>
      </c>
      <c r="K3" s="3" t="s">
        <v>56</v>
      </c>
    </row>
    <row r="4" spans="1:11" x14ac:dyDescent="0.25">
      <c r="A4" s="50">
        <v>4</v>
      </c>
      <c r="B4" s="33" t="s">
        <v>228</v>
      </c>
      <c r="C4" s="33">
        <v>43259788</v>
      </c>
      <c r="D4" s="51" t="s">
        <v>106</v>
      </c>
      <c r="E4" s="53">
        <v>36840</v>
      </c>
      <c r="F4" s="53">
        <v>30217</v>
      </c>
      <c r="G4" s="51">
        <v>3016202668</v>
      </c>
      <c r="H4" s="51" t="s">
        <v>313</v>
      </c>
      <c r="I4" s="33" t="s">
        <v>116</v>
      </c>
      <c r="J4" s="36" t="s">
        <v>396</v>
      </c>
      <c r="K4" s="3" t="s">
        <v>56</v>
      </c>
    </row>
    <row r="5" spans="1:11" x14ac:dyDescent="0.25">
      <c r="A5" s="50">
        <v>5</v>
      </c>
      <c r="B5" s="33" t="s">
        <v>229</v>
      </c>
      <c r="C5" s="33">
        <v>72152335</v>
      </c>
      <c r="D5" s="51" t="s">
        <v>112</v>
      </c>
      <c r="E5" s="53">
        <v>31639</v>
      </c>
      <c r="F5" s="53">
        <v>24917</v>
      </c>
      <c r="G5" s="51">
        <v>2258580</v>
      </c>
      <c r="H5" s="51" t="s">
        <v>314</v>
      </c>
      <c r="I5" s="33" t="s">
        <v>115</v>
      </c>
      <c r="J5" s="36" t="s">
        <v>397</v>
      </c>
      <c r="K5" s="3" t="s">
        <v>56</v>
      </c>
    </row>
    <row r="6" spans="1:11" x14ac:dyDescent="0.25">
      <c r="A6" s="50">
        <v>6</v>
      </c>
      <c r="B6" s="33" t="s">
        <v>230</v>
      </c>
      <c r="C6" s="33">
        <v>41778154</v>
      </c>
      <c r="D6" s="51" t="s">
        <v>304</v>
      </c>
      <c r="E6" s="53">
        <v>28481</v>
      </c>
      <c r="F6" s="53">
        <v>21155</v>
      </c>
      <c r="G6" s="51">
        <v>4766840</v>
      </c>
      <c r="H6" s="51" t="s">
        <v>315</v>
      </c>
      <c r="I6" s="33" t="s">
        <v>391</v>
      </c>
      <c r="J6" s="36">
        <v>24068281111</v>
      </c>
      <c r="K6" s="3" t="s">
        <v>56</v>
      </c>
    </row>
    <row r="7" spans="1:11" x14ac:dyDescent="0.25">
      <c r="A7" s="50">
        <v>7</v>
      </c>
      <c r="B7" s="33" t="s">
        <v>231</v>
      </c>
      <c r="C7" s="33">
        <v>1013598280</v>
      </c>
      <c r="D7" s="51" t="s">
        <v>304</v>
      </c>
      <c r="E7" s="54">
        <v>38940</v>
      </c>
      <c r="F7" s="53">
        <v>32363</v>
      </c>
      <c r="G7" s="51">
        <v>3102256746</v>
      </c>
      <c r="H7" s="51" t="s">
        <v>316</v>
      </c>
      <c r="I7" s="33" t="s">
        <v>115</v>
      </c>
      <c r="J7" s="36" t="s">
        <v>398</v>
      </c>
      <c r="K7" s="3" t="s">
        <v>56</v>
      </c>
    </row>
    <row r="8" spans="1:11" x14ac:dyDescent="0.25">
      <c r="A8" s="50">
        <v>8</v>
      </c>
      <c r="B8" s="33" t="s">
        <v>232</v>
      </c>
      <c r="C8" s="33">
        <v>80126559</v>
      </c>
      <c r="D8" s="51" t="s">
        <v>304</v>
      </c>
      <c r="E8" s="53">
        <v>36651</v>
      </c>
      <c r="F8" s="53">
        <v>30062</v>
      </c>
      <c r="G8" s="51">
        <v>8017301</v>
      </c>
      <c r="H8" s="51" t="s">
        <v>317</v>
      </c>
      <c r="I8" s="33" t="s">
        <v>116</v>
      </c>
      <c r="J8" s="36" t="s">
        <v>399</v>
      </c>
      <c r="K8" s="3" t="s">
        <v>56</v>
      </c>
    </row>
    <row r="9" spans="1:11" x14ac:dyDescent="0.25">
      <c r="A9" s="50">
        <v>9</v>
      </c>
      <c r="B9" s="33" t="s">
        <v>233</v>
      </c>
      <c r="C9" s="33">
        <v>80761043</v>
      </c>
      <c r="D9" s="51" t="s">
        <v>304</v>
      </c>
      <c r="E9" s="53">
        <v>37032</v>
      </c>
      <c r="F9" s="53">
        <v>30445</v>
      </c>
      <c r="G9" s="51">
        <v>3173011149</v>
      </c>
      <c r="H9" s="51" t="s">
        <v>318</v>
      </c>
      <c r="I9" s="33" t="s">
        <v>116</v>
      </c>
      <c r="J9" s="36" t="s">
        <v>400</v>
      </c>
      <c r="K9" s="3" t="s">
        <v>56</v>
      </c>
    </row>
    <row r="10" spans="1:11" x14ac:dyDescent="0.25">
      <c r="A10" s="50">
        <v>10</v>
      </c>
      <c r="B10" s="33" t="s">
        <v>234</v>
      </c>
      <c r="C10" s="33">
        <v>52196889</v>
      </c>
      <c r="D10" s="51" t="s">
        <v>304</v>
      </c>
      <c r="E10" s="53">
        <v>34638</v>
      </c>
      <c r="F10" s="53">
        <v>27541</v>
      </c>
      <c r="G10" s="51">
        <v>3102582863</v>
      </c>
      <c r="H10" s="51" t="s">
        <v>319</v>
      </c>
      <c r="I10" s="33" t="s">
        <v>115</v>
      </c>
      <c r="J10" s="36" t="s">
        <v>401</v>
      </c>
      <c r="K10" s="3" t="s">
        <v>56</v>
      </c>
    </row>
    <row r="11" spans="1:11" x14ac:dyDescent="0.25">
      <c r="A11" s="50">
        <v>11</v>
      </c>
      <c r="B11" s="33" t="s">
        <v>235</v>
      </c>
      <c r="C11" s="33">
        <v>80246449</v>
      </c>
      <c r="D11" s="51" t="s">
        <v>304</v>
      </c>
      <c r="E11" s="53">
        <v>37148</v>
      </c>
      <c r="F11" s="53">
        <v>30534</v>
      </c>
      <c r="G11" s="51">
        <v>3167758909</v>
      </c>
      <c r="H11" s="51" t="s">
        <v>320</v>
      </c>
      <c r="I11" s="33" t="s">
        <v>116</v>
      </c>
      <c r="J11" s="36" t="s">
        <v>402</v>
      </c>
      <c r="K11" s="3" t="s">
        <v>56</v>
      </c>
    </row>
    <row r="12" spans="1:11" x14ac:dyDescent="0.25">
      <c r="A12" s="50">
        <v>12</v>
      </c>
      <c r="B12" s="33" t="s">
        <v>236</v>
      </c>
      <c r="C12" s="33">
        <v>7300621</v>
      </c>
      <c r="D12" s="51" t="s">
        <v>113</v>
      </c>
      <c r="E12" s="53">
        <v>27776</v>
      </c>
      <c r="F12" s="53">
        <v>20084</v>
      </c>
      <c r="G12" s="51">
        <v>3108595241</v>
      </c>
      <c r="H12" s="51" t="s">
        <v>321</v>
      </c>
      <c r="I12" s="33" t="s">
        <v>391</v>
      </c>
      <c r="J12" s="36" t="s">
        <v>403</v>
      </c>
      <c r="K12" s="3" t="s">
        <v>56</v>
      </c>
    </row>
    <row r="13" spans="1:11" x14ac:dyDescent="0.25">
      <c r="A13" s="50">
        <v>13</v>
      </c>
      <c r="B13" s="34" t="s">
        <v>237</v>
      </c>
      <c r="C13" s="33">
        <v>80188474</v>
      </c>
      <c r="D13" s="51" t="s">
        <v>304</v>
      </c>
      <c r="E13" s="53">
        <v>37265</v>
      </c>
      <c r="F13" s="53">
        <v>30681</v>
      </c>
      <c r="G13" s="51">
        <v>3145855578</v>
      </c>
      <c r="H13" s="51" t="s">
        <v>322</v>
      </c>
      <c r="I13" s="33" t="s">
        <v>115</v>
      </c>
      <c r="J13" s="36" t="s">
        <v>404</v>
      </c>
      <c r="K13" s="3" t="s">
        <v>56</v>
      </c>
    </row>
    <row r="14" spans="1:11" x14ac:dyDescent="0.25">
      <c r="A14" s="50">
        <v>14</v>
      </c>
      <c r="B14" s="34" t="s">
        <v>238</v>
      </c>
      <c r="C14" s="33">
        <v>1026250874</v>
      </c>
      <c r="D14" s="51" t="s">
        <v>304</v>
      </c>
      <c r="E14" s="53">
        <v>38092</v>
      </c>
      <c r="F14" s="53">
        <v>31295</v>
      </c>
      <c r="G14" s="51">
        <v>3208115485</v>
      </c>
      <c r="H14" s="51" t="s">
        <v>323</v>
      </c>
      <c r="I14" s="33" t="s">
        <v>391</v>
      </c>
      <c r="J14" s="36" t="s">
        <v>405</v>
      </c>
      <c r="K14" s="3" t="s">
        <v>56</v>
      </c>
    </row>
    <row r="15" spans="1:11" x14ac:dyDescent="0.25">
      <c r="A15" s="50">
        <v>15</v>
      </c>
      <c r="B15" s="34" t="s">
        <v>239</v>
      </c>
      <c r="C15" s="33">
        <v>1100959714</v>
      </c>
      <c r="D15" s="51" t="s">
        <v>305</v>
      </c>
      <c r="E15" s="53">
        <v>40099</v>
      </c>
      <c r="F15" s="53">
        <v>33494</v>
      </c>
      <c r="G15" s="51">
        <v>3172671963</v>
      </c>
      <c r="H15" s="51" t="s">
        <v>324</v>
      </c>
      <c r="I15" s="33" t="s">
        <v>391</v>
      </c>
      <c r="J15" s="36" t="s">
        <v>406</v>
      </c>
      <c r="K15" s="3" t="s">
        <v>56</v>
      </c>
    </row>
    <row r="16" spans="1:11" x14ac:dyDescent="0.25">
      <c r="A16" s="50">
        <v>16</v>
      </c>
      <c r="B16" s="34" t="s">
        <v>240</v>
      </c>
      <c r="C16" s="33">
        <v>52897368</v>
      </c>
      <c r="D16" s="51" t="s">
        <v>304</v>
      </c>
      <c r="E16" s="53">
        <v>36600</v>
      </c>
      <c r="F16" s="53">
        <v>29904</v>
      </c>
      <c r="G16" s="51">
        <v>3102855826</v>
      </c>
      <c r="H16" s="51" t="s">
        <v>325</v>
      </c>
      <c r="I16" s="33" t="s">
        <v>115</v>
      </c>
      <c r="J16" s="36" t="s">
        <v>407</v>
      </c>
      <c r="K16" s="3" t="s">
        <v>56</v>
      </c>
    </row>
    <row r="17" spans="1:11" x14ac:dyDescent="0.25">
      <c r="A17" s="50">
        <v>17</v>
      </c>
      <c r="B17" s="34" t="s">
        <v>241</v>
      </c>
      <c r="C17" s="33">
        <v>7321025</v>
      </c>
      <c r="D17" s="51" t="s">
        <v>113</v>
      </c>
      <c r="E17" s="53">
        <v>37781</v>
      </c>
      <c r="F17" s="53">
        <v>31195</v>
      </c>
      <c r="G17" s="51">
        <v>3118338716</v>
      </c>
      <c r="H17" s="51" t="s">
        <v>326</v>
      </c>
      <c r="I17" s="33" t="s">
        <v>115</v>
      </c>
      <c r="J17" s="36" t="s">
        <v>408</v>
      </c>
      <c r="K17" s="3" t="s">
        <v>56</v>
      </c>
    </row>
    <row r="18" spans="1:11" x14ac:dyDescent="0.25">
      <c r="A18" s="50">
        <v>18</v>
      </c>
      <c r="B18" s="34" t="s">
        <v>242</v>
      </c>
      <c r="C18" s="33">
        <v>80111338</v>
      </c>
      <c r="D18" s="51" t="s">
        <v>304</v>
      </c>
      <c r="E18" s="53">
        <v>37201</v>
      </c>
      <c r="F18" s="53">
        <v>30590</v>
      </c>
      <c r="G18" s="51">
        <v>3024294146</v>
      </c>
      <c r="H18" s="51" t="s">
        <v>327</v>
      </c>
      <c r="I18" s="33" t="s">
        <v>120</v>
      </c>
      <c r="J18" s="36" t="s">
        <v>409</v>
      </c>
      <c r="K18" s="3" t="s">
        <v>56</v>
      </c>
    </row>
    <row r="19" spans="1:11" x14ac:dyDescent="0.25">
      <c r="A19" s="50">
        <v>19</v>
      </c>
      <c r="B19" s="34" t="s">
        <v>243</v>
      </c>
      <c r="C19" s="33">
        <v>1121297814</v>
      </c>
      <c r="D19" s="51" t="s">
        <v>108</v>
      </c>
      <c r="E19" s="53">
        <v>38728</v>
      </c>
      <c r="F19" s="53">
        <v>32003</v>
      </c>
      <c r="G19" s="51">
        <v>3015224363</v>
      </c>
      <c r="H19" s="51" t="s">
        <v>328</v>
      </c>
      <c r="I19" s="33" t="s">
        <v>115</v>
      </c>
      <c r="J19" s="36" t="s">
        <v>410</v>
      </c>
      <c r="K19" s="3" t="s">
        <v>56</v>
      </c>
    </row>
    <row r="20" spans="1:11" x14ac:dyDescent="0.25">
      <c r="A20" s="50">
        <v>20</v>
      </c>
      <c r="B20" s="34" t="s">
        <v>244</v>
      </c>
      <c r="C20" s="33">
        <v>1053330288</v>
      </c>
      <c r="D20" s="51" t="s">
        <v>113</v>
      </c>
      <c r="E20" s="53">
        <v>38979</v>
      </c>
      <c r="F20" s="53">
        <v>32400</v>
      </c>
      <c r="G20" s="51">
        <v>3223635275</v>
      </c>
      <c r="H20" s="51" t="s">
        <v>329</v>
      </c>
      <c r="I20" s="33" t="s">
        <v>391</v>
      </c>
      <c r="J20" s="36" t="s">
        <v>411</v>
      </c>
      <c r="K20" s="3" t="s">
        <v>56</v>
      </c>
    </row>
    <row r="21" spans="1:11" x14ac:dyDescent="0.25">
      <c r="A21" s="50">
        <v>21</v>
      </c>
      <c r="B21" s="34" t="s">
        <v>245</v>
      </c>
      <c r="C21" s="33">
        <v>79796296</v>
      </c>
      <c r="D21" s="51" t="s">
        <v>304</v>
      </c>
      <c r="E21" s="53">
        <v>34913</v>
      </c>
      <c r="F21" s="53">
        <v>28652</v>
      </c>
      <c r="G21" s="51">
        <v>3203403702</v>
      </c>
      <c r="H21" s="51" t="s">
        <v>330</v>
      </c>
      <c r="I21" s="33" t="s">
        <v>115</v>
      </c>
      <c r="J21" s="36" t="s">
        <v>412</v>
      </c>
      <c r="K21" s="3" t="s">
        <v>56</v>
      </c>
    </row>
    <row r="22" spans="1:11" x14ac:dyDescent="0.25">
      <c r="A22" s="50">
        <v>22</v>
      </c>
      <c r="B22" s="34" t="s">
        <v>246</v>
      </c>
      <c r="C22" s="33">
        <v>79351679</v>
      </c>
      <c r="D22" s="51" t="s">
        <v>304</v>
      </c>
      <c r="E22" s="53">
        <v>30512</v>
      </c>
      <c r="F22" s="53">
        <v>23419</v>
      </c>
      <c r="G22" s="51">
        <v>3108653127</v>
      </c>
      <c r="H22" s="51" t="s">
        <v>331</v>
      </c>
      <c r="I22" s="33" t="s">
        <v>118</v>
      </c>
      <c r="J22" s="36" t="s">
        <v>413</v>
      </c>
      <c r="K22" s="3" t="s">
        <v>56</v>
      </c>
    </row>
    <row r="23" spans="1:11" x14ac:dyDescent="0.25">
      <c r="A23" s="50">
        <v>23</v>
      </c>
      <c r="B23" s="34" t="s">
        <v>247</v>
      </c>
      <c r="C23" s="33">
        <v>1019045051</v>
      </c>
      <c r="D23" s="51" t="s">
        <v>304</v>
      </c>
      <c r="E23" s="53">
        <v>39574</v>
      </c>
      <c r="F23" s="53">
        <v>32992</v>
      </c>
      <c r="G23" s="51">
        <v>3213019768</v>
      </c>
      <c r="H23" s="51" t="s">
        <v>332</v>
      </c>
      <c r="I23" s="33" t="s">
        <v>115</v>
      </c>
      <c r="J23" s="36" t="s">
        <v>414</v>
      </c>
      <c r="K23" s="3" t="s">
        <v>56</v>
      </c>
    </row>
    <row r="24" spans="1:11" x14ac:dyDescent="0.25">
      <c r="A24" s="50">
        <v>24</v>
      </c>
      <c r="B24" s="34" t="s">
        <v>248</v>
      </c>
      <c r="C24" s="33">
        <v>88214685</v>
      </c>
      <c r="D24" s="51" t="s">
        <v>306</v>
      </c>
      <c r="E24" s="53">
        <v>34199</v>
      </c>
      <c r="F24" s="53">
        <v>27515</v>
      </c>
      <c r="G24" s="51">
        <v>3155204529</v>
      </c>
      <c r="H24" s="51" t="s">
        <v>333</v>
      </c>
      <c r="I24" s="33" t="s">
        <v>115</v>
      </c>
      <c r="J24" s="36" t="s">
        <v>415</v>
      </c>
      <c r="K24" s="3" t="s">
        <v>56</v>
      </c>
    </row>
    <row r="25" spans="1:11" x14ac:dyDescent="0.25">
      <c r="A25" s="50">
        <v>25</v>
      </c>
      <c r="B25" s="34" t="s">
        <v>249</v>
      </c>
      <c r="C25" s="33">
        <v>52421810</v>
      </c>
      <c r="D25" s="51" t="s">
        <v>304</v>
      </c>
      <c r="E25" s="53">
        <v>34935</v>
      </c>
      <c r="F25" s="53">
        <v>28310</v>
      </c>
      <c r="G25" s="51">
        <v>3012786499</v>
      </c>
      <c r="H25" s="51" t="s">
        <v>334</v>
      </c>
      <c r="I25" s="33" t="s">
        <v>392</v>
      </c>
      <c r="J25" s="36" t="s">
        <v>416</v>
      </c>
      <c r="K25" s="3" t="s">
        <v>56</v>
      </c>
    </row>
    <row r="26" spans="1:11" x14ac:dyDescent="0.25">
      <c r="A26" s="50">
        <v>26</v>
      </c>
      <c r="B26" s="34" t="s">
        <v>250</v>
      </c>
      <c r="C26" s="33">
        <v>79621711</v>
      </c>
      <c r="D26" s="51" t="s">
        <v>304</v>
      </c>
      <c r="E26" s="53">
        <v>33403</v>
      </c>
      <c r="F26" s="53">
        <v>26402</v>
      </c>
      <c r="G26" s="51">
        <v>3102146629</v>
      </c>
      <c r="H26" s="51" t="s">
        <v>335</v>
      </c>
      <c r="I26" s="33" t="s">
        <v>393</v>
      </c>
      <c r="J26" s="36" t="s">
        <v>417</v>
      </c>
      <c r="K26" s="3" t="s">
        <v>56</v>
      </c>
    </row>
    <row r="27" spans="1:11" x14ac:dyDescent="0.25">
      <c r="A27" s="50">
        <v>27</v>
      </c>
      <c r="B27" s="33" t="s">
        <v>251</v>
      </c>
      <c r="C27" s="33">
        <v>53159645</v>
      </c>
      <c r="D27" s="51" t="s">
        <v>304</v>
      </c>
      <c r="E27" s="53">
        <v>37792</v>
      </c>
      <c r="F27" s="53">
        <v>31198</v>
      </c>
      <c r="G27" s="51">
        <v>3103276928</v>
      </c>
      <c r="H27" s="51" t="s">
        <v>336</v>
      </c>
      <c r="I27" s="33" t="s">
        <v>115</v>
      </c>
      <c r="J27" s="36" t="s">
        <v>418</v>
      </c>
      <c r="K27" s="3" t="s">
        <v>56</v>
      </c>
    </row>
    <row r="28" spans="1:11" x14ac:dyDescent="0.25">
      <c r="A28" s="50">
        <v>28</v>
      </c>
      <c r="B28" s="35" t="s">
        <v>252</v>
      </c>
      <c r="C28" s="33">
        <v>53168151</v>
      </c>
      <c r="D28" s="51" t="s">
        <v>304</v>
      </c>
      <c r="E28" s="53">
        <v>38006</v>
      </c>
      <c r="F28" s="53">
        <v>31363</v>
      </c>
      <c r="G28" s="51">
        <v>3004957409</v>
      </c>
      <c r="H28" s="51" t="s">
        <v>337</v>
      </c>
      <c r="I28" s="33" t="s">
        <v>116</v>
      </c>
      <c r="J28" s="36" t="s">
        <v>419</v>
      </c>
      <c r="K28" s="3" t="s">
        <v>56</v>
      </c>
    </row>
    <row r="29" spans="1:11" x14ac:dyDescent="0.25">
      <c r="A29" s="50">
        <v>29</v>
      </c>
      <c r="B29" s="33" t="s">
        <v>253</v>
      </c>
      <c r="C29" s="33">
        <v>1020735635</v>
      </c>
      <c r="D29" s="51" t="s">
        <v>304</v>
      </c>
      <c r="E29" s="53">
        <v>38996</v>
      </c>
      <c r="F29" s="53">
        <v>32279</v>
      </c>
      <c r="G29" s="51">
        <v>3125352335</v>
      </c>
      <c r="H29" s="51" t="s">
        <v>338</v>
      </c>
      <c r="I29" s="33" t="s">
        <v>117</v>
      </c>
      <c r="J29" s="36" t="s">
        <v>420</v>
      </c>
      <c r="K29" s="3" t="s">
        <v>56</v>
      </c>
    </row>
    <row r="30" spans="1:11" x14ac:dyDescent="0.25">
      <c r="A30" s="50">
        <v>30</v>
      </c>
      <c r="B30" s="33" t="s">
        <v>254</v>
      </c>
      <c r="C30" s="33">
        <v>80740127</v>
      </c>
      <c r="D30" s="51" t="s">
        <v>304</v>
      </c>
      <c r="E30" s="53">
        <v>37217</v>
      </c>
      <c r="F30" s="53">
        <v>30640</v>
      </c>
      <c r="G30" s="51">
        <v>3196141791</v>
      </c>
      <c r="H30" s="51" t="s">
        <v>339</v>
      </c>
      <c r="I30" s="33" t="s">
        <v>394</v>
      </c>
      <c r="J30" s="36" t="s">
        <v>421</v>
      </c>
      <c r="K30" s="3" t="s">
        <v>56</v>
      </c>
    </row>
    <row r="31" spans="1:11" x14ac:dyDescent="0.25">
      <c r="A31" s="50">
        <v>31</v>
      </c>
      <c r="B31" s="33" t="s">
        <v>255</v>
      </c>
      <c r="C31" s="33">
        <v>79912636</v>
      </c>
      <c r="D31" s="51" t="s">
        <v>304</v>
      </c>
      <c r="E31" s="53">
        <v>35279</v>
      </c>
      <c r="F31" s="53">
        <v>28600</v>
      </c>
      <c r="G31" s="51">
        <v>3002019929</v>
      </c>
      <c r="H31" s="51" t="s">
        <v>340</v>
      </c>
      <c r="I31" s="33" t="s">
        <v>116</v>
      </c>
      <c r="J31" s="36" t="s">
        <v>422</v>
      </c>
      <c r="K31" s="3" t="s">
        <v>56</v>
      </c>
    </row>
    <row r="32" spans="1:11" x14ac:dyDescent="0.25">
      <c r="A32" s="50">
        <v>32</v>
      </c>
      <c r="B32" s="33" t="s">
        <v>256</v>
      </c>
      <c r="C32" s="33">
        <v>1014271394</v>
      </c>
      <c r="D32" s="51" t="s">
        <v>304</v>
      </c>
      <c r="E32" s="53">
        <v>41592</v>
      </c>
      <c r="F32" s="53">
        <v>34982</v>
      </c>
      <c r="G32" s="51">
        <v>3164985617</v>
      </c>
      <c r="H32" s="51" t="s">
        <v>341</v>
      </c>
      <c r="I32" s="33" t="s">
        <v>120</v>
      </c>
      <c r="J32" s="36" t="s">
        <v>423</v>
      </c>
      <c r="K32" s="3" t="s">
        <v>56</v>
      </c>
    </row>
    <row r="33" spans="1:11" x14ac:dyDescent="0.25">
      <c r="A33" s="50">
        <v>33</v>
      </c>
      <c r="B33" s="34" t="s">
        <v>257</v>
      </c>
      <c r="C33" s="33">
        <v>1022329582</v>
      </c>
      <c r="D33" s="51" t="s">
        <v>304</v>
      </c>
      <c r="E33" s="53">
        <v>38421</v>
      </c>
      <c r="F33" s="53">
        <v>31805</v>
      </c>
      <c r="G33" s="51">
        <v>3103061823</v>
      </c>
      <c r="H33" s="51" t="s">
        <v>342</v>
      </c>
      <c r="I33" s="33" t="s">
        <v>119</v>
      </c>
      <c r="J33" s="36" t="s">
        <v>424</v>
      </c>
      <c r="K33" s="3" t="s">
        <v>56</v>
      </c>
    </row>
    <row r="34" spans="1:11" x14ac:dyDescent="0.25">
      <c r="A34" s="50">
        <v>34</v>
      </c>
      <c r="B34" s="34" t="s">
        <v>258</v>
      </c>
      <c r="C34" s="33">
        <v>79276485</v>
      </c>
      <c r="D34" s="51" t="s">
        <v>304</v>
      </c>
      <c r="E34" s="53">
        <v>29844</v>
      </c>
      <c r="F34" s="53">
        <v>23067</v>
      </c>
      <c r="G34" s="51">
        <v>3105699260</v>
      </c>
      <c r="H34" s="51" t="s">
        <v>343</v>
      </c>
      <c r="I34" s="33" t="s">
        <v>116</v>
      </c>
      <c r="J34" s="36" t="s">
        <v>425</v>
      </c>
      <c r="K34" s="3" t="s">
        <v>56</v>
      </c>
    </row>
    <row r="35" spans="1:11" x14ac:dyDescent="0.25">
      <c r="A35" s="50">
        <v>35</v>
      </c>
      <c r="B35" s="34" t="s">
        <v>259</v>
      </c>
      <c r="C35" s="33">
        <v>51994040</v>
      </c>
      <c r="D35" s="51" t="s">
        <v>304</v>
      </c>
      <c r="E35" s="53">
        <v>32426</v>
      </c>
      <c r="F35" s="53">
        <v>25736</v>
      </c>
      <c r="G35" s="51">
        <v>3103073045</v>
      </c>
      <c r="H35" s="51" t="s">
        <v>344</v>
      </c>
      <c r="I35" s="33" t="s">
        <v>115</v>
      </c>
      <c r="J35" s="36" t="s">
        <v>426</v>
      </c>
      <c r="K35" s="3" t="s">
        <v>56</v>
      </c>
    </row>
    <row r="36" spans="1:11" x14ac:dyDescent="0.25">
      <c r="A36" s="50">
        <v>36</v>
      </c>
      <c r="B36" s="34" t="s">
        <v>260</v>
      </c>
      <c r="C36" s="33">
        <v>1019034361</v>
      </c>
      <c r="D36" s="51" t="s">
        <v>304</v>
      </c>
      <c r="E36" s="53">
        <v>39266</v>
      </c>
      <c r="F36" s="53">
        <v>32683</v>
      </c>
      <c r="G36" s="51">
        <v>3166756816</v>
      </c>
      <c r="H36" s="51" t="s">
        <v>345</v>
      </c>
      <c r="I36" s="33" t="s">
        <v>115</v>
      </c>
      <c r="J36" s="36" t="s">
        <v>427</v>
      </c>
      <c r="K36" s="3" t="s">
        <v>56</v>
      </c>
    </row>
    <row r="37" spans="1:11" x14ac:dyDescent="0.25">
      <c r="A37" s="50">
        <v>37</v>
      </c>
      <c r="B37" s="34" t="s">
        <v>261</v>
      </c>
      <c r="C37" s="33">
        <v>1090393954</v>
      </c>
      <c r="D37" s="51" t="s">
        <v>306</v>
      </c>
      <c r="E37" s="53">
        <v>38945</v>
      </c>
      <c r="F37" s="53">
        <v>32209</v>
      </c>
      <c r="G37" s="51">
        <v>3203222414</v>
      </c>
      <c r="H37" s="51" t="s">
        <v>346</v>
      </c>
      <c r="I37" s="33" t="s">
        <v>115</v>
      </c>
      <c r="J37" s="36" t="s">
        <v>428</v>
      </c>
      <c r="K37" s="3" t="s">
        <v>56</v>
      </c>
    </row>
    <row r="38" spans="1:11" x14ac:dyDescent="0.25">
      <c r="A38" s="50">
        <v>38</v>
      </c>
      <c r="B38" s="34" t="s">
        <v>262</v>
      </c>
      <c r="C38" s="33">
        <v>80770148</v>
      </c>
      <c r="D38" s="51" t="s">
        <v>304</v>
      </c>
      <c r="E38" s="53">
        <v>37616</v>
      </c>
      <c r="F38" s="53">
        <v>31035</v>
      </c>
      <c r="G38" s="51">
        <v>3004332230</v>
      </c>
      <c r="H38" s="51" t="s">
        <v>347</v>
      </c>
      <c r="I38" s="33" t="s">
        <v>116</v>
      </c>
      <c r="J38" s="36" t="s">
        <v>429</v>
      </c>
      <c r="K38" s="3" t="s">
        <v>56</v>
      </c>
    </row>
    <row r="39" spans="1:11" x14ac:dyDescent="0.25">
      <c r="A39" s="50">
        <v>39</v>
      </c>
      <c r="B39" s="34" t="s">
        <v>263</v>
      </c>
      <c r="C39" s="33">
        <v>52704904</v>
      </c>
      <c r="D39" s="51" t="s">
        <v>304</v>
      </c>
      <c r="E39" s="53">
        <v>35744</v>
      </c>
      <c r="F39" s="53">
        <v>29167</v>
      </c>
      <c r="G39" s="51">
        <v>3017892439</v>
      </c>
      <c r="H39" s="51" t="s">
        <v>348</v>
      </c>
      <c r="I39" s="33" t="s">
        <v>116</v>
      </c>
      <c r="J39" s="36" t="s">
        <v>430</v>
      </c>
      <c r="K39" s="3" t="s">
        <v>56</v>
      </c>
    </row>
    <row r="40" spans="1:11" x14ac:dyDescent="0.25">
      <c r="A40" s="50">
        <v>40</v>
      </c>
      <c r="B40" s="34" t="s">
        <v>264</v>
      </c>
      <c r="C40" s="33">
        <v>80472289</v>
      </c>
      <c r="D40" s="51" t="s">
        <v>304</v>
      </c>
      <c r="E40" s="53">
        <v>33672</v>
      </c>
      <c r="F40" s="53">
        <v>26972</v>
      </c>
      <c r="G40" s="51">
        <v>3153040587</v>
      </c>
      <c r="H40" s="51" t="s">
        <v>349</v>
      </c>
      <c r="I40" s="33" t="s">
        <v>115</v>
      </c>
      <c r="J40" s="36" t="s">
        <v>431</v>
      </c>
      <c r="K40" s="3" t="s">
        <v>56</v>
      </c>
    </row>
    <row r="41" spans="1:11" x14ac:dyDescent="0.25">
      <c r="A41" s="50">
        <v>41</v>
      </c>
      <c r="B41" s="34" t="s">
        <v>265</v>
      </c>
      <c r="C41" s="33">
        <v>79741158</v>
      </c>
      <c r="D41" s="51" t="s">
        <v>304</v>
      </c>
      <c r="E41" s="53">
        <v>34638</v>
      </c>
      <c r="F41" s="53">
        <v>27938</v>
      </c>
      <c r="G41" s="51">
        <v>3002154127</v>
      </c>
      <c r="H41" s="51" t="s">
        <v>350</v>
      </c>
      <c r="I41" s="33" t="s">
        <v>115</v>
      </c>
      <c r="J41" s="36" t="s">
        <v>432</v>
      </c>
      <c r="K41" s="3" t="s">
        <v>56</v>
      </c>
    </row>
    <row r="42" spans="1:11" x14ac:dyDescent="0.25">
      <c r="A42" s="50">
        <v>42</v>
      </c>
      <c r="B42" s="34" t="s">
        <v>266</v>
      </c>
      <c r="C42" s="33">
        <v>1032376529</v>
      </c>
      <c r="D42" s="51" t="s">
        <v>304</v>
      </c>
      <c r="E42" s="53">
        <v>38338</v>
      </c>
      <c r="F42" s="53">
        <v>30227</v>
      </c>
      <c r="G42" s="51">
        <v>3144625836</v>
      </c>
      <c r="H42" s="51" t="s">
        <v>351</v>
      </c>
      <c r="I42" s="33" t="s">
        <v>117</v>
      </c>
      <c r="J42" s="36" t="s">
        <v>473</v>
      </c>
      <c r="K42" s="3" t="s">
        <v>56</v>
      </c>
    </row>
    <row r="43" spans="1:11" x14ac:dyDescent="0.25">
      <c r="A43" s="50">
        <v>43</v>
      </c>
      <c r="B43" s="34" t="s">
        <v>267</v>
      </c>
      <c r="C43" s="33">
        <v>79186463</v>
      </c>
      <c r="D43" s="51" t="s">
        <v>307</v>
      </c>
      <c r="E43" s="53">
        <v>31736</v>
      </c>
      <c r="F43" s="53">
        <v>25121</v>
      </c>
      <c r="G43" s="51">
        <v>3132940391</v>
      </c>
      <c r="H43" s="51" t="s">
        <v>352</v>
      </c>
      <c r="I43" s="33" t="s">
        <v>119</v>
      </c>
      <c r="J43" s="36" t="s">
        <v>433</v>
      </c>
      <c r="K43" s="3" t="s">
        <v>56</v>
      </c>
    </row>
    <row r="44" spans="1:11" x14ac:dyDescent="0.25">
      <c r="A44" s="50">
        <v>44</v>
      </c>
      <c r="B44" s="34" t="s">
        <v>104</v>
      </c>
      <c r="C44" s="33">
        <v>79876655</v>
      </c>
      <c r="D44" s="51" t="s">
        <v>304</v>
      </c>
      <c r="E44" s="53">
        <v>35073</v>
      </c>
      <c r="F44" s="53">
        <v>28383</v>
      </c>
      <c r="G44" s="51">
        <v>3102541418</v>
      </c>
      <c r="H44" s="51" t="s">
        <v>353</v>
      </c>
      <c r="I44" s="33" t="s">
        <v>116</v>
      </c>
      <c r="J44" s="36" t="s">
        <v>434</v>
      </c>
      <c r="K44" s="3" t="s">
        <v>56</v>
      </c>
    </row>
    <row r="45" spans="1:11" x14ac:dyDescent="0.25">
      <c r="A45" s="50">
        <v>45</v>
      </c>
      <c r="B45" s="34" t="s">
        <v>268</v>
      </c>
      <c r="C45" s="33">
        <v>11413462</v>
      </c>
      <c r="D45" s="51" t="s">
        <v>308</v>
      </c>
      <c r="E45" s="53">
        <v>37284</v>
      </c>
      <c r="F45" s="53">
        <v>30672</v>
      </c>
      <c r="G45" s="51">
        <v>3158875115</v>
      </c>
      <c r="H45" s="51" t="s">
        <v>354</v>
      </c>
      <c r="I45" s="33" t="s">
        <v>116</v>
      </c>
      <c r="J45" s="36" t="s">
        <v>435</v>
      </c>
      <c r="K45" s="3" t="s">
        <v>56</v>
      </c>
    </row>
    <row r="46" spans="1:11" x14ac:dyDescent="0.25">
      <c r="A46" s="50">
        <v>46</v>
      </c>
      <c r="B46" s="34" t="s">
        <v>269</v>
      </c>
      <c r="C46" s="33">
        <v>51713042</v>
      </c>
      <c r="D46" s="51" t="s">
        <v>304</v>
      </c>
      <c r="E46" s="53">
        <v>30099</v>
      </c>
      <c r="F46" s="53">
        <v>23406</v>
      </c>
      <c r="G46" s="51">
        <v>3007898052</v>
      </c>
      <c r="H46" s="51" t="s">
        <v>355</v>
      </c>
      <c r="I46" s="33" t="s">
        <v>116</v>
      </c>
      <c r="J46" s="36" t="s">
        <v>436</v>
      </c>
      <c r="K46" s="3" t="s">
        <v>56</v>
      </c>
    </row>
    <row r="47" spans="1:11" x14ac:dyDescent="0.25">
      <c r="A47" s="50">
        <v>47</v>
      </c>
      <c r="B47" s="34" t="s">
        <v>270</v>
      </c>
      <c r="C47" s="33">
        <v>1019028211</v>
      </c>
      <c r="D47" s="51" t="s">
        <v>304</v>
      </c>
      <c r="E47" s="53">
        <v>39049</v>
      </c>
      <c r="F47" s="53">
        <v>32405</v>
      </c>
      <c r="G47" s="51">
        <v>3214971043</v>
      </c>
      <c r="H47" s="51" t="s">
        <v>356</v>
      </c>
      <c r="I47" s="33" t="s">
        <v>120</v>
      </c>
      <c r="J47" s="36" t="s">
        <v>437</v>
      </c>
      <c r="K47" s="3" t="s">
        <v>56</v>
      </c>
    </row>
    <row r="48" spans="1:11" x14ac:dyDescent="0.25">
      <c r="A48" s="50">
        <v>48</v>
      </c>
      <c r="B48" s="33" t="s">
        <v>271</v>
      </c>
      <c r="C48" s="33">
        <v>1047430364</v>
      </c>
      <c r="D48" s="51" t="s">
        <v>109</v>
      </c>
      <c r="E48" s="53">
        <v>39836</v>
      </c>
      <c r="F48" s="53">
        <v>33178</v>
      </c>
      <c r="G48" s="51">
        <v>3128294580</v>
      </c>
      <c r="H48" s="51" t="s">
        <v>357</v>
      </c>
      <c r="I48" s="33" t="s">
        <v>114</v>
      </c>
      <c r="J48" s="36" t="s">
        <v>438</v>
      </c>
      <c r="K48" s="3" t="s">
        <v>56</v>
      </c>
    </row>
    <row r="49" spans="1:11" x14ac:dyDescent="0.25">
      <c r="A49" s="50">
        <v>49</v>
      </c>
      <c r="B49" s="33" t="s">
        <v>105</v>
      </c>
      <c r="C49" s="33">
        <v>74375345</v>
      </c>
      <c r="D49" s="51" t="s">
        <v>111</v>
      </c>
      <c r="E49" s="53">
        <v>35893</v>
      </c>
      <c r="F49" s="53">
        <v>29253</v>
      </c>
      <c r="G49" s="51">
        <v>3213333186</v>
      </c>
      <c r="H49" s="51" t="s">
        <v>358</v>
      </c>
      <c r="I49" s="33" t="s">
        <v>115</v>
      </c>
      <c r="J49" s="36" t="s">
        <v>439</v>
      </c>
      <c r="K49" s="3" t="s">
        <v>56</v>
      </c>
    </row>
    <row r="50" spans="1:11" x14ac:dyDescent="0.25">
      <c r="A50" s="50">
        <v>50</v>
      </c>
      <c r="B50" s="33" t="s">
        <v>272</v>
      </c>
      <c r="C50" s="33">
        <v>1067869494</v>
      </c>
      <c r="D50" s="51" t="s">
        <v>309</v>
      </c>
      <c r="E50" s="53">
        <v>39109</v>
      </c>
      <c r="F50" s="53">
        <v>32317</v>
      </c>
      <c r="G50" s="51">
        <v>3016087479</v>
      </c>
      <c r="H50" s="51" t="s">
        <v>359</v>
      </c>
      <c r="I50" s="33" t="s">
        <v>115</v>
      </c>
      <c r="J50" s="36" t="s">
        <v>440</v>
      </c>
      <c r="K50" s="3" t="s">
        <v>56</v>
      </c>
    </row>
    <row r="51" spans="1:11" x14ac:dyDescent="0.25">
      <c r="A51" s="50">
        <v>51</v>
      </c>
      <c r="B51" s="33" t="s">
        <v>273</v>
      </c>
      <c r="C51" s="33">
        <v>41708200</v>
      </c>
      <c r="D51" s="51" t="s">
        <v>304</v>
      </c>
      <c r="E51" s="53">
        <v>28177</v>
      </c>
      <c r="F51" s="53">
        <v>20506</v>
      </c>
      <c r="G51" s="51">
        <v>3204918083</v>
      </c>
      <c r="H51" s="51" t="s">
        <v>360</v>
      </c>
      <c r="I51" s="33" t="s">
        <v>115</v>
      </c>
      <c r="J51" s="36" t="s">
        <v>441</v>
      </c>
      <c r="K51" s="3" t="s">
        <v>56</v>
      </c>
    </row>
    <row r="52" spans="1:11" x14ac:dyDescent="0.25">
      <c r="A52" s="50">
        <v>52</v>
      </c>
      <c r="B52" s="33" t="s">
        <v>274</v>
      </c>
      <c r="C52" s="33">
        <v>1032379593</v>
      </c>
      <c r="D52" s="51" t="s">
        <v>304</v>
      </c>
      <c r="E52" s="53">
        <v>38378</v>
      </c>
      <c r="F52" s="53">
        <v>31650</v>
      </c>
      <c r="G52" s="51">
        <v>3202774021</v>
      </c>
      <c r="H52" s="51" t="s">
        <v>361</v>
      </c>
      <c r="I52" s="33" t="s">
        <v>117</v>
      </c>
      <c r="J52" s="36" t="s">
        <v>442</v>
      </c>
      <c r="K52" s="3" t="s">
        <v>56</v>
      </c>
    </row>
    <row r="53" spans="1:11" x14ac:dyDescent="0.25">
      <c r="A53" s="50">
        <v>53</v>
      </c>
      <c r="B53" s="33" t="s">
        <v>275</v>
      </c>
      <c r="C53" s="33">
        <v>80119150</v>
      </c>
      <c r="D53" s="51" t="s">
        <v>304</v>
      </c>
      <c r="E53" s="53">
        <v>37076</v>
      </c>
      <c r="F53" s="53">
        <v>30473</v>
      </c>
      <c r="G53" s="51">
        <v>3125415696</v>
      </c>
      <c r="H53" s="51" t="s">
        <v>362</v>
      </c>
      <c r="I53" s="33" t="s">
        <v>116</v>
      </c>
      <c r="J53" s="36" t="s">
        <v>443</v>
      </c>
      <c r="K53" s="3" t="s">
        <v>56</v>
      </c>
    </row>
    <row r="54" spans="1:11" x14ac:dyDescent="0.25">
      <c r="A54" s="50">
        <v>54</v>
      </c>
      <c r="B54" s="33" t="s">
        <v>276</v>
      </c>
      <c r="C54" s="33">
        <v>7315971</v>
      </c>
      <c r="D54" s="51" t="s">
        <v>113</v>
      </c>
      <c r="E54" s="53">
        <v>35607</v>
      </c>
      <c r="F54" s="53">
        <v>28971</v>
      </c>
      <c r="G54" s="51">
        <v>3138172272</v>
      </c>
      <c r="H54" s="51" t="s">
        <v>363</v>
      </c>
      <c r="I54" s="33" t="s">
        <v>118</v>
      </c>
      <c r="J54" s="36" t="s">
        <v>444</v>
      </c>
      <c r="K54" s="3" t="s">
        <v>56</v>
      </c>
    </row>
    <row r="55" spans="1:11" x14ac:dyDescent="0.25">
      <c r="A55" s="50">
        <v>55</v>
      </c>
      <c r="B55" s="33" t="s">
        <v>277</v>
      </c>
      <c r="C55" s="33">
        <v>72345901</v>
      </c>
      <c r="D55" s="51" t="s">
        <v>112</v>
      </c>
      <c r="E55" s="53">
        <v>37817</v>
      </c>
      <c r="F55" s="53">
        <v>31184</v>
      </c>
      <c r="G55" s="51">
        <v>3004432280</v>
      </c>
      <c r="H55" s="51" t="s">
        <v>364</v>
      </c>
      <c r="I55" s="33" t="s">
        <v>115</v>
      </c>
      <c r="J55" s="36" t="s">
        <v>445</v>
      </c>
      <c r="K55" s="3" t="s">
        <v>56</v>
      </c>
    </row>
    <row r="56" spans="1:11" x14ac:dyDescent="0.25">
      <c r="A56" s="50">
        <v>56</v>
      </c>
      <c r="B56" s="33" t="s">
        <v>278</v>
      </c>
      <c r="C56" s="33">
        <v>79625666</v>
      </c>
      <c r="D56" s="51" t="s">
        <v>304</v>
      </c>
      <c r="E56" s="53">
        <v>33365</v>
      </c>
      <c r="F56" s="53">
        <v>26636</v>
      </c>
      <c r="G56" s="51">
        <v>3112618759</v>
      </c>
      <c r="H56" s="51" t="s">
        <v>365</v>
      </c>
      <c r="I56" s="33" t="s">
        <v>114</v>
      </c>
      <c r="J56" s="36" t="s">
        <v>446</v>
      </c>
      <c r="K56" s="3" t="s">
        <v>56</v>
      </c>
    </row>
    <row r="57" spans="1:11" x14ac:dyDescent="0.25">
      <c r="A57" s="50">
        <v>57</v>
      </c>
      <c r="B57" s="33" t="s">
        <v>279</v>
      </c>
      <c r="C57" s="33">
        <v>52434625</v>
      </c>
      <c r="D57" s="51" t="s">
        <v>304</v>
      </c>
      <c r="E57" s="53">
        <v>34989</v>
      </c>
      <c r="F57" s="53">
        <v>27413</v>
      </c>
      <c r="G57" s="51">
        <v>3108025615</v>
      </c>
      <c r="H57" s="51" t="s">
        <v>366</v>
      </c>
      <c r="I57" s="35" t="s">
        <v>116</v>
      </c>
      <c r="J57" s="37" t="s">
        <v>447</v>
      </c>
      <c r="K57" s="3" t="s">
        <v>56</v>
      </c>
    </row>
    <row r="58" spans="1:11" x14ac:dyDescent="0.25">
      <c r="A58" s="50">
        <v>58</v>
      </c>
      <c r="B58" s="33" t="s">
        <v>280</v>
      </c>
      <c r="C58" s="33">
        <v>80037782</v>
      </c>
      <c r="D58" s="51" t="s">
        <v>304</v>
      </c>
      <c r="E58" s="53">
        <v>36020</v>
      </c>
      <c r="F58" s="53">
        <v>29399</v>
      </c>
      <c r="G58" s="51">
        <v>3005668845</v>
      </c>
      <c r="H58" s="51" t="s">
        <v>367</v>
      </c>
      <c r="I58" s="33" t="s">
        <v>116</v>
      </c>
      <c r="J58" s="36" t="s">
        <v>448</v>
      </c>
      <c r="K58" s="3" t="s">
        <v>56</v>
      </c>
    </row>
    <row r="59" spans="1:11" x14ac:dyDescent="0.25">
      <c r="A59" s="50">
        <v>59</v>
      </c>
      <c r="B59" s="33" t="s">
        <v>281</v>
      </c>
      <c r="C59" s="33">
        <v>1019039660</v>
      </c>
      <c r="D59" s="51" t="s">
        <v>304</v>
      </c>
      <c r="E59" s="53">
        <v>39421</v>
      </c>
      <c r="F59" s="53">
        <v>32812</v>
      </c>
      <c r="G59" s="51">
        <v>3132108812</v>
      </c>
      <c r="H59" s="51" t="s">
        <v>368</v>
      </c>
      <c r="I59" s="33" t="s">
        <v>116</v>
      </c>
      <c r="J59" s="36" t="s">
        <v>449</v>
      </c>
      <c r="K59" s="3" t="s">
        <v>56</v>
      </c>
    </row>
    <row r="60" spans="1:11" x14ac:dyDescent="0.25">
      <c r="A60" s="50">
        <v>60</v>
      </c>
      <c r="B60" s="33" t="s">
        <v>282</v>
      </c>
      <c r="C60" s="33">
        <v>1023930613</v>
      </c>
      <c r="D60" s="51" t="s">
        <v>304</v>
      </c>
      <c r="E60" s="53">
        <v>40932</v>
      </c>
      <c r="F60" s="53">
        <v>34263</v>
      </c>
      <c r="G60" s="51">
        <v>3023885934</v>
      </c>
      <c r="H60" s="51" t="s">
        <v>369</v>
      </c>
      <c r="I60" s="33" t="s">
        <v>394</v>
      </c>
      <c r="J60" s="36" t="s">
        <v>450</v>
      </c>
      <c r="K60" s="3" t="s">
        <v>56</v>
      </c>
    </row>
    <row r="61" spans="1:11" x14ac:dyDescent="0.25">
      <c r="A61" s="50">
        <v>61</v>
      </c>
      <c r="B61" s="33" t="s">
        <v>283</v>
      </c>
      <c r="C61" s="33">
        <v>52422505</v>
      </c>
      <c r="D61" s="51" t="s">
        <v>304</v>
      </c>
      <c r="E61" s="53">
        <v>34989</v>
      </c>
      <c r="F61" s="53">
        <v>28375</v>
      </c>
      <c r="G61" s="51">
        <v>3183031241</v>
      </c>
      <c r="H61" s="51" t="s">
        <v>370</v>
      </c>
      <c r="I61" s="33" t="s">
        <v>116</v>
      </c>
      <c r="J61" s="36" t="s">
        <v>451</v>
      </c>
      <c r="K61" s="3" t="s">
        <v>56</v>
      </c>
    </row>
    <row r="62" spans="1:11" x14ac:dyDescent="0.25">
      <c r="A62" s="50">
        <v>62</v>
      </c>
      <c r="B62" s="33" t="s">
        <v>284</v>
      </c>
      <c r="C62" s="33">
        <v>1098731316</v>
      </c>
      <c r="D62" s="51" t="s">
        <v>107</v>
      </c>
      <c r="E62" s="53">
        <v>40535</v>
      </c>
      <c r="F62" s="53">
        <v>33916</v>
      </c>
      <c r="G62" s="51">
        <v>3166410429</v>
      </c>
      <c r="H62" s="51" t="s">
        <v>371</v>
      </c>
      <c r="I62" s="33" t="s">
        <v>115</v>
      </c>
      <c r="J62" s="36" t="s">
        <v>452</v>
      </c>
      <c r="K62" s="3" t="s">
        <v>56</v>
      </c>
    </row>
    <row r="63" spans="1:11" x14ac:dyDescent="0.25">
      <c r="A63" s="50">
        <v>63</v>
      </c>
      <c r="B63" s="33" t="s">
        <v>285</v>
      </c>
      <c r="C63" s="33">
        <v>1015414534</v>
      </c>
      <c r="D63" s="51" t="s">
        <v>304</v>
      </c>
      <c r="E63" s="53">
        <v>39407</v>
      </c>
      <c r="F63" s="53">
        <v>36095</v>
      </c>
      <c r="G63" s="51">
        <v>3219524277</v>
      </c>
      <c r="H63" s="51" t="s">
        <v>372</v>
      </c>
      <c r="I63" s="33" t="s">
        <v>120</v>
      </c>
      <c r="J63" s="36" t="s">
        <v>453</v>
      </c>
      <c r="K63" s="3" t="s">
        <v>56</v>
      </c>
    </row>
    <row r="64" spans="1:11" x14ac:dyDescent="0.25">
      <c r="A64" s="50">
        <v>64</v>
      </c>
      <c r="B64" s="33" t="s">
        <v>286</v>
      </c>
      <c r="C64" s="33">
        <v>19430488</v>
      </c>
      <c r="D64" s="51" t="s">
        <v>304</v>
      </c>
      <c r="E64" s="53">
        <v>28993</v>
      </c>
      <c r="F64" s="53">
        <v>22344</v>
      </c>
      <c r="G64" s="51">
        <v>3005555194</v>
      </c>
      <c r="H64" s="51" t="s">
        <v>373</v>
      </c>
      <c r="I64" s="33" t="s">
        <v>116</v>
      </c>
      <c r="J64" s="36" t="s">
        <v>454</v>
      </c>
      <c r="K64" s="3" t="s">
        <v>56</v>
      </c>
    </row>
    <row r="65" spans="1:11" x14ac:dyDescent="0.25">
      <c r="A65" s="50">
        <v>65</v>
      </c>
      <c r="B65" s="33" t="s">
        <v>287</v>
      </c>
      <c r="C65" s="33">
        <v>1030602538</v>
      </c>
      <c r="D65" s="51" t="s">
        <v>304</v>
      </c>
      <c r="E65" s="53">
        <v>40151</v>
      </c>
      <c r="F65" s="53">
        <v>33563</v>
      </c>
      <c r="G65" s="51">
        <v>3124066823</v>
      </c>
      <c r="H65" s="51" t="s">
        <v>374</v>
      </c>
      <c r="I65" s="33" t="s">
        <v>394</v>
      </c>
      <c r="J65" s="36" t="s">
        <v>455</v>
      </c>
      <c r="K65" s="3" t="s">
        <v>56</v>
      </c>
    </row>
    <row r="66" spans="1:11" x14ac:dyDescent="0.25">
      <c r="A66" s="50">
        <v>66</v>
      </c>
      <c r="B66" s="33" t="s">
        <v>288</v>
      </c>
      <c r="C66" s="33">
        <v>1065617433</v>
      </c>
      <c r="D66" s="51" t="s">
        <v>110</v>
      </c>
      <c r="E66" s="53">
        <v>39617</v>
      </c>
      <c r="F66" s="53">
        <v>33017</v>
      </c>
      <c r="G66" s="51">
        <v>3215131635</v>
      </c>
      <c r="H66" s="51" t="s">
        <v>375</v>
      </c>
      <c r="I66" s="33" t="s">
        <v>394</v>
      </c>
      <c r="J66" s="36" t="s">
        <v>456</v>
      </c>
      <c r="K66" s="3" t="s">
        <v>56</v>
      </c>
    </row>
    <row r="67" spans="1:11" x14ac:dyDescent="0.25">
      <c r="A67" s="50">
        <v>67</v>
      </c>
      <c r="B67" s="33" t="s">
        <v>289</v>
      </c>
      <c r="C67" s="33">
        <v>52020954</v>
      </c>
      <c r="D67" s="51" t="s">
        <v>304</v>
      </c>
      <c r="E67" s="53">
        <v>32640</v>
      </c>
      <c r="F67" s="53">
        <v>25685</v>
      </c>
      <c r="G67" s="51">
        <v>3152218884</v>
      </c>
      <c r="H67" s="51" t="s">
        <v>376</v>
      </c>
      <c r="I67" s="33" t="s">
        <v>394</v>
      </c>
      <c r="J67" s="36" t="s">
        <v>457</v>
      </c>
      <c r="K67" s="3" t="s">
        <v>56</v>
      </c>
    </row>
    <row r="68" spans="1:11" x14ac:dyDescent="0.25">
      <c r="A68" s="50">
        <v>68</v>
      </c>
      <c r="B68" s="34" t="s">
        <v>290</v>
      </c>
      <c r="C68" s="33">
        <v>1019019775</v>
      </c>
      <c r="D68" s="51" t="s">
        <v>304</v>
      </c>
      <c r="E68" s="53">
        <v>38677</v>
      </c>
      <c r="F68" s="53">
        <v>32101</v>
      </c>
      <c r="G68" s="51">
        <v>3125140470</v>
      </c>
      <c r="H68" s="51" t="s">
        <v>377</v>
      </c>
      <c r="I68" s="33" t="s">
        <v>115</v>
      </c>
      <c r="J68" s="36" t="s">
        <v>458</v>
      </c>
      <c r="K68" s="3" t="s">
        <v>56</v>
      </c>
    </row>
    <row r="69" spans="1:11" x14ac:dyDescent="0.25">
      <c r="A69" s="50">
        <v>69</v>
      </c>
      <c r="B69" s="34" t="s">
        <v>291</v>
      </c>
      <c r="C69" s="33">
        <v>1016006137</v>
      </c>
      <c r="D69" s="51" t="s">
        <v>304</v>
      </c>
      <c r="E69" s="53">
        <v>38652</v>
      </c>
      <c r="F69" s="53">
        <v>32042</v>
      </c>
      <c r="G69" s="51">
        <v>3122052385</v>
      </c>
      <c r="H69" s="51" t="s">
        <v>378</v>
      </c>
      <c r="I69" s="33" t="s">
        <v>116</v>
      </c>
      <c r="J69" s="36" t="s">
        <v>459</v>
      </c>
      <c r="K69" s="3" t="s">
        <v>56</v>
      </c>
    </row>
    <row r="70" spans="1:11" x14ac:dyDescent="0.25">
      <c r="A70" s="50">
        <v>70</v>
      </c>
      <c r="B70" s="34" t="s">
        <v>292</v>
      </c>
      <c r="C70" s="33">
        <v>1053814308</v>
      </c>
      <c r="D70" s="51" t="s">
        <v>310</v>
      </c>
      <c r="E70" s="53">
        <v>40129</v>
      </c>
      <c r="F70" s="53">
        <v>33554</v>
      </c>
      <c r="G70" s="51">
        <v>3213188521</v>
      </c>
      <c r="H70" s="51" t="s">
        <v>379</v>
      </c>
      <c r="I70" s="33" t="s">
        <v>116</v>
      </c>
      <c r="J70" s="36" t="s">
        <v>460</v>
      </c>
      <c r="K70" s="3" t="s">
        <v>56</v>
      </c>
    </row>
    <row r="71" spans="1:11" x14ac:dyDescent="0.25">
      <c r="A71" s="50">
        <v>71</v>
      </c>
      <c r="B71" s="34" t="s">
        <v>293</v>
      </c>
      <c r="C71" s="33">
        <v>79056337</v>
      </c>
      <c r="D71" s="51" t="s">
        <v>304</v>
      </c>
      <c r="E71" s="53">
        <v>32322</v>
      </c>
      <c r="F71" s="53">
        <v>25513</v>
      </c>
      <c r="G71" s="51">
        <v>3103292899</v>
      </c>
      <c r="H71" s="51" t="s">
        <v>380</v>
      </c>
      <c r="I71" s="33" t="s">
        <v>114</v>
      </c>
      <c r="J71" s="36" t="s">
        <v>461</v>
      </c>
      <c r="K71" s="3" t="s">
        <v>56</v>
      </c>
    </row>
    <row r="72" spans="1:11" x14ac:dyDescent="0.25">
      <c r="A72" s="50">
        <v>72</v>
      </c>
      <c r="B72" s="34" t="s">
        <v>294</v>
      </c>
      <c r="C72" s="33">
        <v>79879901</v>
      </c>
      <c r="D72" s="51" t="s">
        <v>304</v>
      </c>
      <c r="E72" s="53">
        <v>35602</v>
      </c>
      <c r="F72" s="53">
        <v>29003</v>
      </c>
      <c r="G72" s="51">
        <v>3144586778</v>
      </c>
      <c r="H72" s="51" t="s">
        <v>381</v>
      </c>
      <c r="I72" s="33" t="s">
        <v>114</v>
      </c>
      <c r="J72" s="36" t="s">
        <v>462</v>
      </c>
      <c r="K72" s="3" t="s">
        <v>56</v>
      </c>
    </row>
    <row r="73" spans="1:11" x14ac:dyDescent="0.25">
      <c r="A73" s="50">
        <v>73</v>
      </c>
      <c r="B73" s="34" t="s">
        <v>295</v>
      </c>
      <c r="C73" s="33">
        <v>1023904650</v>
      </c>
      <c r="D73" s="51" t="s">
        <v>304</v>
      </c>
      <c r="E73" s="53">
        <v>39846</v>
      </c>
      <c r="F73" s="53">
        <v>33269</v>
      </c>
      <c r="G73" s="51">
        <v>3118970490</v>
      </c>
      <c r="H73" s="51" t="s">
        <v>382</v>
      </c>
      <c r="I73" s="33" t="s">
        <v>114</v>
      </c>
      <c r="J73" s="36" t="s">
        <v>463</v>
      </c>
      <c r="K73" s="3" t="s">
        <v>56</v>
      </c>
    </row>
    <row r="74" spans="1:11" x14ac:dyDescent="0.25">
      <c r="A74" s="50">
        <v>74</v>
      </c>
      <c r="B74" s="34" t="s">
        <v>296</v>
      </c>
      <c r="C74" s="33">
        <v>19497359</v>
      </c>
      <c r="D74" s="51" t="s">
        <v>304</v>
      </c>
      <c r="E74" s="53">
        <v>29655</v>
      </c>
      <c r="F74" s="53">
        <v>22585</v>
      </c>
      <c r="G74" s="51">
        <v>3125079552</v>
      </c>
      <c r="H74" s="51" t="s">
        <v>383</v>
      </c>
      <c r="I74" s="33" t="s">
        <v>116</v>
      </c>
      <c r="J74" s="36" t="s">
        <v>464</v>
      </c>
      <c r="K74" s="3" t="s">
        <v>56</v>
      </c>
    </row>
    <row r="75" spans="1:11" x14ac:dyDescent="0.25">
      <c r="A75" s="50">
        <v>75</v>
      </c>
      <c r="B75" s="34" t="s">
        <v>297</v>
      </c>
      <c r="C75" s="33">
        <v>80221073</v>
      </c>
      <c r="D75" s="51" t="s">
        <v>304</v>
      </c>
      <c r="E75" s="53">
        <v>36725</v>
      </c>
      <c r="F75" s="53">
        <v>30144</v>
      </c>
      <c r="G75" s="51">
        <v>3228504596</v>
      </c>
      <c r="H75" s="51" t="s">
        <v>384</v>
      </c>
      <c r="I75" s="33" t="s">
        <v>116</v>
      </c>
      <c r="J75" s="36" t="s">
        <v>465</v>
      </c>
      <c r="K75" s="3" t="s">
        <v>56</v>
      </c>
    </row>
    <row r="76" spans="1:11" x14ac:dyDescent="0.25">
      <c r="A76" s="50">
        <v>76</v>
      </c>
      <c r="B76" s="34" t="s">
        <v>298</v>
      </c>
      <c r="C76" s="33">
        <v>1002681312</v>
      </c>
      <c r="D76" s="51" t="s">
        <v>304</v>
      </c>
      <c r="E76" s="53">
        <v>40499</v>
      </c>
      <c r="F76" s="53">
        <v>33804</v>
      </c>
      <c r="G76" s="51">
        <v>3114436403</v>
      </c>
      <c r="H76" s="51" t="s">
        <v>385</v>
      </c>
      <c r="I76" s="33" t="s">
        <v>117</v>
      </c>
      <c r="J76" s="36" t="s">
        <v>466</v>
      </c>
      <c r="K76" s="3" t="s">
        <v>56</v>
      </c>
    </row>
    <row r="77" spans="1:11" x14ac:dyDescent="0.25">
      <c r="A77" s="50">
        <v>77</v>
      </c>
      <c r="B77" s="34" t="s">
        <v>299</v>
      </c>
      <c r="C77" s="33">
        <v>7320162</v>
      </c>
      <c r="D77" s="51" t="s">
        <v>113</v>
      </c>
      <c r="E77" s="53">
        <v>37445</v>
      </c>
      <c r="F77" s="53">
        <v>30869</v>
      </c>
      <c r="G77" s="51">
        <v>3112763627</v>
      </c>
      <c r="H77" s="51" t="s">
        <v>386</v>
      </c>
      <c r="I77" s="33" t="s">
        <v>115</v>
      </c>
      <c r="J77" s="36" t="s">
        <v>474</v>
      </c>
      <c r="K77" s="3" t="s">
        <v>56</v>
      </c>
    </row>
    <row r="78" spans="1:11" x14ac:dyDescent="0.25">
      <c r="A78" s="50">
        <v>78</v>
      </c>
      <c r="B78" s="34" t="s">
        <v>300</v>
      </c>
      <c r="C78" s="33">
        <v>1022323723</v>
      </c>
      <c r="D78" s="51" t="s">
        <v>304</v>
      </c>
      <c r="E78" s="53">
        <v>38118</v>
      </c>
      <c r="F78" s="53">
        <v>31524</v>
      </c>
      <c r="G78" s="51">
        <v>3125056185</v>
      </c>
      <c r="H78" s="51" t="s">
        <v>387</v>
      </c>
      <c r="I78" s="33" t="s">
        <v>115</v>
      </c>
      <c r="J78" s="36" t="s">
        <v>467</v>
      </c>
      <c r="K78" s="3" t="s">
        <v>56</v>
      </c>
    </row>
    <row r="79" spans="1:11" x14ac:dyDescent="0.25">
      <c r="A79" s="50">
        <v>79</v>
      </c>
      <c r="B79" s="34" t="s">
        <v>301</v>
      </c>
      <c r="C79" s="33">
        <v>52860493</v>
      </c>
      <c r="D79" s="51" t="s">
        <v>304</v>
      </c>
      <c r="E79" s="53">
        <v>36937</v>
      </c>
      <c r="F79" s="53">
        <v>30329</v>
      </c>
      <c r="G79" s="51">
        <v>3118466464</v>
      </c>
      <c r="H79" s="51" t="s">
        <v>388</v>
      </c>
      <c r="I79" s="33" t="s">
        <v>116</v>
      </c>
      <c r="J79" s="36" t="s">
        <v>468</v>
      </c>
      <c r="K79" s="3" t="s">
        <v>56</v>
      </c>
    </row>
    <row r="80" spans="1:11" x14ac:dyDescent="0.25">
      <c r="A80" s="50">
        <v>80</v>
      </c>
      <c r="B80" s="34" t="s">
        <v>302</v>
      </c>
      <c r="C80" s="33">
        <v>79998561</v>
      </c>
      <c r="D80" s="51" t="s">
        <v>304</v>
      </c>
      <c r="E80" s="53">
        <v>35298</v>
      </c>
      <c r="F80" s="53">
        <v>28690</v>
      </c>
      <c r="G80" s="51">
        <v>3214913781</v>
      </c>
      <c r="H80" s="51" t="s">
        <v>389</v>
      </c>
      <c r="I80" s="33" t="s">
        <v>394</v>
      </c>
      <c r="J80" s="36" t="s">
        <v>469</v>
      </c>
      <c r="K80" s="3" t="s">
        <v>56</v>
      </c>
    </row>
    <row r="81" spans="1:11" x14ac:dyDescent="0.25">
      <c r="A81" s="50">
        <v>81</v>
      </c>
      <c r="B81" s="34" t="s">
        <v>303</v>
      </c>
      <c r="C81" s="33">
        <v>19346335</v>
      </c>
      <c r="D81" s="51" t="s">
        <v>304</v>
      </c>
      <c r="E81" s="53">
        <v>28277</v>
      </c>
      <c r="F81" s="53">
        <v>21549</v>
      </c>
      <c r="G81" s="51">
        <v>3144379428</v>
      </c>
      <c r="H81" s="51" t="s">
        <v>390</v>
      </c>
      <c r="I81" s="33" t="s">
        <v>115</v>
      </c>
      <c r="J81" s="36" t="s">
        <v>470</v>
      </c>
      <c r="K81" s="3" t="s">
        <v>56</v>
      </c>
    </row>
    <row r="82" spans="1:11" x14ac:dyDescent="0.25">
      <c r="E82" s="53"/>
      <c r="F82" s="53"/>
      <c r="J82" s="55"/>
    </row>
    <row r="83" spans="1:11" x14ac:dyDescent="0.25">
      <c r="E83" s="53"/>
      <c r="F83" s="53"/>
      <c r="J83" s="55"/>
    </row>
    <row r="84" spans="1:11" x14ac:dyDescent="0.25">
      <c r="E84" s="53"/>
      <c r="F84" s="53"/>
      <c r="J84" s="55"/>
    </row>
    <row r="85" spans="1:11" x14ac:dyDescent="0.25">
      <c r="E85" s="53"/>
      <c r="F85" s="53"/>
      <c r="J85" s="55"/>
    </row>
    <row r="86" spans="1:11" x14ac:dyDescent="0.25">
      <c r="E86" s="53"/>
      <c r="F86" s="53"/>
      <c r="J86" s="55"/>
    </row>
    <row r="87" spans="1:11" x14ac:dyDescent="0.25">
      <c r="E87" s="53"/>
      <c r="F87" s="53"/>
      <c r="J87" s="55"/>
    </row>
    <row r="88" spans="1:11" x14ac:dyDescent="0.25">
      <c r="E88" s="53"/>
      <c r="F88" s="53"/>
      <c r="J88" s="55"/>
    </row>
    <row r="89" spans="1:11" x14ac:dyDescent="0.25">
      <c r="E89" s="53"/>
      <c r="F89" s="53"/>
      <c r="J89" s="55"/>
    </row>
    <row r="90" spans="1:11" x14ac:dyDescent="0.25">
      <c r="E90" s="53"/>
      <c r="F90" s="53"/>
      <c r="J90" s="55"/>
    </row>
    <row r="91" spans="1:11" x14ac:dyDescent="0.25">
      <c r="E91" s="53"/>
      <c r="F91" s="53"/>
      <c r="J91" s="55"/>
    </row>
    <row r="92" spans="1:11" x14ac:dyDescent="0.25">
      <c r="E92" s="53"/>
      <c r="F92" s="53"/>
      <c r="J92" s="55"/>
    </row>
    <row r="93" spans="1:11" x14ac:dyDescent="0.25">
      <c r="E93" s="53"/>
      <c r="F93" s="53"/>
      <c r="J93" s="55"/>
    </row>
    <row r="94" spans="1:11" x14ac:dyDescent="0.25">
      <c r="E94" s="53"/>
      <c r="F94" s="53"/>
      <c r="J94" s="55"/>
    </row>
    <row r="95" spans="1:11" x14ac:dyDescent="0.25">
      <c r="E95" s="53"/>
      <c r="F95" s="53"/>
      <c r="J95" s="55"/>
    </row>
    <row r="96" spans="1:11" x14ac:dyDescent="0.25">
      <c r="E96" s="53"/>
      <c r="F96" s="53"/>
      <c r="J96" s="55"/>
    </row>
    <row r="97" spans="5:10" x14ac:dyDescent="0.25">
      <c r="E97" s="53"/>
      <c r="F97" s="53"/>
      <c r="J97" s="55"/>
    </row>
    <row r="98" spans="5:10" x14ac:dyDescent="0.25">
      <c r="E98" s="53"/>
      <c r="F98" s="53"/>
      <c r="J98" s="55"/>
    </row>
    <row r="99" spans="5:10" x14ac:dyDescent="0.25">
      <c r="J99" s="55"/>
    </row>
    <row r="100" spans="5:10" x14ac:dyDescent="0.25">
      <c r="J100" s="55"/>
    </row>
    <row r="101" spans="5:10" x14ac:dyDescent="0.25">
      <c r="J101" s="55"/>
    </row>
    <row r="102" spans="5:10" x14ac:dyDescent="0.25">
      <c r="J102" s="55"/>
    </row>
    <row r="103" spans="5:10" x14ac:dyDescent="0.25">
      <c r="J103" s="55"/>
    </row>
    <row r="104" spans="5:10" x14ac:dyDescent="0.25">
      <c r="J104" s="55"/>
    </row>
    <row r="105" spans="5:10" x14ac:dyDescent="0.25">
      <c r="J105" s="55"/>
    </row>
    <row r="106" spans="5:10" x14ac:dyDescent="0.25">
      <c r="J106" s="55"/>
    </row>
    <row r="107" spans="5:10" x14ac:dyDescent="0.25">
      <c r="J107" s="55"/>
    </row>
    <row r="108" spans="5:10" x14ac:dyDescent="0.25">
      <c r="J108" s="55"/>
    </row>
    <row r="109" spans="5:10" x14ac:dyDescent="0.25">
      <c r="J109" s="55"/>
    </row>
    <row r="110" spans="5:10" x14ac:dyDescent="0.25">
      <c r="J110" s="55"/>
    </row>
    <row r="111" spans="5:10" x14ac:dyDescent="0.25">
      <c r="J111" s="55"/>
    </row>
    <row r="112" spans="5:10" x14ac:dyDescent="0.25">
      <c r="J112" s="55"/>
    </row>
    <row r="113" spans="10:10" x14ac:dyDescent="0.25">
      <c r="J113" s="55"/>
    </row>
    <row r="114" spans="10:10" x14ac:dyDescent="0.25">
      <c r="J114" s="55"/>
    </row>
    <row r="115" spans="10:10" x14ac:dyDescent="0.25">
      <c r="J115" s="55"/>
    </row>
    <row r="116" spans="10:10" x14ac:dyDescent="0.25">
      <c r="J116" s="55"/>
    </row>
    <row r="117" spans="10:10" x14ac:dyDescent="0.25">
      <c r="J117" s="55"/>
    </row>
    <row r="118" spans="10:10" x14ac:dyDescent="0.25">
      <c r="J118" s="55"/>
    </row>
    <row r="119" spans="10:10" x14ac:dyDescent="0.25">
      <c r="J119" s="55"/>
    </row>
    <row r="120" spans="10:10" x14ac:dyDescent="0.25">
      <c r="J120" s="55"/>
    </row>
    <row r="121" spans="10:10" x14ac:dyDescent="0.25">
      <c r="J121" s="55"/>
    </row>
    <row r="122" spans="10:10" x14ac:dyDescent="0.25">
      <c r="J122" s="55"/>
    </row>
    <row r="123" spans="10:10" x14ac:dyDescent="0.25">
      <c r="J123" s="55"/>
    </row>
    <row r="124" spans="10:10" x14ac:dyDescent="0.25">
      <c r="J124" s="55"/>
    </row>
    <row r="125" spans="10:10" x14ac:dyDescent="0.25">
      <c r="J125" s="55"/>
    </row>
    <row r="126" spans="10:10" x14ac:dyDescent="0.25">
      <c r="J126" s="55"/>
    </row>
    <row r="127" spans="10:10" x14ac:dyDescent="0.25">
      <c r="J127" s="55"/>
    </row>
    <row r="128" spans="10:10" x14ac:dyDescent="0.25">
      <c r="J128" s="55"/>
    </row>
    <row r="129" spans="10:10" x14ac:dyDescent="0.25">
      <c r="J129" s="55"/>
    </row>
    <row r="130" spans="10:10" x14ac:dyDescent="0.25">
      <c r="J130" s="55"/>
    </row>
    <row r="131" spans="10:10" x14ac:dyDescent="0.25">
      <c r="J131" s="55"/>
    </row>
    <row r="132" spans="10:10" x14ac:dyDescent="0.25">
      <c r="J132" s="55"/>
    </row>
    <row r="133" spans="10:10" x14ac:dyDescent="0.25">
      <c r="J133" s="55"/>
    </row>
    <row r="134" spans="10:10" x14ac:dyDescent="0.25">
      <c r="J134" s="55"/>
    </row>
    <row r="135" spans="10:10" x14ac:dyDescent="0.25">
      <c r="J135" s="55"/>
    </row>
    <row r="136" spans="10:10" x14ac:dyDescent="0.25">
      <c r="J136" s="55"/>
    </row>
    <row r="137" spans="10:10" x14ac:dyDescent="0.25">
      <c r="J137" s="55"/>
    </row>
    <row r="138" spans="10:10" x14ac:dyDescent="0.25">
      <c r="J138" s="55"/>
    </row>
    <row r="139" spans="10:10" x14ac:dyDescent="0.25">
      <c r="J139" s="55"/>
    </row>
    <row r="140" spans="10:10" x14ac:dyDescent="0.25">
      <c r="J140" s="55"/>
    </row>
    <row r="141" spans="10:10" x14ac:dyDescent="0.25">
      <c r="J141" s="55"/>
    </row>
    <row r="142" spans="10:10" x14ac:dyDescent="0.25">
      <c r="J142" s="55"/>
    </row>
    <row r="143" spans="10:10" x14ac:dyDescent="0.25">
      <c r="J143" s="55"/>
    </row>
    <row r="144" spans="10:10" x14ac:dyDescent="0.25">
      <c r="J144" s="55"/>
    </row>
    <row r="145" spans="10:10" x14ac:dyDescent="0.25">
      <c r="J145" s="55"/>
    </row>
    <row r="146" spans="10:10" x14ac:dyDescent="0.25">
      <c r="J146" s="55"/>
    </row>
    <row r="147" spans="10:10" x14ac:dyDescent="0.25">
      <c r="J147" s="55"/>
    </row>
    <row r="148" spans="10:10" x14ac:dyDescent="0.25">
      <c r="J148" s="55"/>
    </row>
    <row r="149" spans="10:10" x14ac:dyDescent="0.25">
      <c r="J149" s="55"/>
    </row>
    <row r="150" spans="10:10" x14ac:dyDescent="0.25">
      <c r="J150" s="55"/>
    </row>
    <row r="151" spans="10:10" x14ac:dyDescent="0.25">
      <c r="J151" s="55"/>
    </row>
    <row r="152" spans="10:10" x14ac:dyDescent="0.25">
      <c r="J152" s="55"/>
    </row>
    <row r="153" spans="10:10" x14ac:dyDescent="0.25">
      <c r="J153" s="55"/>
    </row>
    <row r="154" spans="10:10" x14ac:dyDescent="0.25">
      <c r="J154" s="55"/>
    </row>
    <row r="155" spans="10:10" x14ac:dyDescent="0.25">
      <c r="J155" s="55"/>
    </row>
    <row r="156" spans="10:10" x14ac:dyDescent="0.25">
      <c r="J156" s="55"/>
    </row>
    <row r="157" spans="10:10" x14ac:dyDescent="0.25">
      <c r="J157" s="55"/>
    </row>
    <row r="158" spans="10:10" x14ac:dyDescent="0.25">
      <c r="J158" s="55"/>
    </row>
    <row r="159" spans="10:10" x14ac:dyDescent="0.25">
      <c r="J159" s="55"/>
    </row>
    <row r="160" spans="10:10" x14ac:dyDescent="0.25">
      <c r="J160" s="55"/>
    </row>
    <row r="161" spans="10:10" x14ac:dyDescent="0.25">
      <c r="J161" s="55"/>
    </row>
    <row r="162" spans="10:10" x14ac:dyDescent="0.25">
      <c r="J162" s="55"/>
    </row>
    <row r="163" spans="10:10" x14ac:dyDescent="0.25">
      <c r="J163" s="55"/>
    </row>
    <row r="164" spans="10:10" x14ac:dyDescent="0.25">
      <c r="J164" s="55"/>
    </row>
    <row r="165" spans="10:10" x14ac:dyDescent="0.25">
      <c r="J165" s="55"/>
    </row>
    <row r="166" spans="10:10" x14ac:dyDescent="0.25">
      <c r="J166" s="55"/>
    </row>
    <row r="167" spans="10:10" x14ac:dyDescent="0.25">
      <c r="J167" s="55"/>
    </row>
    <row r="168" spans="10:10" x14ac:dyDescent="0.25">
      <c r="J168" s="55"/>
    </row>
    <row r="169" spans="10:10" x14ac:dyDescent="0.25">
      <c r="J169" s="55"/>
    </row>
    <row r="170" spans="10:10" x14ac:dyDescent="0.25">
      <c r="J170" s="55"/>
    </row>
    <row r="171" spans="10:10" x14ac:dyDescent="0.25">
      <c r="J171" s="55"/>
    </row>
    <row r="172" spans="10:10" x14ac:dyDescent="0.25">
      <c r="J172" s="55"/>
    </row>
    <row r="173" spans="10:10" x14ac:dyDescent="0.25">
      <c r="J173" s="55"/>
    </row>
    <row r="174" spans="10:10" x14ac:dyDescent="0.25">
      <c r="J174" s="55"/>
    </row>
    <row r="175" spans="10:10" x14ac:dyDescent="0.25">
      <c r="J175" s="55"/>
    </row>
    <row r="176" spans="10:10" x14ac:dyDescent="0.25">
      <c r="J176" s="55"/>
    </row>
    <row r="177" spans="10:10" x14ac:dyDescent="0.25">
      <c r="J177" s="55"/>
    </row>
    <row r="178" spans="10:10" x14ac:dyDescent="0.25">
      <c r="J178" s="55"/>
    </row>
    <row r="179" spans="10:10" x14ac:dyDescent="0.25">
      <c r="J179" s="55"/>
    </row>
    <row r="180" spans="10:10" x14ac:dyDescent="0.25">
      <c r="J180" s="55"/>
    </row>
    <row r="181" spans="10:10" x14ac:dyDescent="0.25">
      <c r="J181" s="55"/>
    </row>
    <row r="182" spans="10:10" x14ac:dyDescent="0.25">
      <c r="J182" s="55"/>
    </row>
    <row r="183" spans="10:10" x14ac:dyDescent="0.25">
      <c r="J183" s="55"/>
    </row>
    <row r="184" spans="10:10" x14ac:dyDescent="0.25">
      <c r="J184" s="55"/>
    </row>
    <row r="185" spans="10:10" x14ac:dyDescent="0.25">
      <c r="J185" s="55"/>
    </row>
    <row r="186" spans="10:10" x14ac:dyDescent="0.25">
      <c r="J186" s="55"/>
    </row>
    <row r="187" spans="10:10" x14ac:dyDescent="0.25">
      <c r="J187" s="55"/>
    </row>
    <row r="188" spans="10:10" x14ac:dyDescent="0.25">
      <c r="J188" s="55"/>
    </row>
    <row r="189" spans="10:10" x14ac:dyDescent="0.25">
      <c r="J189" s="55"/>
    </row>
    <row r="190" spans="10:10" x14ac:dyDescent="0.25">
      <c r="J190" s="55"/>
    </row>
    <row r="191" spans="10:10" x14ac:dyDescent="0.25">
      <c r="J191" s="55"/>
    </row>
    <row r="192" spans="10:10" x14ac:dyDescent="0.25">
      <c r="J192" s="55"/>
    </row>
    <row r="193" spans="10:10" x14ac:dyDescent="0.25">
      <c r="J193" s="55"/>
    </row>
    <row r="194" spans="10:10" x14ac:dyDescent="0.25">
      <c r="J194" s="55"/>
    </row>
    <row r="195" spans="10:10" x14ac:dyDescent="0.25">
      <c r="J195" s="55"/>
    </row>
    <row r="196" spans="10:10" x14ac:dyDescent="0.25">
      <c r="J196" s="55"/>
    </row>
    <row r="197" spans="10:10" x14ac:dyDescent="0.25">
      <c r="J197" s="55"/>
    </row>
    <row r="198" spans="10:10" x14ac:dyDescent="0.25">
      <c r="J198" s="55"/>
    </row>
    <row r="199" spans="10:10" x14ac:dyDescent="0.25">
      <c r="J199" s="55"/>
    </row>
    <row r="200" spans="10:10" x14ac:dyDescent="0.25">
      <c r="J200" s="55"/>
    </row>
    <row r="201" spans="10:10" x14ac:dyDescent="0.25">
      <c r="J201" s="55"/>
    </row>
    <row r="202" spans="10:10" x14ac:dyDescent="0.25">
      <c r="J202" s="55"/>
    </row>
    <row r="203" spans="10:10" x14ac:dyDescent="0.25">
      <c r="J203" s="55"/>
    </row>
    <row r="204" spans="10:10" x14ac:dyDescent="0.25">
      <c r="J204" s="55"/>
    </row>
    <row r="205" spans="10:10" x14ac:dyDescent="0.25">
      <c r="J205" s="55"/>
    </row>
    <row r="206" spans="10:10" x14ac:dyDescent="0.25">
      <c r="J206" s="55"/>
    </row>
    <row r="207" spans="10:10" x14ac:dyDescent="0.25">
      <c r="J207" s="55"/>
    </row>
    <row r="208" spans="10:10" x14ac:dyDescent="0.25">
      <c r="J208" s="55"/>
    </row>
    <row r="209" spans="10:10" x14ac:dyDescent="0.25">
      <c r="J209" s="55"/>
    </row>
    <row r="210" spans="10:10" x14ac:dyDescent="0.25">
      <c r="J210" s="55"/>
    </row>
    <row r="211" spans="10:10" x14ac:dyDescent="0.25">
      <c r="J211" s="55"/>
    </row>
    <row r="212" spans="10:10" x14ac:dyDescent="0.25">
      <c r="J212" s="55"/>
    </row>
    <row r="213" spans="10:10" x14ac:dyDescent="0.25">
      <c r="J213" s="55"/>
    </row>
    <row r="214" spans="10:10" x14ac:dyDescent="0.25">
      <c r="J214" s="55"/>
    </row>
    <row r="215" spans="10:10" x14ac:dyDescent="0.25">
      <c r="J215" s="55"/>
    </row>
    <row r="216" spans="10:10" x14ac:dyDescent="0.25">
      <c r="J216" s="55"/>
    </row>
    <row r="217" spans="10:10" x14ac:dyDescent="0.25">
      <c r="J217" s="55"/>
    </row>
    <row r="218" spans="10:10" x14ac:dyDescent="0.25">
      <c r="J218" s="55"/>
    </row>
    <row r="219" spans="10:10" x14ac:dyDescent="0.25">
      <c r="J219" s="55"/>
    </row>
    <row r="220" spans="10:10" x14ac:dyDescent="0.25">
      <c r="J220" s="55"/>
    </row>
    <row r="221" spans="10:10" x14ac:dyDescent="0.25">
      <c r="J221" s="55"/>
    </row>
    <row r="222" spans="10:10" x14ac:dyDescent="0.25">
      <c r="J222" s="55"/>
    </row>
    <row r="223" spans="10:10" x14ac:dyDescent="0.25">
      <c r="J223" s="55"/>
    </row>
    <row r="224" spans="10:10" x14ac:dyDescent="0.25">
      <c r="J224" s="55"/>
    </row>
    <row r="225" spans="10:10" x14ac:dyDescent="0.25">
      <c r="J225" s="55"/>
    </row>
    <row r="226" spans="10:10" x14ac:dyDescent="0.25">
      <c r="J226" s="55"/>
    </row>
    <row r="227" spans="10:10" x14ac:dyDescent="0.25">
      <c r="J227" s="55"/>
    </row>
    <row r="228" spans="10:10" x14ac:dyDescent="0.25">
      <c r="J228" s="55"/>
    </row>
    <row r="229" spans="10:10" x14ac:dyDescent="0.25">
      <c r="J229" s="55"/>
    </row>
    <row r="230" spans="10:10" x14ac:dyDescent="0.25">
      <c r="J230" s="55"/>
    </row>
    <row r="231" spans="10:10" x14ac:dyDescent="0.25">
      <c r="J231" s="55"/>
    </row>
    <row r="232" spans="10:10" x14ac:dyDescent="0.25">
      <c r="J232" s="55"/>
    </row>
    <row r="233" spans="10:10" x14ac:dyDescent="0.25">
      <c r="J233" s="55"/>
    </row>
    <row r="234" spans="10:10" x14ac:dyDescent="0.25">
      <c r="J234" s="55"/>
    </row>
    <row r="235" spans="10:10" x14ac:dyDescent="0.25">
      <c r="J235" s="55"/>
    </row>
    <row r="236" spans="10:10" x14ac:dyDescent="0.25">
      <c r="J236" s="55"/>
    </row>
    <row r="237" spans="10:10" x14ac:dyDescent="0.25">
      <c r="J237" s="55"/>
    </row>
    <row r="238" spans="10:10" x14ac:dyDescent="0.25">
      <c r="J238" s="55"/>
    </row>
    <row r="239" spans="10:10" x14ac:dyDescent="0.25">
      <c r="J239" s="55"/>
    </row>
    <row r="240" spans="10:10" x14ac:dyDescent="0.25">
      <c r="J240" s="55"/>
    </row>
    <row r="241" spans="10:10" x14ac:dyDescent="0.25">
      <c r="J241" s="55"/>
    </row>
    <row r="242" spans="10:10" x14ac:dyDescent="0.25">
      <c r="J242" s="55"/>
    </row>
    <row r="243" spans="10:10" x14ac:dyDescent="0.25">
      <c r="J243" s="55"/>
    </row>
    <row r="244" spans="10:10" x14ac:dyDescent="0.25">
      <c r="J244" s="55"/>
    </row>
    <row r="245" spans="10:10" x14ac:dyDescent="0.25">
      <c r="J245" s="55"/>
    </row>
    <row r="246" spans="10:10" x14ac:dyDescent="0.25">
      <c r="J246" s="55"/>
    </row>
    <row r="247" spans="10:10" x14ac:dyDescent="0.25">
      <c r="J247" s="55"/>
    </row>
    <row r="248" spans="10:10" x14ac:dyDescent="0.25">
      <c r="J248" s="55"/>
    </row>
    <row r="249" spans="10:10" x14ac:dyDescent="0.25">
      <c r="J249" s="55"/>
    </row>
    <row r="250" spans="10:10" x14ac:dyDescent="0.25">
      <c r="J250" s="55"/>
    </row>
    <row r="251" spans="10:10" x14ac:dyDescent="0.25">
      <c r="J251" s="55"/>
    </row>
    <row r="252" spans="10:10" x14ac:dyDescent="0.25">
      <c r="J252" s="55"/>
    </row>
    <row r="253" spans="10:10" x14ac:dyDescent="0.25">
      <c r="J253" s="55"/>
    </row>
    <row r="254" spans="10:10" x14ac:dyDescent="0.25">
      <c r="J254" s="55"/>
    </row>
    <row r="255" spans="10:10" x14ac:dyDescent="0.25">
      <c r="J255" s="55"/>
    </row>
    <row r="256" spans="10:10" x14ac:dyDescent="0.25">
      <c r="J256" s="55"/>
    </row>
    <row r="257" spans="10:10" x14ac:dyDescent="0.25">
      <c r="J257" s="55"/>
    </row>
    <row r="258" spans="10:10" x14ac:dyDescent="0.25">
      <c r="J258" s="55"/>
    </row>
    <row r="259" spans="10:10" x14ac:dyDescent="0.25">
      <c r="J259" s="55"/>
    </row>
    <row r="260" spans="10:10" x14ac:dyDescent="0.25">
      <c r="J260" s="55"/>
    </row>
    <row r="261" spans="10:10" x14ac:dyDescent="0.25">
      <c r="J261" s="55"/>
    </row>
    <row r="262" spans="10:10" x14ac:dyDescent="0.25">
      <c r="J262" s="55"/>
    </row>
    <row r="263" spans="10:10" x14ac:dyDescent="0.25">
      <c r="J263" s="55"/>
    </row>
    <row r="264" spans="10:10" x14ac:dyDescent="0.25">
      <c r="J264" s="55"/>
    </row>
    <row r="265" spans="10:10" x14ac:dyDescent="0.25">
      <c r="J265" s="55"/>
    </row>
    <row r="266" spans="10:10" x14ac:dyDescent="0.25">
      <c r="J266" s="55"/>
    </row>
    <row r="267" spans="10:10" x14ac:dyDescent="0.25">
      <c r="J267" s="55"/>
    </row>
    <row r="268" spans="10:10" x14ac:dyDescent="0.25">
      <c r="J268" s="55"/>
    </row>
    <row r="269" spans="10:10" x14ac:dyDescent="0.25">
      <c r="J269" s="55"/>
    </row>
    <row r="270" spans="10:10" x14ac:dyDescent="0.25">
      <c r="J270" s="55"/>
    </row>
    <row r="271" spans="10:10" x14ac:dyDescent="0.25">
      <c r="J271" s="55"/>
    </row>
    <row r="272" spans="10:10" x14ac:dyDescent="0.25">
      <c r="J272" s="55"/>
    </row>
    <row r="273" spans="10:10" x14ac:dyDescent="0.25">
      <c r="J273" s="55"/>
    </row>
    <row r="274" spans="10:10" x14ac:dyDescent="0.25">
      <c r="J274" s="55"/>
    </row>
    <row r="275" spans="10:10" x14ac:dyDescent="0.25">
      <c r="J275" s="55"/>
    </row>
    <row r="276" spans="10:10" x14ac:dyDescent="0.25">
      <c r="J276" s="55"/>
    </row>
    <row r="277" spans="10:10" x14ac:dyDescent="0.25">
      <c r="J277" s="55"/>
    </row>
    <row r="278" spans="10:10" x14ac:dyDescent="0.25">
      <c r="J278" s="55"/>
    </row>
    <row r="279" spans="10:10" x14ac:dyDescent="0.25">
      <c r="J279" s="55"/>
    </row>
    <row r="280" spans="10:10" x14ac:dyDescent="0.25">
      <c r="J280" s="55"/>
    </row>
    <row r="281" spans="10:10" x14ac:dyDescent="0.25">
      <c r="J281" s="55"/>
    </row>
    <row r="282" spans="10:10" x14ac:dyDescent="0.25">
      <c r="J282" s="55"/>
    </row>
    <row r="283" spans="10:10" x14ac:dyDescent="0.25">
      <c r="J283" s="55"/>
    </row>
    <row r="284" spans="10:10" x14ac:dyDescent="0.25">
      <c r="J284" s="55"/>
    </row>
    <row r="285" spans="10:10" x14ac:dyDescent="0.25">
      <c r="J285" s="55"/>
    </row>
    <row r="286" spans="10:10" x14ac:dyDescent="0.25">
      <c r="J286" s="55"/>
    </row>
    <row r="287" spans="10:10" x14ac:dyDescent="0.25">
      <c r="J287" s="55"/>
    </row>
    <row r="288" spans="10:10" x14ac:dyDescent="0.25">
      <c r="J288" s="55"/>
    </row>
    <row r="289" spans="10:10" x14ac:dyDescent="0.25">
      <c r="J289" s="55"/>
    </row>
    <row r="290" spans="10:10" x14ac:dyDescent="0.25">
      <c r="J290" s="55"/>
    </row>
    <row r="291" spans="10:10" x14ac:dyDescent="0.25">
      <c r="J291" s="55"/>
    </row>
    <row r="292" spans="10:10" x14ac:dyDescent="0.25">
      <c r="J292" s="55"/>
    </row>
    <row r="293" spans="10:10" x14ac:dyDescent="0.25">
      <c r="J293" s="55"/>
    </row>
    <row r="294" spans="10:10" x14ac:dyDescent="0.25">
      <c r="J294" s="55"/>
    </row>
    <row r="295" spans="10:10" x14ac:dyDescent="0.25">
      <c r="J295" s="55"/>
    </row>
    <row r="296" spans="10:10" x14ac:dyDescent="0.25">
      <c r="J296" s="55"/>
    </row>
    <row r="297" spans="10:10" x14ac:dyDescent="0.25">
      <c r="J297" s="55"/>
    </row>
    <row r="298" spans="10:10" x14ac:dyDescent="0.25">
      <c r="J298" s="55"/>
    </row>
    <row r="299" spans="10:10" x14ac:dyDescent="0.25">
      <c r="J299" s="55"/>
    </row>
    <row r="300" spans="10:10" x14ac:dyDescent="0.25">
      <c r="J300" s="55"/>
    </row>
    <row r="301" spans="10:10" x14ac:dyDescent="0.25">
      <c r="J301" s="55"/>
    </row>
    <row r="302" spans="10:10" x14ac:dyDescent="0.25">
      <c r="J302" s="55"/>
    </row>
    <row r="303" spans="10:10" x14ac:dyDescent="0.25">
      <c r="J303" s="55"/>
    </row>
    <row r="304" spans="10:10" x14ac:dyDescent="0.25">
      <c r="J304" s="55"/>
    </row>
    <row r="305" spans="10:10" x14ac:dyDescent="0.25">
      <c r="J305" s="55"/>
    </row>
    <row r="306" spans="10:10" x14ac:dyDescent="0.25">
      <c r="J306" s="55"/>
    </row>
    <row r="307" spans="10:10" x14ac:dyDescent="0.25">
      <c r="J307" s="55"/>
    </row>
    <row r="308" spans="10:10" x14ac:dyDescent="0.25">
      <c r="J308" s="55"/>
    </row>
    <row r="309" spans="10:10" x14ac:dyDescent="0.25">
      <c r="J309" s="55"/>
    </row>
    <row r="310" spans="10:10" x14ac:dyDescent="0.25">
      <c r="J310" s="55"/>
    </row>
    <row r="311" spans="10:10" x14ac:dyDescent="0.25">
      <c r="J311" s="55"/>
    </row>
    <row r="312" spans="10:10" x14ac:dyDescent="0.25">
      <c r="J312" s="55"/>
    </row>
    <row r="313" spans="10:10" x14ac:dyDescent="0.25">
      <c r="J313" s="55"/>
    </row>
    <row r="314" spans="10:10" x14ac:dyDescent="0.25">
      <c r="J314" s="55"/>
    </row>
    <row r="315" spans="10:10" x14ac:dyDescent="0.25">
      <c r="J315" s="55"/>
    </row>
    <row r="316" spans="10:10" x14ac:dyDescent="0.25">
      <c r="J316" s="55"/>
    </row>
    <row r="317" spans="10:10" x14ac:dyDescent="0.25">
      <c r="J317" s="55"/>
    </row>
    <row r="318" spans="10:10" x14ac:dyDescent="0.25">
      <c r="J318" s="55"/>
    </row>
    <row r="319" spans="10:10" x14ac:dyDescent="0.25">
      <c r="J319" s="55"/>
    </row>
    <row r="320" spans="10:10" x14ac:dyDescent="0.25">
      <c r="J320" s="55"/>
    </row>
    <row r="321" spans="10:10" x14ac:dyDescent="0.25">
      <c r="J321" s="55"/>
    </row>
    <row r="322" spans="10:10" x14ac:dyDescent="0.25">
      <c r="J322" s="55"/>
    </row>
    <row r="323" spans="10:10" x14ac:dyDescent="0.25">
      <c r="J323" s="55"/>
    </row>
    <row r="324" spans="10:10" x14ac:dyDescent="0.25">
      <c r="J324" s="55"/>
    </row>
    <row r="325" spans="10:10" x14ac:dyDescent="0.25">
      <c r="J325" s="55"/>
    </row>
    <row r="326" spans="10:10" x14ac:dyDescent="0.25">
      <c r="J326" s="55"/>
    </row>
    <row r="327" spans="10:10" x14ac:dyDescent="0.25">
      <c r="J327" s="55"/>
    </row>
    <row r="328" spans="10:10" x14ac:dyDescent="0.25">
      <c r="J328" s="55"/>
    </row>
    <row r="329" spans="10:10" x14ac:dyDescent="0.25">
      <c r="J329" s="55"/>
    </row>
    <row r="330" spans="10:10" x14ac:dyDescent="0.25">
      <c r="J330" s="55"/>
    </row>
    <row r="331" spans="10:10" x14ac:dyDescent="0.25">
      <c r="J331" s="55"/>
    </row>
    <row r="332" spans="10:10" x14ac:dyDescent="0.25">
      <c r="J332" s="55"/>
    </row>
    <row r="333" spans="10:10" x14ac:dyDescent="0.25">
      <c r="J333" s="55"/>
    </row>
    <row r="334" spans="10:10" x14ac:dyDescent="0.25">
      <c r="J334" s="55"/>
    </row>
    <row r="335" spans="10:10" x14ac:dyDescent="0.25">
      <c r="J335" s="55"/>
    </row>
    <row r="336" spans="10:10" x14ac:dyDescent="0.25">
      <c r="J336" s="55"/>
    </row>
    <row r="337" spans="10:10" x14ac:dyDescent="0.25">
      <c r="J337" s="55"/>
    </row>
    <row r="338" spans="10:10" x14ac:dyDescent="0.25">
      <c r="J338" s="55"/>
    </row>
    <row r="339" spans="10:10" x14ac:dyDescent="0.25">
      <c r="J339" s="55"/>
    </row>
    <row r="340" spans="10:10" x14ac:dyDescent="0.25">
      <c r="J340" s="55"/>
    </row>
    <row r="341" spans="10:10" x14ac:dyDescent="0.25">
      <c r="J341" s="55"/>
    </row>
    <row r="342" spans="10:10" x14ac:dyDescent="0.25">
      <c r="J342" s="55"/>
    </row>
    <row r="343" spans="10:10" x14ac:dyDescent="0.25">
      <c r="J343" s="55"/>
    </row>
    <row r="344" spans="10:10" x14ac:dyDescent="0.25">
      <c r="J344" s="55"/>
    </row>
    <row r="345" spans="10:10" x14ac:dyDescent="0.25">
      <c r="J345" s="55"/>
    </row>
    <row r="346" spans="10:10" x14ac:dyDescent="0.25">
      <c r="J346" s="55"/>
    </row>
    <row r="347" spans="10:10" x14ac:dyDescent="0.25">
      <c r="J347" s="55"/>
    </row>
    <row r="348" spans="10:10" x14ac:dyDescent="0.25">
      <c r="J348" s="55"/>
    </row>
    <row r="349" spans="10:10" x14ac:dyDescent="0.25">
      <c r="J349" s="55"/>
    </row>
    <row r="350" spans="10:10" x14ac:dyDescent="0.25">
      <c r="J350" s="55"/>
    </row>
    <row r="351" spans="10:10" x14ac:dyDescent="0.25">
      <c r="J351" s="55"/>
    </row>
    <row r="352" spans="10:10" x14ac:dyDescent="0.25">
      <c r="J352" s="55"/>
    </row>
    <row r="353" spans="10:10" x14ac:dyDescent="0.25">
      <c r="J353" s="55"/>
    </row>
    <row r="354" spans="10:10" x14ac:dyDescent="0.25">
      <c r="J354" s="55"/>
    </row>
    <row r="355" spans="10:10" x14ac:dyDescent="0.25">
      <c r="J355" s="55"/>
    </row>
    <row r="356" spans="10:10" x14ac:dyDescent="0.25">
      <c r="J356" s="55"/>
    </row>
    <row r="357" spans="10:10" x14ac:dyDescent="0.25">
      <c r="J357" s="55"/>
    </row>
    <row r="358" spans="10:10" x14ac:dyDescent="0.25">
      <c r="J358" s="55"/>
    </row>
    <row r="359" spans="10:10" x14ac:dyDescent="0.25">
      <c r="J359" s="55"/>
    </row>
    <row r="360" spans="10:10" x14ac:dyDescent="0.25">
      <c r="J360" s="55"/>
    </row>
    <row r="361" spans="10:10" x14ac:dyDescent="0.25">
      <c r="J361" s="55"/>
    </row>
    <row r="362" spans="10:10" x14ac:dyDescent="0.25">
      <c r="J362" s="55"/>
    </row>
    <row r="363" spans="10:10" x14ac:dyDescent="0.25">
      <c r="J363" s="55"/>
    </row>
    <row r="364" spans="10:10" x14ac:dyDescent="0.25">
      <c r="J364" s="55"/>
    </row>
    <row r="365" spans="10:10" x14ac:dyDescent="0.25">
      <c r="J365" s="55"/>
    </row>
    <row r="366" spans="10:10" x14ac:dyDescent="0.25">
      <c r="J366" s="55"/>
    </row>
    <row r="367" spans="10:10" x14ac:dyDescent="0.25">
      <c r="J367" s="55"/>
    </row>
    <row r="368" spans="10:10" x14ac:dyDescent="0.25">
      <c r="J368" s="55"/>
    </row>
    <row r="369" spans="10:10" x14ac:dyDescent="0.25">
      <c r="J369" s="55"/>
    </row>
    <row r="370" spans="10:10" x14ac:dyDescent="0.25">
      <c r="J370" s="55"/>
    </row>
    <row r="371" spans="10:10" x14ac:dyDescent="0.25">
      <c r="J371" s="55"/>
    </row>
    <row r="372" spans="10:10" x14ac:dyDescent="0.25">
      <c r="J372" s="55"/>
    </row>
    <row r="373" spans="10:10" x14ac:dyDescent="0.25">
      <c r="J373" s="55"/>
    </row>
    <row r="374" spans="10:10" x14ac:dyDescent="0.25">
      <c r="J374" s="55"/>
    </row>
    <row r="375" spans="10:10" x14ac:dyDescent="0.25">
      <c r="J375" s="55"/>
    </row>
    <row r="376" spans="10:10" x14ac:dyDescent="0.25">
      <c r="J376" s="55"/>
    </row>
    <row r="377" spans="10:10" x14ac:dyDescent="0.25">
      <c r="J377" s="55"/>
    </row>
    <row r="378" spans="10:10" x14ac:dyDescent="0.25">
      <c r="J378" s="55"/>
    </row>
    <row r="379" spans="10:10" x14ac:dyDescent="0.25">
      <c r="J379" s="55"/>
    </row>
    <row r="380" spans="10:10" x14ac:dyDescent="0.25">
      <c r="J380" s="55"/>
    </row>
    <row r="381" spans="10:10" x14ac:dyDescent="0.25">
      <c r="J381" s="55"/>
    </row>
    <row r="382" spans="10:10" x14ac:dyDescent="0.25">
      <c r="J382" s="55"/>
    </row>
    <row r="383" spans="10:10" x14ac:dyDescent="0.25">
      <c r="J383" s="55"/>
    </row>
    <row r="384" spans="10:10" x14ac:dyDescent="0.25">
      <c r="J384" s="55"/>
    </row>
    <row r="385" spans="10:10" x14ac:dyDescent="0.25">
      <c r="J385" s="55"/>
    </row>
    <row r="386" spans="10:10" x14ac:dyDescent="0.25">
      <c r="J386" s="55"/>
    </row>
    <row r="387" spans="10:10" x14ac:dyDescent="0.25">
      <c r="J387" s="55"/>
    </row>
    <row r="388" spans="10:10" x14ac:dyDescent="0.25">
      <c r="J388" s="55"/>
    </row>
    <row r="389" spans="10:10" x14ac:dyDescent="0.25">
      <c r="J389" s="55"/>
    </row>
    <row r="390" spans="10:10" x14ac:dyDescent="0.25">
      <c r="J390" s="55"/>
    </row>
    <row r="391" spans="10:10" x14ac:dyDescent="0.25">
      <c r="J391" s="55"/>
    </row>
    <row r="392" spans="10:10" x14ac:dyDescent="0.25">
      <c r="J392" s="55"/>
    </row>
    <row r="393" spans="10:10" x14ac:dyDescent="0.25">
      <c r="J393" s="55"/>
    </row>
    <row r="394" spans="10:10" x14ac:dyDescent="0.25">
      <c r="J394" s="55"/>
    </row>
    <row r="395" spans="10:10" x14ac:dyDescent="0.25">
      <c r="J395" s="55"/>
    </row>
    <row r="396" spans="10:10" x14ac:dyDescent="0.25">
      <c r="J396" s="55"/>
    </row>
    <row r="397" spans="10:10" x14ac:dyDescent="0.25">
      <c r="J397" s="55"/>
    </row>
    <row r="398" spans="10:10" x14ac:dyDescent="0.25">
      <c r="J398" s="55"/>
    </row>
    <row r="399" spans="10:10" x14ac:dyDescent="0.25">
      <c r="J399" s="55"/>
    </row>
    <row r="400" spans="10:10" x14ac:dyDescent="0.25">
      <c r="J400" s="55"/>
    </row>
    <row r="401" spans="10:10" x14ac:dyDescent="0.25">
      <c r="J401" s="55"/>
    </row>
    <row r="402" spans="10:10" x14ac:dyDescent="0.25">
      <c r="J402" s="55"/>
    </row>
    <row r="403" spans="10:10" x14ac:dyDescent="0.25">
      <c r="J403" s="55"/>
    </row>
    <row r="404" spans="10:10" x14ac:dyDescent="0.25">
      <c r="J404" s="55"/>
    </row>
    <row r="405" spans="10:10" x14ac:dyDescent="0.25">
      <c r="J405" s="55"/>
    </row>
    <row r="406" spans="10:10" x14ac:dyDescent="0.25">
      <c r="J406" s="55"/>
    </row>
    <row r="407" spans="10:10" x14ac:dyDescent="0.25">
      <c r="J407" s="55"/>
    </row>
    <row r="408" spans="10:10" x14ac:dyDescent="0.25">
      <c r="J408" s="55"/>
    </row>
    <row r="409" spans="10:10" x14ac:dyDescent="0.25">
      <c r="J409" s="55"/>
    </row>
    <row r="410" spans="10:10" x14ac:dyDescent="0.25">
      <c r="J410" s="55"/>
    </row>
    <row r="411" spans="10:10" x14ac:dyDescent="0.25">
      <c r="J411" s="55"/>
    </row>
    <row r="412" spans="10:10" x14ac:dyDescent="0.25">
      <c r="J412" s="55"/>
    </row>
    <row r="413" spans="10:10" x14ac:dyDescent="0.25">
      <c r="J413" s="55"/>
    </row>
    <row r="414" spans="10:10" x14ac:dyDescent="0.25">
      <c r="J414" s="55"/>
    </row>
    <row r="415" spans="10:10" x14ac:dyDescent="0.25">
      <c r="J415" s="55"/>
    </row>
    <row r="416" spans="10:10" x14ac:dyDescent="0.25">
      <c r="J416" s="55"/>
    </row>
    <row r="417" spans="10:10" x14ac:dyDescent="0.25">
      <c r="J417" s="55"/>
    </row>
    <row r="418" spans="10:10" x14ac:dyDescent="0.25">
      <c r="J418" s="55"/>
    </row>
    <row r="419" spans="10:10" x14ac:dyDescent="0.25">
      <c r="J419" s="55"/>
    </row>
    <row r="420" spans="10:10" x14ac:dyDescent="0.25">
      <c r="J420" s="55"/>
    </row>
    <row r="421" spans="10:10" x14ac:dyDescent="0.25">
      <c r="J421" s="55"/>
    </row>
    <row r="422" spans="10:10" x14ac:dyDescent="0.25">
      <c r="J422" s="55"/>
    </row>
    <row r="423" spans="10:10" x14ac:dyDescent="0.25">
      <c r="J423" s="55"/>
    </row>
    <row r="424" spans="10:10" x14ac:dyDescent="0.25">
      <c r="J424" s="55"/>
    </row>
    <row r="425" spans="10:10" x14ac:dyDescent="0.25">
      <c r="J425" s="55"/>
    </row>
    <row r="426" spans="10:10" x14ac:dyDescent="0.25">
      <c r="J426" s="55"/>
    </row>
    <row r="427" spans="10:10" x14ac:dyDescent="0.25">
      <c r="J427" s="55"/>
    </row>
    <row r="428" spans="10:10" x14ac:dyDescent="0.25">
      <c r="J428" s="55"/>
    </row>
    <row r="429" spans="10:10" x14ac:dyDescent="0.25">
      <c r="J429" s="55"/>
    </row>
    <row r="430" spans="10:10" x14ac:dyDescent="0.25">
      <c r="J430" s="55"/>
    </row>
    <row r="431" spans="10:10" x14ac:dyDescent="0.25">
      <c r="J431" s="55"/>
    </row>
    <row r="432" spans="10:10" x14ac:dyDescent="0.25">
      <c r="J432" s="55"/>
    </row>
    <row r="433" spans="10:10" x14ac:dyDescent="0.25">
      <c r="J433" s="55"/>
    </row>
    <row r="434" spans="10:10" x14ac:dyDescent="0.25">
      <c r="J434" s="55"/>
    </row>
    <row r="435" spans="10:10" x14ac:dyDescent="0.25">
      <c r="J435" s="55"/>
    </row>
    <row r="436" spans="10:10" x14ac:dyDescent="0.25">
      <c r="J436" s="55"/>
    </row>
    <row r="437" spans="10:10" x14ac:dyDescent="0.25">
      <c r="J437" s="55"/>
    </row>
    <row r="438" spans="10:10" x14ac:dyDescent="0.25">
      <c r="J438" s="55"/>
    </row>
    <row r="439" spans="10:10" x14ac:dyDescent="0.25">
      <c r="J439" s="55"/>
    </row>
    <row r="440" spans="10:10" x14ac:dyDescent="0.25">
      <c r="J440" s="55"/>
    </row>
    <row r="441" spans="10:10" x14ac:dyDescent="0.25">
      <c r="J441" s="55"/>
    </row>
    <row r="442" spans="10:10" x14ac:dyDescent="0.25">
      <c r="J442" s="55"/>
    </row>
    <row r="443" spans="10:10" x14ac:dyDescent="0.25">
      <c r="J443" s="55"/>
    </row>
    <row r="444" spans="10:10" x14ac:dyDescent="0.25">
      <c r="J444" s="55"/>
    </row>
    <row r="445" spans="10:10" x14ac:dyDescent="0.25">
      <c r="J445" s="55"/>
    </row>
    <row r="446" spans="10:10" x14ac:dyDescent="0.25">
      <c r="J446" s="55"/>
    </row>
    <row r="447" spans="10:10" x14ac:dyDescent="0.25">
      <c r="J447" s="55"/>
    </row>
    <row r="448" spans="10:10" x14ac:dyDescent="0.25">
      <c r="J448" s="55"/>
    </row>
    <row r="449" spans="10:10" x14ac:dyDescent="0.25">
      <c r="J449" s="55"/>
    </row>
    <row r="450" spans="10:10" x14ac:dyDescent="0.25">
      <c r="J450" s="55"/>
    </row>
    <row r="451" spans="10:10" x14ac:dyDescent="0.25">
      <c r="J451" s="55"/>
    </row>
    <row r="452" spans="10:10" x14ac:dyDescent="0.25">
      <c r="J452" s="55"/>
    </row>
    <row r="453" spans="10:10" x14ac:dyDescent="0.25">
      <c r="J453" s="55"/>
    </row>
    <row r="454" spans="10:10" x14ac:dyDescent="0.25">
      <c r="J454" s="55"/>
    </row>
    <row r="455" spans="10:10" x14ac:dyDescent="0.25">
      <c r="J455" s="55"/>
    </row>
    <row r="456" spans="10:10" x14ac:dyDescent="0.25">
      <c r="J456" s="55"/>
    </row>
    <row r="457" spans="10:10" x14ac:dyDescent="0.25">
      <c r="J457" s="55"/>
    </row>
    <row r="458" spans="10:10" x14ac:dyDescent="0.25">
      <c r="J458" s="55"/>
    </row>
    <row r="459" spans="10:10" x14ac:dyDescent="0.25">
      <c r="J459" s="55"/>
    </row>
    <row r="460" spans="10:10" x14ac:dyDescent="0.25">
      <c r="J460" s="55"/>
    </row>
    <row r="461" spans="10:10" x14ac:dyDescent="0.25">
      <c r="J461" s="55"/>
    </row>
    <row r="462" spans="10:10" x14ac:dyDescent="0.25">
      <c r="J462" s="55"/>
    </row>
    <row r="463" spans="10:10" x14ac:dyDescent="0.25">
      <c r="J463" s="55"/>
    </row>
    <row r="464" spans="10:10" x14ac:dyDescent="0.25">
      <c r="J464" s="55"/>
    </row>
    <row r="465" spans="10:10" x14ac:dyDescent="0.25">
      <c r="J465" s="55"/>
    </row>
    <row r="466" spans="10:10" x14ac:dyDescent="0.25">
      <c r="J466" s="55"/>
    </row>
    <row r="467" spans="10:10" x14ac:dyDescent="0.25">
      <c r="J467" s="55"/>
    </row>
    <row r="468" spans="10:10" x14ac:dyDescent="0.25">
      <c r="J468" s="55"/>
    </row>
    <row r="469" spans="10:10" x14ac:dyDescent="0.25">
      <c r="J469" s="55"/>
    </row>
    <row r="470" spans="10:10" x14ac:dyDescent="0.25">
      <c r="J470" s="55"/>
    </row>
    <row r="471" spans="10:10" x14ac:dyDescent="0.25">
      <c r="J471" s="55"/>
    </row>
    <row r="472" spans="10:10" x14ac:dyDescent="0.25">
      <c r="J472" s="55"/>
    </row>
    <row r="473" spans="10:10" x14ac:dyDescent="0.25">
      <c r="J473" s="55"/>
    </row>
    <row r="474" spans="10:10" x14ac:dyDescent="0.25">
      <c r="J474" s="55"/>
    </row>
    <row r="475" spans="10:10" x14ac:dyDescent="0.25">
      <c r="J475" s="55"/>
    </row>
    <row r="476" spans="10:10" x14ac:dyDescent="0.25">
      <c r="J476" s="55"/>
    </row>
    <row r="477" spans="10:10" x14ac:dyDescent="0.25">
      <c r="J477" s="55"/>
    </row>
    <row r="478" spans="10:10" x14ac:dyDescent="0.25">
      <c r="J478" s="55"/>
    </row>
    <row r="479" spans="10:10" x14ac:dyDescent="0.25">
      <c r="J479" s="55"/>
    </row>
    <row r="480" spans="10:10" x14ac:dyDescent="0.25">
      <c r="J480" s="55"/>
    </row>
    <row r="481" spans="10:10" x14ac:dyDescent="0.25">
      <c r="J481" s="55"/>
    </row>
    <row r="482" spans="10:10" x14ac:dyDescent="0.25">
      <c r="J482" s="55"/>
    </row>
    <row r="483" spans="10:10" x14ac:dyDescent="0.25">
      <c r="J483" s="55"/>
    </row>
    <row r="484" spans="10:10" x14ac:dyDescent="0.25">
      <c r="J484" s="55"/>
    </row>
    <row r="485" spans="10:10" x14ac:dyDescent="0.25">
      <c r="J485" s="55"/>
    </row>
    <row r="486" spans="10:10" x14ac:dyDescent="0.25">
      <c r="J486" s="55"/>
    </row>
    <row r="487" spans="10:10" x14ac:dyDescent="0.25">
      <c r="J487" s="55"/>
    </row>
    <row r="488" spans="10:10" x14ac:dyDescent="0.25">
      <c r="J488" s="55"/>
    </row>
    <row r="489" spans="10:10" x14ac:dyDescent="0.25">
      <c r="J489" s="55"/>
    </row>
    <row r="490" spans="10:10" x14ac:dyDescent="0.25">
      <c r="J490" s="55"/>
    </row>
    <row r="491" spans="10:10" x14ac:dyDescent="0.25">
      <c r="J491" s="55"/>
    </row>
    <row r="492" spans="10:10" x14ac:dyDescent="0.25">
      <c r="J492" s="55"/>
    </row>
    <row r="493" spans="10:10" x14ac:dyDescent="0.25">
      <c r="J493" s="55"/>
    </row>
    <row r="494" spans="10:10" x14ac:dyDescent="0.25">
      <c r="J494" s="55"/>
    </row>
    <row r="495" spans="10:10" x14ac:dyDescent="0.25">
      <c r="J495" s="55"/>
    </row>
    <row r="496" spans="10:10" x14ac:dyDescent="0.25">
      <c r="J496" s="55"/>
    </row>
    <row r="497" spans="10:10" x14ac:dyDescent="0.25">
      <c r="J497" s="55"/>
    </row>
    <row r="498" spans="10:10" x14ac:dyDescent="0.25">
      <c r="J498" s="55"/>
    </row>
    <row r="499" spans="10:10" x14ac:dyDescent="0.25">
      <c r="J499" s="55"/>
    </row>
    <row r="500" spans="10:10" x14ac:dyDescent="0.25">
      <c r="J500" s="55"/>
    </row>
    <row r="501" spans="10:10" x14ac:dyDescent="0.25">
      <c r="J501" s="55"/>
    </row>
    <row r="502" spans="10:10" x14ac:dyDescent="0.25">
      <c r="J502" s="55"/>
    </row>
    <row r="503" spans="10:10" x14ac:dyDescent="0.25">
      <c r="J503" s="55"/>
    </row>
    <row r="504" spans="10:10" x14ac:dyDescent="0.25">
      <c r="J504" s="55"/>
    </row>
    <row r="505" spans="10:10" x14ac:dyDescent="0.25">
      <c r="J505" s="55"/>
    </row>
    <row r="506" spans="10:10" x14ac:dyDescent="0.25">
      <c r="J506" s="55"/>
    </row>
    <row r="507" spans="10:10" x14ac:dyDescent="0.25">
      <c r="J507" s="55"/>
    </row>
    <row r="508" spans="10:10" x14ac:dyDescent="0.25">
      <c r="J508" s="55"/>
    </row>
    <row r="509" spans="10:10" x14ac:dyDescent="0.25">
      <c r="J509" s="55"/>
    </row>
    <row r="510" spans="10:10" x14ac:dyDescent="0.25">
      <c r="J510" s="55"/>
    </row>
    <row r="511" spans="10:10" x14ac:dyDescent="0.25">
      <c r="J511" s="55"/>
    </row>
    <row r="512" spans="10:10" x14ac:dyDescent="0.25">
      <c r="J512" s="55"/>
    </row>
    <row r="513" spans="10:10" x14ac:dyDescent="0.25">
      <c r="J513" s="55"/>
    </row>
    <row r="514" spans="10:10" x14ac:dyDescent="0.25">
      <c r="J514" s="55"/>
    </row>
    <row r="515" spans="10:10" x14ac:dyDescent="0.25">
      <c r="J515" s="55"/>
    </row>
    <row r="516" spans="10:10" x14ac:dyDescent="0.25">
      <c r="J516" s="55"/>
    </row>
    <row r="517" spans="10:10" x14ac:dyDescent="0.25">
      <c r="J517" s="55"/>
    </row>
    <row r="518" spans="10:10" x14ac:dyDescent="0.25">
      <c r="J518" s="55"/>
    </row>
    <row r="519" spans="10:10" x14ac:dyDescent="0.25">
      <c r="J519" s="55"/>
    </row>
    <row r="520" spans="10:10" x14ac:dyDescent="0.25">
      <c r="J520" s="55"/>
    </row>
    <row r="521" spans="10:10" x14ac:dyDescent="0.25">
      <c r="J521" s="55"/>
    </row>
    <row r="522" spans="10:10" x14ac:dyDescent="0.25">
      <c r="J522" s="55"/>
    </row>
    <row r="523" spans="10:10" x14ac:dyDescent="0.25">
      <c r="J523" s="55"/>
    </row>
    <row r="524" spans="10:10" x14ac:dyDescent="0.25">
      <c r="J524" s="55"/>
    </row>
    <row r="525" spans="10:10" x14ac:dyDescent="0.25">
      <c r="J525" s="55"/>
    </row>
    <row r="526" spans="10:10" x14ac:dyDescent="0.25">
      <c r="J526" s="55"/>
    </row>
    <row r="527" spans="10:10" x14ac:dyDescent="0.25">
      <c r="J527" s="55"/>
    </row>
    <row r="528" spans="10:10" x14ac:dyDescent="0.25">
      <c r="J528" s="55"/>
    </row>
    <row r="529" spans="10:10" x14ac:dyDescent="0.25">
      <c r="J529" s="55"/>
    </row>
    <row r="530" spans="10:10" x14ac:dyDescent="0.25">
      <c r="J530" s="55"/>
    </row>
    <row r="531" spans="10:10" x14ac:dyDescent="0.25">
      <c r="J531" s="55"/>
    </row>
    <row r="532" spans="10:10" x14ac:dyDescent="0.25">
      <c r="J532" s="55"/>
    </row>
    <row r="533" spans="10:10" x14ac:dyDescent="0.25">
      <c r="J533" s="55"/>
    </row>
    <row r="534" spans="10:10" x14ac:dyDescent="0.25">
      <c r="J534" s="55"/>
    </row>
    <row r="535" spans="10:10" x14ac:dyDescent="0.25">
      <c r="J535" s="55"/>
    </row>
    <row r="536" spans="10:10" x14ac:dyDescent="0.25">
      <c r="J536" s="55"/>
    </row>
    <row r="537" spans="10:10" x14ac:dyDescent="0.25">
      <c r="J537" s="55"/>
    </row>
    <row r="538" spans="10:10" x14ac:dyDescent="0.25">
      <c r="J538" s="55"/>
    </row>
    <row r="539" spans="10:10" x14ac:dyDescent="0.25">
      <c r="J539" s="55"/>
    </row>
    <row r="540" spans="10:10" x14ac:dyDescent="0.25">
      <c r="J540" s="55"/>
    </row>
    <row r="541" spans="10:10" x14ac:dyDescent="0.25">
      <c r="J541" s="55"/>
    </row>
    <row r="542" spans="10:10" x14ac:dyDescent="0.25">
      <c r="J542" s="55"/>
    </row>
    <row r="543" spans="10:10" x14ac:dyDescent="0.25">
      <c r="J543" s="55"/>
    </row>
    <row r="544" spans="10:10" x14ac:dyDescent="0.25">
      <c r="J544" s="55"/>
    </row>
    <row r="545" spans="10:10" x14ac:dyDescent="0.25">
      <c r="J545" s="55"/>
    </row>
    <row r="546" spans="10:10" x14ac:dyDescent="0.25">
      <c r="J546" s="55"/>
    </row>
    <row r="547" spans="10:10" x14ac:dyDescent="0.25">
      <c r="J547" s="55"/>
    </row>
    <row r="548" spans="10:10" x14ac:dyDescent="0.25">
      <c r="J548" s="55"/>
    </row>
    <row r="549" spans="10:10" x14ac:dyDescent="0.25">
      <c r="J549" s="55"/>
    </row>
    <row r="550" spans="10:10" x14ac:dyDescent="0.25">
      <c r="J550" s="55"/>
    </row>
    <row r="551" spans="10:10" x14ac:dyDescent="0.25">
      <c r="J551" s="55"/>
    </row>
    <row r="552" spans="10:10" x14ac:dyDescent="0.25">
      <c r="J552" s="55"/>
    </row>
    <row r="553" spans="10:10" x14ac:dyDescent="0.25">
      <c r="J553" s="55"/>
    </row>
    <row r="554" spans="10:10" x14ac:dyDescent="0.25">
      <c r="J554" s="55"/>
    </row>
    <row r="555" spans="10:10" x14ac:dyDescent="0.25">
      <c r="J555" s="55"/>
    </row>
    <row r="556" spans="10:10" x14ac:dyDescent="0.25">
      <c r="J556" s="55"/>
    </row>
    <row r="557" spans="10:10" x14ac:dyDescent="0.25">
      <c r="J557" s="55"/>
    </row>
    <row r="558" spans="10:10" x14ac:dyDescent="0.25">
      <c r="J558" s="55"/>
    </row>
    <row r="559" spans="10:10" x14ac:dyDescent="0.25">
      <c r="J559" s="55"/>
    </row>
    <row r="560" spans="10:10" x14ac:dyDescent="0.25">
      <c r="J560" s="55"/>
    </row>
    <row r="561" spans="10:10" x14ac:dyDescent="0.25">
      <c r="J561" s="55"/>
    </row>
    <row r="562" spans="10:10" x14ac:dyDescent="0.25">
      <c r="J562" s="55"/>
    </row>
    <row r="563" spans="10:10" x14ac:dyDescent="0.25">
      <c r="J563" s="55"/>
    </row>
    <row r="564" spans="10:10" x14ac:dyDescent="0.25">
      <c r="J564" s="55"/>
    </row>
    <row r="565" spans="10:10" x14ac:dyDescent="0.25">
      <c r="J565" s="55"/>
    </row>
    <row r="566" spans="10:10" x14ac:dyDescent="0.25">
      <c r="J566" s="55"/>
    </row>
    <row r="567" spans="10:10" x14ac:dyDescent="0.25">
      <c r="J567" s="55"/>
    </row>
    <row r="568" spans="10:10" x14ac:dyDescent="0.25">
      <c r="J568" s="55"/>
    </row>
    <row r="569" spans="10:10" x14ac:dyDescent="0.25">
      <c r="J569" s="55"/>
    </row>
    <row r="570" spans="10:10" x14ac:dyDescent="0.25">
      <c r="J570" s="55"/>
    </row>
    <row r="571" spans="10:10" x14ac:dyDescent="0.25">
      <c r="J571" s="55"/>
    </row>
    <row r="572" spans="10:10" x14ac:dyDescent="0.25">
      <c r="J572" s="55"/>
    </row>
    <row r="573" spans="10:10" x14ac:dyDescent="0.25">
      <c r="J573" s="55"/>
    </row>
    <row r="574" spans="10:10" x14ac:dyDescent="0.25">
      <c r="J574" s="55"/>
    </row>
    <row r="575" spans="10:10" x14ac:dyDescent="0.25">
      <c r="J575" s="55"/>
    </row>
    <row r="576" spans="10:10" x14ac:dyDescent="0.25">
      <c r="J576" s="55"/>
    </row>
    <row r="577" spans="10:10" x14ac:dyDescent="0.25">
      <c r="J577" s="55"/>
    </row>
    <row r="578" spans="10:10" x14ac:dyDescent="0.25">
      <c r="J578" s="55"/>
    </row>
    <row r="579" spans="10:10" x14ac:dyDescent="0.25">
      <c r="J579" s="55"/>
    </row>
    <row r="580" spans="10:10" x14ac:dyDescent="0.25">
      <c r="J580" s="55"/>
    </row>
    <row r="581" spans="10:10" x14ac:dyDescent="0.25">
      <c r="J581" s="55"/>
    </row>
    <row r="582" spans="10:10" x14ac:dyDescent="0.25">
      <c r="J582" s="55"/>
    </row>
    <row r="583" spans="10:10" x14ac:dyDescent="0.25">
      <c r="J583" s="55"/>
    </row>
    <row r="584" spans="10:10" x14ac:dyDescent="0.25">
      <c r="J584" s="55"/>
    </row>
    <row r="585" spans="10:10" x14ac:dyDescent="0.25">
      <c r="J585" s="55"/>
    </row>
    <row r="586" spans="10:10" x14ac:dyDescent="0.25">
      <c r="J586" s="55"/>
    </row>
    <row r="587" spans="10:10" x14ac:dyDescent="0.25">
      <c r="J587" s="55"/>
    </row>
    <row r="588" spans="10:10" x14ac:dyDescent="0.25">
      <c r="J588" s="55"/>
    </row>
    <row r="589" spans="10:10" x14ac:dyDescent="0.25">
      <c r="J589" s="55"/>
    </row>
    <row r="590" spans="10:10" x14ac:dyDescent="0.25">
      <c r="J590" s="55"/>
    </row>
    <row r="591" spans="10:10" x14ac:dyDescent="0.25">
      <c r="J591" s="55"/>
    </row>
    <row r="592" spans="10:10" x14ac:dyDescent="0.25">
      <c r="J592" s="55"/>
    </row>
    <row r="593" spans="10:10" x14ac:dyDescent="0.25">
      <c r="J593" s="55"/>
    </row>
    <row r="594" spans="10:10" x14ac:dyDescent="0.25">
      <c r="J594" s="55"/>
    </row>
    <row r="595" spans="10:10" x14ac:dyDescent="0.25">
      <c r="J595" s="55"/>
    </row>
    <row r="596" spans="10:10" x14ac:dyDescent="0.25">
      <c r="J596" s="55"/>
    </row>
    <row r="597" spans="10:10" x14ac:dyDescent="0.25">
      <c r="J597" s="55"/>
    </row>
    <row r="598" spans="10:10" x14ac:dyDescent="0.25">
      <c r="J598" s="55"/>
    </row>
    <row r="599" spans="10:10" x14ac:dyDescent="0.25">
      <c r="J599" s="55"/>
    </row>
    <row r="600" spans="10:10" x14ac:dyDescent="0.25">
      <c r="J600" s="55"/>
    </row>
    <row r="601" spans="10:10" x14ac:dyDescent="0.25">
      <c r="J601" s="55"/>
    </row>
    <row r="602" spans="10:10" x14ac:dyDescent="0.25">
      <c r="J602" s="55"/>
    </row>
    <row r="603" spans="10:10" x14ac:dyDescent="0.25">
      <c r="J603" s="55"/>
    </row>
    <row r="604" spans="10:10" x14ac:dyDescent="0.25">
      <c r="J604" s="55"/>
    </row>
    <row r="605" spans="10:10" x14ac:dyDescent="0.25">
      <c r="J605" s="55"/>
    </row>
    <row r="606" spans="10:10" x14ac:dyDescent="0.25">
      <c r="J606" s="55"/>
    </row>
    <row r="607" spans="10:10" x14ac:dyDescent="0.25">
      <c r="J607" s="55"/>
    </row>
    <row r="608" spans="10:10" x14ac:dyDescent="0.25">
      <c r="J608" s="55"/>
    </row>
    <row r="609" spans="10:10" x14ac:dyDescent="0.25">
      <c r="J609" s="55"/>
    </row>
    <row r="610" spans="10:10" x14ac:dyDescent="0.25">
      <c r="J610" s="55"/>
    </row>
    <row r="611" spans="10:10" x14ac:dyDescent="0.25">
      <c r="J611" s="55"/>
    </row>
    <row r="612" spans="10:10" x14ac:dyDescent="0.25">
      <c r="J612" s="55"/>
    </row>
    <row r="613" spans="10:10" x14ac:dyDescent="0.25">
      <c r="J613" s="55"/>
    </row>
    <row r="614" spans="10:10" x14ac:dyDescent="0.25">
      <c r="J614" s="55"/>
    </row>
    <row r="615" spans="10:10" x14ac:dyDescent="0.25">
      <c r="J615" s="55"/>
    </row>
    <row r="616" spans="10:10" x14ac:dyDescent="0.25">
      <c r="J616" s="55"/>
    </row>
    <row r="617" spans="10:10" x14ac:dyDescent="0.25">
      <c r="J617" s="55"/>
    </row>
    <row r="618" spans="10:10" x14ac:dyDescent="0.25">
      <c r="J618" s="55"/>
    </row>
    <row r="619" spans="10:10" x14ac:dyDescent="0.25">
      <c r="J619" s="55"/>
    </row>
    <row r="620" spans="10:10" x14ac:dyDescent="0.25">
      <c r="J620" s="55"/>
    </row>
    <row r="621" spans="10:10" x14ac:dyDescent="0.25">
      <c r="J621" s="55"/>
    </row>
    <row r="622" spans="10:10" x14ac:dyDescent="0.25">
      <c r="J622" s="55"/>
    </row>
    <row r="623" spans="10:10" x14ac:dyDescent="0.25">
      <c r="J623" s="55"/>
    </row>
    <row r="624" spans="10:10" x14ac:dyDescent="0.25">
      <c r="J624" s="55"/>
    </row>
    <row r="625" spans="10:10" x14ac:dyDescent="0.25">
      <c r="J625" s="55"/>
    </row>
    <row r="626" spans="10:10" x14ac:dyDescent="0.25">
      <c r="J626" s="55"/>
    </row>
    <row r="627" spans="10:10" x14ac:dyDescent="0.25">
      <c r="J627" s="55"/>
    </row>
    <row r="628" spans="10:10" x14ac:dyDescent="0.25">
      <c r="J628" s="55"/>
    </row>
    <row r="629" spans="10:10" x14ac:dyDescent="0.25">
      <c r="J629" s="55"/>
    </row>
    <row r="630" spans="10:10" x14ac:dyDescent="0.25">
      <c r="J630" s="55"/>
    </row>
    <row r="631" spans="10:10" x14ac:dyDescent="0.25">
      <c r="J631" s="55"/>
    </row>
    <row r="632" spans="10:10" x14ac:dyDescent="0.25">
      <c r="J632" s="55"/>
    </row>
    <row r="633" spans="10:10" x14ac:dyDescent="0.25">
      <c r="J633" s="55"/>
    </row>
    <row r="634" spans="10:10" x14ac:dyDescent="0.25">
      <c r="J634" s="55"/>
    </row>
    <row r="635" spans="10:10" x14ac:dyDescent="0.25">
      <c r="J635" s="55"/>
    </row>
    <row r="636" spans="10:10" x14ac:dyDescent="0.25">
      <c r="J636" s="55"/>
    </row>
    <row r="637" spans="10:10" x14ac:dyDescent="0.25">
      <c r="J637" s="55"/>
    </row>
    <row r="638" spans="10:10" x14ac:dyDescent="0.25">
      <c r="J638" s="55"/>
    </row>
    <row r="639" spans="10:10" x14ac:dyDescent="0.25">
      <c r="J639" s="55"/>
    </row>
    <row r="640" spans="10:10" x14ac:dyDescent="0.25">
      <c r="J640" s="55"/>
    </row>
    <row r="641" spans="10:10" x14ac:dyDescent="0.25">
      <c r="J641" s="55"/>
    </row>
    <row r="642" spans="10:10" x14ac:dyDescent="0.25">
      <c r="J642" s="55"/>
    </row>
    <row r="643" spans="10:10" x14ac:dyDescent="0.25">
      <c r="J643" s="55"/>
    </row>
    <row r="644" spans="10:10" x14ac:dyDescent="0.25">
      <c r="J644" s="55"/>
    </row>
    <row r="645" spans="10:10" x14ac:dyDescent="0.25">
      <c r="J645" s="55"/>
    </row>
    <row r="646" spans="10:10" x14ac:dyDescent="0.25">
      <c r="J646" s="55"/>
    </row>
    <row r="647" spans="10:10" x14ac:dyDescent="0.25">
      <c r="J647" s="55"/>
    </row>
    <row r="648" spans="10:10" x14ac:dyDescent="0.25">
      <c r="J648" s="55"/>
    </row>
    <row r="649" spans="10:10" x14ac:dyDescent="0.25">
      <c r="J649" s="55"/>
    </row>
    <row r="650" spans="10:10" x14ac:dyDescent="0.25">
      <c r="J650" s="55"/>
    </row>
    <row r="651" spans="10:10" x14ac:dyDescent="0.25">
      <c r="J651" s="55"/>
    </row>
    <row r="652" spans="10:10" x14ac:dyDescent="0.25">
      <c r="J652" s="55"/>
    </row>
    <row r="653" spans="10:10" x14ac:dyDescent="0.25">
      <c r="J653" s="55"/>
    </row>
    <row r="654" spans="10:10" x14ac:dyDescent="0.25">
      <c r="J654" s="55"/>
    </row>
    <row r="655" spans="10:10" x14ac:dyDescent="0.25">
      <c r="J655" s="55"/>
    </row>
    <row r="656" spans="10:10" x14ac:dyDescent="0.25">
      <c r="J656" s="55"/>
    </row>
    <row r="657" spans="10:10" x14ac:dyDescent="0.25">
      <c r="J657" s="55"/>
    </row>
    <row r="658" spans="10:10" x14ac:dyDescent="0.25">
      <c r="J658" s="55"/>
    </row>
    <row r="659" spans="10:10" x14ac:dyDescent="0.25">
      <c r="J659" s="55"/>
    </row>
    <row r="660" spans="10:10" x14ac:dyDescent="0.25">
      <c r="J660" s="55"/>
    </row>
    <row r="661" spans="10:10" x14ac:dyDescent="0.25">
      <c r="J661" s="55"/>
    </row>
    <row r="662" spans="10:10" x14ac:dyDescent="0.25">
      <c r="J662" s="55"/>
    </row>
    <row r="663" spans="10:10" x14ac:dyDescent="0.25">
      <c r="J663" s="55"/>
    </row>
    <row r="664" spans="10:10" x14ac:dyDescent="0.25">
      <c r="J664" s="55"/>
    </row>
    <row r="665" spans="10:10" x14ac:dyDescent="0.25">
      <c r="J665" s="55"/>
    </row>
    <row r="666" spans="10:10" x14ac:dyDescent="0.25">
      <c r="J666" s="55"/>
    </row>
    <row r="667" spans="10:10" x14ac:dyDescent="0.25">
      <c r="J667" s="55"/>
    </row>
    <row r="668" spans="10:10" x14ac:dyDescent="0.25">
      <c r="J668" s="55"/>
    </row>
    <row r="669" spans="10:10" x14ac:dyDescent="0.25">
      <c r="J669" s="55"/>
    </row>
    <row r="670" spans="10:10" x14ac:dyDescent="0.25">
      <c r="J670" s="55"/>
    </row>
    <row r="671" spans="10:10" x14ac:dyDescent="0.25">
      <c r="J671" s="55"/>
    </row>
    <row r="672" spans="10:10" x14ac:dyDescent="0.25">
      <c r="J672" s="55"/>
    </row>
    <row r="673" spans="10:10" x14ac:dyDescent="0.25">
      <c r="J673" s="55"/>
    </row>
    <row r="674" spans="10:10" x14ac:dyDescent="0.25">
      <c r="J674" s="55"/>
    </row>
    <row r="675" spans="10:10" x14ac:dyDescent="0.25">
      <c r="J675" s="55"/>
    </row>
    <row r="676" spans="10:10" x14ac:dyDescent="0.25">
      <c r="J676" s="55"/>
    </row>
    <row r="677" spans="10:10" x14ac:dyDescent="0.25">
      <c r="J677" s="55"/>
    </row>
    <row r="678" spans="10:10" x14ac:dyDescent="0.25">
      <c r="J678" s="55"/>
    </row>
    <row r="679" spans="10:10" x14ac:dyDescent="0.25">
      <c r="J679" s="55"/>
    </row>
    <row r="680" spans="10:10" x14ac:dyDescent="0.25">
      <c r="J680" s="55"/>
    </row>
    <row r="681" spans="10:10" x14ac:dyDescent="0.25">
      <c r="J681" s="55"/>
    </row>
    <row r="682" spans="10:10" x14ac:dyDescent="0.25">
      <c r="J682" s="55"/>
    </row>
    <row r="683" spans="10:10" x14ac:dyDescent="0.25">
      <c r="J683" s="55"/>
    </row>
    <row r="684" spans="10:10" x14ac:dyDescent="0.25">
      <c r="J684" s="55"/>
    </row>
    <row r="685" spans="10:10" x14ac:dyDescent="0.25">
      <c r="J685" s="55"/>
    </row>
    <row r="686" spans="10:10" x14ac:dyDescent="0.25">
      <c r="J686" s="55"/>
    </row>
    <row r="687" spans="10:10" x14ac:dyDescent="0.25">
      <c r="J687" s="55"/>
    </row>
    <row r="688" spans="10:10" x14ac:dyDescent="0.25">
      <c r="J688" s="55"/>
    </row>
    <row r="689" spans="10:10" x14ac:dyDescent="0.25">
      <c r="J689" s="55"/>
    </row>
    <row r="690" spans="10:10" x14ac:dyDescent="0.25">
      <c r="J690" s="55"/>
    </row>
    <row r="691" spans="10:10" x14ac:dyDescent="0.25">
      <c r="J691" s="55"/>
    </row>
    <row r="692" spans="10:10" x14ac:dyDescent="0.25">
      <c r="J692" s="55"/>
    </row>
    <row r="693" spans="10:10" x14ac:dyDescent="0.25">
      <c r="J693" s="55"/>
    </row>
    <row r="694" spans="10:10" x14ac:dyDescent="0.25">
      <c r="J694" s="55"/>
    </row>
    <row r="695" spans="10:10" x14ac:dyDescent="0.25">
      <c r="J695" s="55"/>
    </row>
    <row r="696" spans="10:10" x14ac:dyDescent="0.25">
      <c r="J696" s="55"/>
    </row>
    <row r="697" spans="10:10" x14ac:dyDescent="0.25">
      <c r="J697" s="55"/>
    </row>
    <row r="698" spans="10:10" x14ac:dyDescent="0.25">
      <c r="J698" s="55"/>
    </row>
    <row r="699" spans="10:10" x14ac:dyDescent="0.25">
      <c r="J699" s="55"/>
    </row>
    <row r="700" spans="10:10" x14ac:dyDescent="0.25">
      <c r="J700" s="55"/>
    </row>
    <row r="701" spans="10:10" x14ac:dyDescent="0.25">
      <c r="J701" s="55"/>
    </row>
    <row r="702" spans="10:10" x14ac:dyDescent="0.25">
      <c r="J702" s="55"/>
    </row>
    <row r="703" spans="10:10" x14ac:dyDescent="0.25">
      <c r="J703" s="55"/>
    </row>
    <row r="704" spans="10:10" x14ac:dyDescent="0.25">
      <c r="J704" s="55"/>
    </row>
    <row r="705" spans="10:10" x14ac:dyDescent="0.25">
      <c r="J705" s="55"/>
    </row>
    <row r="706" spans="10:10" x14ac:dyDescent="0.25">
      <c r="J706" s="55"/>
    </row>
    <row r="707" spans="10:10" x14ac:dyDescent="0.25">
      <c r="J707" s="55"/>
    </row>
    <row r="708" spans="10:10" x14ac:dyDescent="0.25">
      <c r="J708" s="55"/>
    </row>
    <row r="709" spans="10:10" x14ac:dyDescent="0.25">
      <c r="J709" s="55"/>
    </row>
    <row r="710" spans="10:10" x14ac:dyDescent="0.25">
      <c r="J710" s="55"/>
    </row>
    <row r="711" spans="10:10" x14ac:dyDescent="0.25">
      <c r="J711" s="55"/>
    </row>
    <row r="712" spans="10:10" x14ac:dyDescent="0.25">
      <c r="J712" s="55"/>
    </row>
    <row r="713" spans="10:10" x14ac:dyDescent="0.25">
      <c r="J713" s="55"/>
    </row>
    <row r="714" spans="10:10" x14ac:dyDescent="0.25">
      <c r="J714" s="55"/>
    </row>
    <row r="715" spans="10:10" x14ac:dyDescent="0.25">
      <c r="J715" s="55"/>
    </row>
    <row r="716" spans="10:10" x14ac:dyDescent="0.25">
      <c r="J716" s="55"/>
    </row>
    <row r="717" spans="10:10" x14ac:dyDescent="0.25">
      <c r="J717" s="55"/>
    </row>
    <row r="718" spans="10:10" x14ac:dyDescent="0.25">
      <c r="J718" s="55"/>
    </row>
    <row r="719" spans="10:10" x14ac:dyDescent="0.25">
      <c r="J719" s="55"/>
    </row>
    <row r="720" spans="10:10" x14ac:dyDescent="0.25">
      <c r="J720" s="55"/>
    </row>
    <row r="721" spans="10:10" x14ac:dyDescent="0.25">
      <c r="J721" s="55"/>
    </row>
    <row r="722" spans="10:10" x14ac:dyDescent="0.25">
      <c r="J722" s="55"/>
    </row>
    <row r="723" spans="10:10" x14ac:dyDescent="0.25">
      <c r="J723" s="55"/>
    </row>
    <row r="724" spans="10:10" x14ac:dyDescent="0.25">
      <c r="J724" s="55"/>
    </row>
    <row r="725" spans="10:10" x14ac:dyDescent="0.25">
      <c r="J725" s="55"/>
    </row>
    <row r="726" spans="10:10" x14ac:dyDescent="0.25">
      <c r="J726" s="55"/>
    </row>
    <row r="727" spans="10:10" x14ac:dyDescent="0.25">
      <c r="J727" s="55"/>
    </row>
    <row r="728" spans="10:10" x14ac:dyDescent="0.25">
      <c r="J728" s="55"/>
    </row>
    <row r="729" spans="10:10" x14ac:dyDescent="0.25">
      <c r="J729" s="55"/>
    </row>
    <row r="730" spans="10:10" x14ac:dyDescent="0.25">
      <c r="J730" s="55"/>
    </row>
    <row r="731" spans="10:10" x14ac:dyDescent="0.25">
      <c r="J731" s="55"/>
    </row>
    <row r="732" spans="10:10" x14ac:dyDescent="0.25">
      <c r="J732" s="55"/>
    </row>
    <row r="733" spans="10:10" x14ac:dyDescent="0.25">
      <c r="J733" s="55"/>
    </row>
    <row r="734" spans="10:10" x14ac:dyDescent="0.25">
      <c r="J734" s="55"/>
    </row>
    <row r="735" spans="10:10" x14ac:dyDescent="0.25">
      <c r="J735" s="55"/>
    </row>
    <row r="736" spans="10:10" x14ac:dyDescent="0.25">
      <c r="J736" s="55"/>
    </row>
    <row r="737" spans="10:10" x14ac:dyDescent="0.25">
      <c r="J737" s="55"/>
    </row>
    <row r="738" spans="10:10" x14ac:dyDescent="0.25">
      <c r="J738" s="55"/>
    </row>
    <row r="739" spans="10:10" x14ac:dyDescent="0.25">
      <c r="J739" s="55"/>
    </row>
    <row r="740" spans="10:10" x14ac:dyDescent="0.25">
      <c r="J740" s="55"/>
    </row>
    <row r="741" spans="10:10" x14ac:dyDescent="0.25">
      <c r="J741" s="55"/>
    </row>
    <row r="742" spans="10:10" x14ac:dyDescent="0.25">
      <c r="J742" s="55"/>
    </row>
    <row r="743" spans="10:10" x14ac:dyDescent="0.25">
      <c r="J743" s="55"/>
    </row>
    <row r="744" spans="10:10" x14ac:dyDescent="0.25">
      <c r="J744" s="55"/>
    </row>
    <row r="745" spans="10:10" x14ac:dyDescent="0.25">
      <c r="J745" s="55"/>
    </row>
    <row r="746" spans="10:10" x14ac:dyDescent="0.25">
      <c r="J746" s="55"/>
    </row>
    <row r="747" spans="10:10" x14ac:dyDescent="0.25">
      <c r="J747" s="55"/>
    </row>
    <row r="748" spans="10:10" x14ac:dyDescent="0.25">
      <c r="J748" s="55"/>
    </row>
    <row r="749" spans="10:10" x14ac:dyDescent="0.25">
      <c r="J749" s="55"/>
    </row>
    <row r="750" spans="10:10" x14ac:dyDescent="0.25">
      <c r="J750" s="55"/>
    </row>
    <row r="751" spans="10:10" x14ac:dyDescent="0.25">
      <c r="J751" s="55"/>
    </row>
    <row r="752" spans="10:10" x14ac:dyDescent="0.25">
      <c r="J752" s="55"/>
    </row>
    <row r="753" spans="10:10" x14ac:dyDescent="0.25">
      <c r="J753" s="55"/>
    </row>
    <row r="754" spans="10:10" x14ac:dyDescent="0.25">
      <c r="J754" s="55"/>
    </row>
    <row r="755" spans="10:10" x14ac:dyDescent="0.25">
      <c r="J755" s="55"/>
    </row>
    <row r="756" spans="10:10" x14ac:dyDescent="0.25">
      <c r="J756" s="55"/>
    </row>
    <row r="757" spans="10:10" x14ac:dyDescent="0.25">
      <c r="J757" s="55"/>
    </row>
    <row r="758" spans="10:10" x14ac:dyDescent="0.25">
      <c r="J758" s="55"/>
    </row>
    <row r="759" spans="10:10" x14ac:dyDescent="0.25">
      <c r="J759" s="55"/>
    </row>
    <row r="760" spans="10:10" x14ac:dyDescent="0.25">
      <c r="J760" s="55"/>
    </row>
    <row r="761" spans="10:10" x14ac:dyDescent="0.25">
      <c r="J761" s="55"/>
    </row>
    <row r="762" spans="10:10" x14ac:dyDescent="0.25">
      <c r="J762" s="55"/>
    </row>
    <row r="763" spans="10:10" x14ac:dyDescent="0.25">
      <c r="J763" s="55"/>
    </row>
    <row r="764" spans="10:10" x14ac:dyDescent="0.25">
      <c r="J764" s="55"/>
    </row>
    <row r="765" spans="10:10" x14ac:dyDescent="0.25">
      <c r="J765" s="55"/>
    </row>
    <row r="766" spans="10:10" x14ac:dyDescent="0.25">
      <c r="J766" s="55"/>
    </row>
    <row r="767" spans="10:10" x14ac:dyDescent="0.25">
      <c r="J767" s="55"/>
    </row>
    <row r="768" spans="10:10" x14ac:dyDescent="0.25">
      <c r="J768" s="55"/>
    </row>
    <row r="769" spans="10:10" x14ac:dyDescent="0.25">
      <c r="J769" s="55"/>
    </row>
    <row r="770" spans="10:10" x14ac:dyDescent="0.25">
      <c r="J770" s="55"/>
    </row>
    <row r="771" spans="10:10" x14ac:dyDescent="0.25">
      <c r="J771" s="55"/>
    </row>
    <row r="772" spans="10:10" x14ac:dyDescent="0.25">
      <c r="J772" s="55"/>
    </row>
    <row r="773" spans="10:10" x14ac:dyDescent="0.25">
      <c r="J773" s="55"/>
    </row>
    <row r="774" spans="10:10" x14ac:dyDescent="0.25">
      <c r="J774" s="55"/>
    </row>
    <row r="775" spans="10:10" x14ac:dyDescent="0.25">
      <c r="J775" s="55"/>
    </row>
    <row r="776" spans="10:10" x14ac:dyDescent="0.25">
      <c r="J776" s="55"/>
    </row>
    <row r="777" spans="10:10" x14ac:dyDescent="0.25">
      <c r="J777" s="55"/>
    </row>
    <row r="778" spans="10:10" x14ac:dyDescent="0.25">
      <c r="J778" s="55"/>
    </row>
    <row r="779" spans="10:10" x14ac:dyDescent="0.25">
      <c r="J779" s="55"/>
    </row>
    <row r="780" spans="10:10" x14ac:dyDescent="0.25">
      <c r="J780" s="55"/>
    </row>
    <row r="781" spans="10:10" x14ac:dyDescent="0.25">
      <c r="J781" s="55"/>
    </row>
    <row r="782" spans="10:10" x14ac:dyDescent="0.25">
      <c r="J782" s="55"/>
    </row>
    <row r="783" spans="10:10" x14ac:dyDescent="0.25">
      <c r="J783" s="55"/>
    </row>
    <row r="784" spans="10:10" x14ac:dyDescent="0.25">
      <c r="J784" s="55"/>
    </row>
    <row r="785" spans="10:10" x14ac:dyDescent="0.25">
      <c r="J785" s="55"/>
    </row>
    <row r="786" spans="10:10" x14ac:dyDescent="0.25">
      <c r="J786" s="55"/>
    </row>
    <row r="787" spans="10:10" x14ac:dyDescent="0.25">
      <c r="J787" s="55"/>
    </row>
    <row r="788" spans="10:10" x14ac:dyDescent="0.25">
      <c r="J788" s="55"/>
    </row>
    <row r="789" spans="10:10" x14ac:dyDescent="0.25">
      <c r="J789" s="55"/>
    </row>
    <row r="790" spans="10:10" x14ac:dyDescent="0.25">
      <c r="J790" s="55"/>
    </row>
    <row r="791" spans="10:10" x14ac:dyDescent="0.25">
      <c r="J791" s="55"/>
    </row>
    <row r="792" spans="10:10" x14ac:dyDescent="0.25">
      <c r="J792" s="55"/>
    </row>
    <row r="793" spans="10:10" x14ac:dyDescent="0.25">
      <c r="J793" s="55"/>
    </row>
    <row r="794" spans="10:10" x14ac:dyDescent="0.25">
      <c r="J794" s="55"/>
    </row>
    <row r="795" spans="10:10" x14ac:dyDescent="0.25">
      <c r="J795" s="55"/>
    </row>
    <row r="796" spans="10:10" x14ac:dyDescent="0.25">
      <c r="J796" s="55"/>
    </row>
    <row r="797" spans="10:10" x14ac:dyDescent="0.25">
      <c r="J797" s="55"/>
    </row>
    <row r="798" spans="10:10" x14ac:dyDescent="0.25">
      <c r="J798" s="55"/>
    </row>
    <row r="799" spans="10:10" x14ac:dyDescent="0.25">
      <c r="J799" s="55"/>
    </row>
    <row r="800" spans="10:10" x14ac:dyDescent="0.25">
      <c r="J800" s="55"/>
    </row>
    <row r="801" spans="10:10" x14ac:dyDescent="0.25">
      <c r="J801" s="55"/>
    </row>
    <row r="802" spans="10:10" x14ac:dyDescent="0.25">
      <c r="J802" s="55"/>
    </row>
    <row r="803" spans="10:10" x14ac:dyDescent="0.25">
      <c r="J803" s="55"/>
    </row>
    <row r="804" spans="10:10" x14ac:dyDescent="0.25">
      <c r="J804" s="55"/>
    </row>
    <row r="805" spans="10:10" x14ac:dyDescent="0.25">
      <c r="J805" s="55"/>
    </row>
    <row r="806" spans="10:10" x14ac:dyDescent="0.25">
      <c r="J806" s="55"/>
    </row>
    <row r="807" spans="10:10" x14ac:dyDescent="0.25">
      <c r="J807" s="55"/>
    </row>
    <row r="808" spans="10:10" x14ac:dyDescent="0.25">
      <c r="J808" s="55"/>
    </row>
    <row r="809" spans="10:10" x14ac:dyDescent="0.25">
      <c r="J809" s="55"/>
    </row>
    <row r="810" spans="10:10" x14ac:dyDescent="0.25">
      <c r="J810" s="55"/>
    </row>
    <row r="811" spans="10:10" x14ac:dyDescent="0.25">
      <c r="J811" s="55"/>
    </row>
    <row r="812" spans="10:10" x14ac:dyDescent="0.25">
      <c r="J812" s="55"/>
    </row>
    <row r="813" spans="10:10" x14ac:dyDescent="0.25">
      <c r="J813" s="55"/>
    </row>
    <row r="814" spans="10:10" x14ac:dyDescent="0.25">
      <c r="J814" s="55"/>
    </row>
    <row r="815" spans="10:10" x14ac:dyDescent="0.25">
      <c r="J815" s="55"/>
    </row>
    <row r="816" spans="10:10" x14ac:dyDescent="0.25">
      <c r="J816" s="55"/>
    </row>
    <row r="817" spans="10:10" x14ac:dyDescent="0.25">
      <c r="J817" s="55"/>
    </row>
    <row r="818" spans="10:10" x14ac:dyDescent="0.25">
      <c r="J818" s="55"/>
    </row>
    <row r="819" spans="10:10" x14ac:dyDescent="0.25">
      <c r="J819" s="55"/>
    </row>
    <row r="820" spans="10:10" x14ac:dyDescent="0.25">
      <c r="J820" s="55"/>
    </row>
    <row r="821" spans="10:10" x14ac:dyDescent="0.25">
      <c r="J821" s="55"/>
    </row>
    <row r="822" spans="10:10" x14ac:dyDescent="0.25">
      <c r="J822" s="55"/>
    </row>
    <row r="823" spans="10:10" x14ac:dyDescent="0.25">
      <c r="J823" s="55"/>
    </row>
    <row r="824" spans="10:10" x14ac:dyDescent="0.25">
      <c r="J824" s="55"/>
    </row>
    <row r="825" spans="10:10" x14ac:dyDescent="0.25">
      <c r="J825" s="55"/>
    </row>
    <row r="826" spans="10:10" x14ac:dyDescent="0.25">
      <c r="J826" s="55"/>
    </row>
    <row r="827" spans="10:10" x14ac:dyDescent="0.25">
      <c r="J827" s="55"/>
    </row>
    <row r="828" spans="10:10" x14ac:dyDescent="0.25">
      <c r="J828" s="55"/>
    </row>
    <row r="829" spans="10:10" x14ac:dyDescent="0.25">
      <c r="J829" s="55"/>
    </row>
    <row r="830" spans="10:10" x14ac:dyDescent="0.25">
      <c r="J830" s="55"/>
    </row>
    <row r="831" spans="10:10" x14ac:dyDescent="0.25">
      <c r="J831" s="55"/>
    </row>
    <row r="832" spans="10:10" x14ac:dyDescent="0.25">
      <c r="J832" s="55"/>
    </row>
    <row r="833" spans="10:10" x14ac:dyDescent="0.25">
      <c r="J833" s="55"/>
    </row>
    <row r="834" spans="10:10" x14ac:dyDescent="0.25">
      <c r="J834" s="55"/>
    </row>
    <row r="835" spans="10:10" x14ac:dyDescent="0.25">
      <c r="J835" s="55"/>
    </row>
    <row r="836" spans="10:10" x14ac:dyDescent="0.25">
      <c r="J836" s="55"/>
    </row>
    <row r="837" spans="10:10" x14ac:dyDescent="0.25">
      <c r="J837" s="55"/>
    </row>
    <row r="838" spans="10:10" x14ac:dyDescent="0.25">
      <c r="J838" s="55"/>
    </row>
    <row r="839" spans="10:10" x14ac:dyDescent="0.25">
      <c r="J839" s="55"/>
    </row>
    <row r="840" spans="10:10" x14ac:dyDescent="0.25">
      <c r="J840" s="55"/>
    </row>
    <row r="841" spans="10:10" x14ac:dyDescent="0.25">
      <c r="J841" s="55"/>
    </row>
    <row r="842" spans="10:10" x14ac:dyDescent="0.25">
      <c r="J842" s="55"/>
    </row>
    <row r="843" spans="10:10" x14ac:dyDescent="0.25">
      <c r="J843" s="55"/>
    </row>
    <row r="844" spans="10:10" x14ac:dyDescent="0.25">
      <c r="J844" s="55"/>
    </row>
    <row r="845" spans="10:10" x14ac:dyDescent="0.25">
      <c r="J845" s="55"/>
    </row>
    <row r="846" spans="10:10" x14ac:dyDescent="0.25">
      <c r="J846" s="55"/>
    </row>
    <row r="847" spans="10:10" x14ac:dyDescent="0.25">
      <c r="J847" s="55"/>
    </row>
    <row r="848" spans="10:10" x14ac:dyDescent="0.25">
      <c r="J848" s="55"/>
    </row>
    <row r="849" spans="10:10" x14ac:dyDescent="0.25">
      <c r="J849" s="55"/>
    </row>
    <row r="850" spans="10:10" x14ac:dyDescent="0.25">
      <c r="J850" s="55"/>
    </row>
    <row r="851" spans="10:10" x14ac:dyDescent="0.25">
      <c r="J851" s="55"/>
    </row>
    <row r="852" spans="10:10" x14ac:dyDescent="0.25">
      <c r="J852" s="55"/>
    </row>
    <row r="853" spans="10:10" x14ac:dyDescent="0.25">
      <c r="J853" s="55"/>
    </row>
    <row r="854" spans="10:10" x14ac:dyDescent="0.25">
      <c r="J854" s="55"/>
    </row>
    <row r="855" spans="10:10" x14ac:dyDescent="0.25">
      <c r="J855" s="55"/>
    </row>
    <row r="856" spans="10:10" x14ac:dyDescent="0.25">
      <c r="J856" s="55"/>
    </row>
    <row r="857" spans="10:10" x14ac:dyDescent="0.25">
      <c r="J857" s="55"/>
    </row>
    <row r="858" spans="10:10" x14ac:dyDescent="0.25">
      <c r="J858" s="55"/>
    </row>
    <row r="859" spans="10:10" x14ac:dyDescent="0.25">
      <c r="J859" s="55"/>
    </row>
    <row r="860" spans="10:10" x14ac:dyDescent="0.25">
      <c r="J860" s="55"/>
    </row>
    <row r="861" spans="10:10" x14ac:dyDescent="0.25">
      <c r="J861" s="55"/>
    </row>
    <row r="862" spans="10:10" x14ac:dyDescent="0.25">
      <c r="J862" s="55"/>
    </row>
    <row r="863" spans="10:10" x14ac:dyDescent="0.25">
      <c r="J863" s="55"/>
    </row>
    <row r="864" spans="10:10" x14ac:dyDescent="0.25">
      <c r="J864" s="55"/>
    </row>
    <row r="865" spans="10:10" x14ac:dyDescent="0.25">
      <c r="J865" s="55"/>
    </row>
    <row r="866" spans="10:10" x14ac:dyDescent="0.25">
      <c r="J866" s="55"/>
    </row>
    <row r="867" spans="10:10" x14ac:dyDescent="0.25">
      <c r="J867" s="55"/>
    </row>
    <row r="868" spans="10:10" x14ac:dyDescent="0.25">
      <c r="J868" s="55"/>
    </row>
    <row r="869" spans="10:10" x14ac:dyDescent="0.25">
      <c r="J869" s="55"/>
    </row>
    <row r="870" spans="10:10" x14ac:dyDescent="0.25">
      <c r="J870" s="55"/>
    </row>
    <row r="871" spans="10:10" x14ac:dyDescent="0.25">
      <c r="J871" s="55"/>
    </row>
    <row r="872" spans="10:10" x14ac:dyDescent="0.25">
      <c r="J872" s="55"/>
    </row>
    <row r="873" spans="10:10" x14ac:dyDescent="0.25">
      <c r="J873" s="55"/>
    </row>
    <row r="874" spans="10:10" x14ac:dyDescent="0.25">
      <c r="J874" s="55"/>
    </row>
    <row r="875" spans="10:10" x14ac:dyDescent="0.25">
      <c r="J875" s="55"/>
    </row>
    <row r="876" spans="10:10" x14ac:dyDescent="0.25">
      <c r="J876" s="55"/>
    </row>
    <row r="877" spans="10:10" x14ac:dyDescent="0.25">
      <c r="J877" s="55"/>
    </row>
    <row r="878" spans="10:10" x14ac:dyDescent="0.25">
      <c r="J878" s="55"/>
    </row>
    <row r="879" spans="10:10" x14ac:dyDescent="0.25">
      <c r="J879" s="55"/>
    </row>
    <row r="880" spans="10:10" x14ac:dyDescent="0.25">
      <c r="J880" s="55"/>
    </row>
    <row r="881" spans="10:10" x14ac:dyDescent="0.25">
      <c r="J881" s="55"/>
    </row>
    <row r="882" spans="10:10" x14ac:dyDescent="0.25">
      <c r="J882" s="55"/>
    </row>
    <row r="883" spans="10:10" x14ac:dyDescent="0.25">
      <c r="J883" s="55"/>
    </row>
    <row r="884" spans="10:10" x14ac:dyDescent="0.25">
      <c r="J884" s="55"/>
    </row>
    <row r="885" spans="10:10" x14ac:dyDescent="0.25">
      <c r="J885" s="55"/>
    </row>
    <row r="886" spans="10:10" x14ac:dyDescent="0.25">
      <c r="J886" s="55"/>
    </row>
    <row r="887" spans="10:10" x14ac:dyDescent="0.25">
      <c r="J887" s="55"/>
    </row>
    <row r="888" spans="10:10" x14ac:dyDescent="0.25">
      <c r="J888" s="55"/>
    </row>
    <row r="889" spans="10:10" x14ac:dyDescent="0.25">
      <c r="J889" s="55"/>
    </row>
    <row r="890" spans="10:10" x14ac:dyDescent="0.25">
      <c r="J890" s="55"/>
    </row>
    <row r="891" spans="10:10" x14ac:dyDescent="0.25">
      <c r="J891" s="55"/>
    </row>
    <row r="892" spans="10:10" x14ac:dyDescent="0.25">
      <c r="J892" s="55"/>
    </row>
    <row r="893" spans="10:10" x14ac:dyDescent="0.25">
      <c r="J893" s="55"/>
    </row>
    <row r="894" spans="10:10" x14ac:dyDescent="0.25">
      <c r="J894" s="55"/>
    </row>
    <row r="895" spans="10:10" x14ac:dyDescent="0.25">
      <c r="J895" s="55"/>
    </row>
    <row r="896" spans="10:10" x14ac:dyDescent="0.25">
      <c r="J896" s="55"/>
    </row>
    <row r="897" spans="10:10" x14ac:dyDescent="0.25">
      <c r="J897" s="55"/>
    </row>
    <row r="898" spans="10:10" x14ac:dyDescent="0.25">
      <c r="J898" s="55"/>
    </row>
    <row r="899" spans="10:10" x14ac:dyDescent="0.25">
      <c r="J899" s="55"/>
    </row>
    <row r="900" spans="10:10" x14ac:dyDescent="0.25">
      <c r="J900" s="55"/>
    </row>
    <row r="901" spans="10:10" x14ac:dyDescent="0.25">
      <c r="J901" s="55"/>
    </row>
    <row r="902" spans="10:10" x14ac:dyDescent="0.25">
      <c r="J902" s="55"/>
    </row>
    <row r="903" spans="10:10" x14ac:dyDescent="0.25">
      <c r="J903" s="55"/>
    </row>
    <row r="904" spans="10:10" x14ac:dyDescent="0.25">
      <c r="J904" s="55"/>
    </row>
    <row r="905" spans="10:10" x14ac:dyDescent="0.25">
      <c r="J905" s="55"/>
    </row>
    <row r="906" spans="10:10" x14ac:dyDescent="0.25">
      <c r="J906" s="55"/>
    </row>
    <row r="907" spans="10:10" x14ac:dyDescent="0.25">
      <c r="J907" s="55"/>
    </row>
    <row r="908" spans="10:10" x14ac:dyDescent="0.25">
      <c r="J908" s="55"/>
    </row>
    <row r="909" spans="10:10" x14ac:dyDescent="0.25">
      <c r="J909" s="55"/>
    </row>
    <row r="910" spans="10:10" x14ac:dyDescent="0.25">
      <c r="J910" s="55"/>
    </row>
    <row r="911" spans="10:10" x14ac:dyDescent="0.25">
      <c r="J911" s="55"/>
    </row>
    <row r="912" spans="10:10" x14ac:dyDescent="0.25">
      <c r="J912" s="55"/>
    </row>
    <row r="913" spans="10:10" x14ac:dyDescent="0.25">
      <c r="J913" s="55"/>
    </row>
    <row r="914" spans="10:10" x14ac:dyDescent="0.25">
      <c r="J914" s="55"/>
    </row>
    <row r="915" spans="10:10" x14ac:dyDescent="0.25">
      <c r="J915" s="55"/>
    </row>
    <row r="916" spans="10:10" x14ac:dyDescent="0.25">
      <c r="J916" s="55"/>
    </row>
    <row r="917" spans="10:10" x14ac:dyDescent="0.25">
      <c r="J917" s="55"/>
    </row>
    <row r="918" spans="10:10" x14ac:dyDescent="0.25">
      <c r="J918" s="55"/>
    </row>
    <row r="919" spans="10:10" x14ac:dyDescent="0.25">
      <c r="J919" s="55"/>
    </row>
    <row r="920" spans="10:10" x14ac:dyDescent="0.25">
      <c r="J920" s="55"/>
    </row>
    <row r="921" spans="10:10" x14ac:dyDescent="0.25">
      <c r="J921" s="55"/>
    </row>
    <row r="922" spans="10:10" x14ac:dyDescent="0.25">
      <c r="J922" s="55"/>
    </row>
    <row r="923" spans="10:10" x14ac:dyDescent="0.25">
      <c r="J923" s="55"/>
    </row>
    <row r="924" spans="10:10" x14ac:dyDescent="0.25">
      <c r="J924" s="55"/>
    </row>
    <row r="925" spans="10:10" x14ac:dyDescent="0.25">
      <c r="J925" s="55"/>
    </row>
    <row r="926" spans="10:10" x14ac:dyDescent="0.25">
      <c r="J926" s="55"/>
    </row>
    <row r="927" spans="10:10" x14ac:dyDescent="0.25">
      <c r="J927" s="55"/>
    </row>
    <row r="928" spans="10:10" x14ac:dyDescent="0.25">
      <c r="J928" s="55"/>
    </row>
    <row r="929" spans="10:10" x14ac:dyDescent="0.25">
      <c r="J929" s="55"/>
    </row>
    <row r="930" spans="10:10" x14ac:dyDescent="0.25">
      <c r="J930" s="55"/>
    </row>
    <row r="931" spans="10:10" x14ac:dyDescent="0.25">
      <c r="J931" s="55"/>
    </row>
    <row r="932" spans="10:10" x14ac:dyDescent="0.25">
      <c r="J932" s="55"/>
    </row>
    <row r="933" spans="10:10" x14ac:dyDescent="0.25">
      <c r="J933" s="55"/>
    </row>
    <row r="934" spans="10:10" x14ac:dyDescent="0.25">
      <c r="J934" s="55"/>
    </row>
    <row r="935" spans="10:10" x14ac:dyDescent="0.25">
      <c r="J935" s="55"/>
    </row>
    <row r="936" spans="10:10" x14ac:dyDescent="0.25">
      <c r="J936" s="55"/>
    </row>
    <row r="937" spans="10:10" x14ac:dyDescent="0.25">
      <c r="J937" s="55"/>
    </row>
    <row r="938" spans="10:10" x14ac:dyDescent="0.25">
      <c r="J938" s="55"/>
    </row>
    <row r="939" spans="10:10" x14ac:dyDescent="0.25">
      <c r="J939" s="55"/>
    </row>
    <row r="940" spans="10:10" x14ac:dyDescent="0.25">
      <c r="J940" s="55"/>
    </row>
    <row r="941" spans="10:10" x14ac:dyDescent="0.25">
      <c r="J941" s="55"/>
    </row>
    <row r="942" spans="10:10" x14ac:dyDescent="0.25">
      <c r="J942" s="55"/>
    </row>
    <row r="943" spans="10:10" x14ac:dyDescent="0.25">
      <c r="J943" s="55"/>
    </row>
    <row r="944" spans="10:10" x14ac:dyDescent="0.25">
      <c r="J944" s="55"/>
    </row>
    <row r="945" spans="10:10" x14ac:dyDescent="0.25">
      <c r="J945" s="55"/>
    </row>
    <row r="946" spans="10:10" x14ac:dyDescent="0.25">
      <c r="J946" s="55"/>
    </row>
    <row r="947" spans="10:10" x14ac:dyDescent="0.25">
      <c r="J947" s="55"/>
    </row>
    <row r="948" spans="10:10" x14ac:dyDescent="0.25">
      <c r="J948" s="55"/>
    </row>
    <row r="949" spans="10:10" x14ac:dyDescent="0.25">
      <c r="J949" s="55"/>
    </row>
    <row r="950" spans="10:10" x14ac:dyDescent="0.25">
      <c r="J950" s="55"/>
    </row>
    <row r="951" spans="10:10" x14ac:dyDescent="0.25">
      <c r="J951" s="55"/>
    </row>
    <row r="952" spans="10:10" x14ac:dyDescent="0.25">
      <c r="J952" s="55"/>
    </row>
    <row r="953" spans="10:10" x14ac:dyDescent="0.25">
      <c r="J953" s="55"/>
    </row>
    <row r="954" spans="10:10" x14ac:dyDescent="0.25">
      <c r="J954" s="55"/>
    </row>
    <row r="955" spans="10:10" x14ac:dyDescent="0.25">
      <c r="J955" s="55"/>
    </row>
    <row r="956" spans="10:10" x14ac:dyDescent="0.25">
      <c r="J956" s="55"/>
    </row>
    <row r="957" spans="10:10" x14ac:dyDescent="0.25">
      <c r="J957" s="55"/>
    </row>
    <row r="958" spans="10:10" x14ac:dyDescent="0.25">
      <c r="J958" s="55"/>
    </row>
    <row r="959" spans="10:10" x14ac:dyDescent="0.25">
      <c r="J959" s="55"/>
    </row>
    <row r="960" spans="10:10" x14ac:dyDescent="0.25">
      <c r="J960" s="55"/>
    </row>
    <row r="961" spans="10:10" x14ac:dyDescent="0.25">
      <c r="J961" s="55"/>
    </row>
    <row r="962" spans="10:10" x14ac:dyDescent="0.25">
      <c r="J962" s="55"/>
    </row>
    <row r="963" spans="10:10" x14ac:dyDescent="0.25">
      <c r="J963" s="55"/>
    </row>
    <row r="964" spans="10:10" x14ac:dyDescent="0.25">
      <c r="J964" s="55"/>
    </row>
    <row r="965" spans="10:10" x14ac:dyDescent="0.25">
      <c r="J965" s="55"/>
    </row>
    <row r="966" spans="10:10" x14ac:dyDescent="0.25">
      <c r="J966" s="55"/>
    </row>
    <row r="967" spans="10:10" x14ac:dyDescent="0.25">
      <c r="J967" s="55"/>
    </row>
    <row r="968" spans="10:10" x14ac:dyDescent="0.25">
      <c r="J968" s="55"/>
    </row>
    <row r="969" spans="10:10" x14ac:dyDescent="0.25">
      <c r="J969" s="55"/>
    </row>
    <row r="970" spans="10:10" x14ac:dyDescent="0.25">
      <c r="J970" s="55"/>
    </row>
    <row r="971" spans="10:10" x14ac:dyDescent="0.25">
      <c r="J971" s="55"/>
    </row>
    <row r="972" spans="10:10" x14ac:dyDescent="0.25">
      <c r="J972" s="55"/>
    </row>
    <row r="973" spans="10:10" x14ac:dyDescent="0.25">
      <c r="J973" s="55"/>
    </row>
    <row r="974" spans="10:10" x14ac:dyDescent="0.25">
      <c r="J974" s="55"/>
    </row>
    <row r="975" spans="10:10" x14ac:dyDescent="0.25">
      <c r="J975" s="55"/>
    </row>
    <row r="976" spans="10:10" x14ac:dyDescent="0.25">
      <c r="J976" s="55"/>
    </row>
    <row r="977" spans="10:10" x14ac:dyDescent="0.25">
      <c r="J977" s="55"/>
    </row>
    <row r="978" spans="10:10" x14ac:dyDescent="0.25">
      <c r="J978" s="55"/>
    </row>
    <row r="979" spans="10:10" x14ac:dyDescent="0.25">
      <c r="J979" s="55"/>
    </row>
    <row r="980" spans="10:10" x14ac:dyDescent="0.25">
      <c r="J980" s="55"/>
    </row>
    <row r="981" spans="10:10" x14ac:dyDescent="0.25">
      <c r="J981" s="55"/>
    </row>
    <row r="982" spans="10:10" x14ac:dyDescent="0.25">
      <c r="J982" s="55"/>
    </row>
    <row r="983" spans="10:10" x14ac:dyDescent="0.25">
      <c r="J983" s="55"/>
    </row>
    <row r="984" spans="10:10" x14ac:dyDescent="0.25">
      <c r="J984" s="55"/>
    </row>
    <row r="985" spans="10:10" x14ac:dyDescent="0.25">
      <c r="J985" s="55"/>
    </row>
    <row r="986" spans="10:10" x14ac:dyDescent="0.25">
      <c r="J986" s="55"/>
    </row>
    <row r="987" spans="10:10" x14ac:dyDescent="0.25">
      <c r="J987" s="55"/>
    </row>
    <row r="988" spans="10:10" x14ac:dyDescent="0.25">
      <c r="J988" s="55"/>
    </row>
    <row r="989" spans="10:10" x14ac:dyDescent="0.25">
      <c r="J989" s="55"/>
    </row>
    <row r="990" spans="10:10" x14ac:dyDescent="0.25">
      <c r="J990" s="55"/>
    </row>
    <row r="991" spans="10:10" x14ac:dyDescent="0.25">
      <c r="J991" s="55"/>
    </row>
    <row r="992" spans="10:10" x14ac:dyDescent="0.25">
      <c r="J992" s="55"/>
    </row>
    <row r="993" spans="10:10" x14ac:dyDescent="0.25">
      <c r="J993" s="55"/>
    </row>
    <row r="994" spans="10:10" x14ac:dyDescent="0.25">
      <c r="J994" s="55"/>
    </row>
    <row r="995" spans="10:10" x14ac:dyDescent="0.25">
      <c r="J995" s="55"/>
    </row>
    <row r="996" spans="10:10" x14ac:dyDescent="0.25">
      <c r="J996" s="55"/>
    </row>
    <row r="997" spans="10:10" x14ac:dyDescent="0.25">
      <c r="J997" s="55"/>
    </row>
    <row r="998" spans="10:10" x14ac:dyDescent="0.25">
      <c r="J998" s="55"/>
    </row>
    <row r="999" spans="10:10" x14ac:dyDescent="0.25">
      <c r="J999" s="55"/>
    </row>
    <row r="1000" spans="10:10" x14ac:dyDescent="0.25">
      <c r="J1000" s="55"/>
    </row>
    <row r="1001" spans="10:10" x14ac:dyDescent="0.25">
      <c r="J1001" s="55"/>
    </row>
    <row r="1002" spans="10:10" x14ac:dyDescent="0.25">
      <c r="J1002" s="55"/>
    </row>
    <row r="1003" spans="10:10" x14ac:dyDescent="0.25">
      <c r="J1003" s="55"/>
    </row>
    <row r="1004" spans="10:10" x14ac:dyDescent="0.25">
      <c r="J1004" s="55"/>
    </row>
    <row r="1005" spans="10:10" x14ac:dyDescent="0.25">
      <c r="J1005" s="55"/>
    </row>
    <row r="1006" spans="10:10" x14ac:dyDescent="0.25">
      <c r="J1006" s="55"/>
    </row>
    <row r="1007" spans="10:10" x14ac:dyDescent="0.25">
      <c r="J1007" s="55"/>
    </row>
    <row r="1008" spans="10:10" x14ac:dyDescent="0.25">
      <c r="J1008" s="55"/>
    </row>
    <row r="1009" spans="10:10" x14ac:dyDescent="0.25">
      <c r="J1009" s="55"/>
    </row>
    <row r="1010" spans="10:10" x14ac:dyDescent="0.25">
      <c r="J1010" s="55"/>
    </row>
    <row r="1011" spans="10:10" x14ac:dyDescent="0.25">
      <c r="J1011" s="55"/>
    </row>
    <row r="1012" spans="10:10" x14ac:dyDescent="0.25">
      <c r="J1012" s="55"/>
    </row>
    <row r="1013" spans="10:10" x14ac:dyDescent="0.25">
      <c r="J1013" s="55"/>
    </row>
    <row r="1014" spans="10:10" x14ac:dyDescent="0.25">
      <c r="J1014" s="55"/>
    </row>
    <row r="1015" spans="10:10" x14ac:dyDescent="0.25">
      <c r="J1015" s="55"/>
    </row>
    <row r="1016" spans="10:10" x14ac:dyDescent="0.25">
      <c r="J1016" s="55"/>
    </row>
    <row r="1017" spans="10:10" x14ac:dyDescent="0.25">
      <c r="J1017" s="55"/>
    </row>
    <row r="1018" spans="10:10" x14ac:dyDescent="0.25">
      <c r="J1018" s="55"/>
    </row>
    <row r="1019" spans="10:10" x14ac:dyDescent="0.25">
      <c r="J1019" s="55"/>
    </row>
    <row r="1020" spans="10:10" x14ac:dyDescent="0.25">
      <c r="J1020" s="55"/>
    </row>
    <row r="1021" spans="10:10" x14ac:dyDescent="0.25">
      <c r="J1021" s="55"/>
    </row>
    <row r="1022" spans="10:10" x14ac:dyDescent="0.25">
      <c r="J1022" s="55"/>
    </row>
    <row r="1023" spans="10:10" x14ac:dyDescent="0.25">
      <c r="J1023" s="55"/>
    </row>
    <row r="1024" spans="10:10" x14ac:dyDescent="0.25">
      <c r="J1024" s="55"/>
    </row>
    <row r="1025" spans="10:10" x14ac:dyDescent="0.25">
      <c r="J1025" s="55"/>
    </row>
    <row r="1026" spans="10:10" x14ac:dyDescent="0.25">
      <c r="J1026" s="55"/>
    </row>
    <row r="1027" spans="10:10" x14ac:dyDescent="0.25">
      <c r="J1027" s="55"/>
    </row>
    <row r="1028" spans="10:10" x14ac:dyDescent="0.25">
      <c r="J1028" s="55"/>
    </row>
    <row r="1029" spans="10:10" x14ac:dyDescent="0.25">
      <c r="J1029" s="55"/>
    </row>
    <row r="1030" spans="10:10" x14ac:dyDescent="0.25">
      <c r="J1030" s="55"/>
    </row>
    <row r="1031" spans="10:10" x14ac:dyDescent="0.25">
      <c r="J1031" s="55"/>
    </row>
    <row r="1032" spans="10:10" x14ac:dyDescent="0.25">
      <c r="J1032" s="55"/>
    </row>
    <row r="1033" spans="10:10" x14ac:dyDescent="0.25">
      <c r="J1033" s="55"/>
    </row>
    <row r="1034" spans="10:10" x14ac:dyDescent="0.25">
      <c r="J1034" s="55"/>
    </row>
    <row r="1035" spans="10:10" x14ac:dyDescent="0.25">
      <c r="J1035" s="55"/>
    </row>
    <row r="1036" spans="10:10" x14ac:dyDescent="0.25">
      <c r="J1036" s="55"/>
    </row>
    <row r="1037" spans="10:10" x14ac:dyDescent="0.25">
      <c r="J1037" s="55"/>
    </row>
    <row r="1038" spans="10:10" x14ac:dyDescent="0.25">
      <c r="J1038" s="55"/>
    </row>
    <row r="1039" spans="10:10" x14ac:dyDescent="0.25">
      <c r="J1039" s="55"/>
    </row>
    <row r="1040" spans="10:10" x14ac:dyDescent="0.25">
      <c r="J1040" s="55"/>
    </row>
    <row r="1041" spans="10:10" x14ac:dyDescent="0.25">
      <c r="J1041" s="55"/>
    </row>
    <row r="1042" spans="10:10" x14ac:dyDescent="0.25">
      <c r="J1042" s="55"/>
    </row>
    <row r="1043" spans="10:10" x14ac:dyDescent="0.25">
      <c r="J1043" s="55"/>
    </row>
    <row r="1044" spans="10:10" x14ac:dyDescent="0.25">
      <c r="J1044" s="55"/>
    </row>
    <row r="1045" spans="10:10" x14ac:dyDescent="0.25">
      <c r="J1045" s="55"/>
    </row>
    <row r="1046" spans="10:10" x14ac:dyDescent="0.25">
      <c r="J1046" s="55"/>
    </row>
    <row r="1047" spans="10:10" x14ac:dyDescent="0.25">
      <c r="J1047" s="55"/>
    </row>
    <row r="1048" spans="10:10" x14ac:dyDescent="0.25">
      <c r="J1048" s="55"/>
    </row>
    <row r="1049" spans="10:10" x14ac:dyDescent="0.25">
      <c r="J1049" s="55"/>
    </row>
    <row r="1050" spans="10:10" x14ac:dyDescent="0.25">
      <c r="J1050" s="55"/>
    </row>
    <row r="1051" spans="10:10" x14ac:dyDescent="0.25">
      <c r="J1051" s="55"/>
    </row>
    <row r="1052" spans="10:10" x14ac:dyDescent="0.25">
      <c r="J1052" s="55"/>
    </row>
    <row r="1053" spans="10:10" x14ac:dyDescent="0.25">
      <c r="J1053" s="55"/>
    </row>
    <row r="1054" spans="10:10" x14ac:dyDescent="0.25">
      <c r="J1054" s="55"/>
    </row>
    <row r="1055" spans="10:10" x14ac:dyDescent="0.25">
      <c r="J1055" s="55"/>
    </row>
    <row r="1056" spans="10:10" x14ac:dyDescent="0.25">
      <c r="J1056" s="55"/>
    </row>
    <row r="1057" spans="10:10" x14ac:dyDescent="0.25">
      <c r="J1057" s="55"/>
    </row>
    <row r="1058" spans="10:10" x14ac:dyDescent="0.25">
      <c r="J1058" s="55"/>
    </row>
    <row r="1059" spans="10:10" x14ac:dyDescent="0.25">
      <c r="J1059" s="55"/>
    </row>
    <row r="1060" spans="10:10" x14ac:dyDescent="0.25">
      <c r="J1060" s="55"/>
    </row>
    <row r="1061" spans="10:10" x14ac:dyDescent="0.25">
      <c r="J1061" s="55"/>
    </row>
    <row r="1062" spans="10:10" x14ac:dyDescent="0.25">
      <c r="J1062" s="55"/>
    </row>
    <row r="1063" spans="10:10" x14ac:dyDescent="0.25">
      <c r="J1063" s="55"/>
    </row>
    <row r="1064" spans="10:10" x14ac:dyDescent="0.25">
      <c r="J1064" s="55"/>
    </row>
    <row r="1065" spans="10:10" x14ac:dyDescent="0.25">
      <c r="J1065" s="55"/>
    </row>
    <row r="1066" spans="10:10" x14ac:dyDescent="0.25">
      <c r="J1066" s="55"/>
    </row>
    <row r="1067" spans="10:10" x14ac:dyDescent="0.25">
      <c r="J1067" s="55"/>
    </row>
    <row r="1068" spans="10:10" x14ac:dyDescent="0.25">
      <c r="J1068" s="55"/>
    </row>
    <row r="1069" spans="10:10" x14ac:dyDescent="0.25">
      <c r="J1069" s="55"/>
    </row>
    <row r="1070" spans="10:10" x14ac:dyDescent="0.25">
      <c r="J1070" s="55"/>
    </row>
    <row r="1071" spans="10:10" x14ac:dyDescent="0.25">
      <c r="J1071" s="55"/>
    </row>
    <row r="1072" spans="10:10" x14ac:dyDescent="0.25">
      <c r="J1072" s="55"/>
    </row>
    <row r="1073" spans="10:10" x14ac:dyDescent="0.25">
      <c r="J1073" s="55"/>
    </row>
    <row r="1074" spans="10:10" x14ac:dyDescent="0.25">
      <c r="J1074" s="55"/>
    </row>
    <row r="1075" spans="10:10" x14ac:dyDescent="0.25">
      <c r="J1075" s="55"/>
    </row>
    <row r="1076" spans="10:10" x14ac:dyDescent="0.25">
      <c r="J1076" s="55"/>
    </row>
    <row r="1077" spans="10:10" x14ac:dyDescent="0.25">
      <c r="J1077" s="55"/>
    </row>
    <row r="1078" spans="10:10" x14ac:dyDescent="0.25">
      <c r="J1078" s="55"/>
    </row>
    <row r="1079" spans="10:10" x14ac:dyDescent="0.25">
      <c r="J1079" s="55"/>
    </row>
    <row r="1080" spans="10:10" x14ac:dyDescent="0.25">
      <c r="J1080" s="55"/>
    </row>
    <row r="1081" spans="10:10" x14ac:dyDescent="0.25">
      <c r="J1081" s="55"/>
    </row>
    <row r="1082" spans="10:10" x14ac:dyDescent="0.25">
      <c r="J1082" s="55"/>
    </row>
    <row r="1083" spans="10:10" x14ac:dyDescent="0.25">
      <c r="J1083" s="55"/>
    </row>
    <row r="1084" spans="10:10" x14ac:dyDescent="0.25">
      <c r="J1084" s="55"/>
    </row>
    <row r="1085" spans="10:10" x14ac:dyDescent="0.25">
      <c r="J1085" s="55"/>
    </row>
    <row r="1086" spans="10:10" x14ac:dyDescent="0.25">
      <c r="J1086" s="55"/>
    </row>
    <row r="1087" spans="10:10" x14ac:dyDescent="0.25">
      <c r="J1087" s="55"/>
    </row>
    <row r="1088" spans="10:10" x14ac:dyDescent="0.25">
      <c r="J1088" s="55"/>
    </row>
    <row r="1089" spans="10:10" x14ac:dyDescent="0.25">
      <c r="J1089" s="55"/>
    </row>
    <row r="1090" spans="10:10" x14ac:dyDescent="0.25">
      <c r="J1090" s="55"/>
    </row>
    <row r="1091" spans="10:10" x14ac:dyDescent="0.25">
      <c r="J1091" s="55"/>
    </row>
    <row r="1092" spans="10:10" x14ac:dyDescent="0.25">
      <c r="J1092" s="55"/>
    </row>
    <row r="1093" spans="10:10" x14ac:dyDescent="0.25">
      <c r="J1093" s="55"/>
    </row>
    <row r="1094" spans="10:10" x14ac:dyDescent="0.25">
      <c r="J1094" s="55"/>
    </row>
    <row r="1095" spans="10:10" x14ac:dyDescent="0.25">
      <c r="J1095" s="55"/>
    </row>
  </sheetData>
  <autoFilter ref="A1:K1"/>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Q21"/>
  <sheetViews>
    <sheetView workbookViewId="0">
      <selection activeCell="B3" sqref="B3"/>
    </sheetView>
  </sheetViews>
  <sheetFormatPr baseColWidth="10" defaultColWidth="11.42578125" defaultRowHeight="15" x14ac:dyDescent="0.25"/>
  <cols>
    <col min="1" max="1" width="3" style="1" bestFit="1" customWidth="1"/>
    <col min="2" max="2" width="23.85546875" style="3" bestFit="1" customWidth="1"/>
    <col min="3" max="3" width="23.85546875" style="12" bestFit="1" customWidth="1"/>
    <col min="4" max="4" width="22.85546875" style="12" bestFit="1" customWidth="1"/>
    <col min="5" max="5" width="5.42578125" style="16" bestFit="1" customWidth="1"/>
    <col min="6" max="6" width="16.7109375" style="4" bestFit="1" customWidth="1"/>
    <col min="7" max="7" width="11" style="3" bestFit="1" customWidth="1"/>
    <col min="8" max="8" width="9" style="3" bestFit="1" customWidth="1"/>
    <col min="9" max="9" width="10.42578125" style="3" bestFit="1" customWidth="1"/>
    <col min="10" max="10" width="27.7109375" style="3" bestFit="1" customWidth="1"/>
    <col min="11" max="11" width="4" style="3" bestFit="1" customWidth="1"/>
    <col min="12" max="12" width="11.28515625" style="3" bestFit="1" customWidth="1"/>
    <col min="13" max="13" width="5" style="3" bestFit="1" customWidth="1"/>
    <col min="14" max="14" width="22.140625" style="3" hidden="1" customWidth="1"/>
    <col min="15" max="15" width="15.42578125" style="3" bestFit="1" customWidth="1"/>
    <col min="16" max="17" width="18.28515625" style="3" bestFit="1" customWidth="1"/>
    <col min="18" max="16384" width="11.42578125" style="3"/>
  </cols>
  <sheetData>
    <row r="1" spans="1:17" s="1" customFormat="1" x14ac:dyDescent="0.25">
      <c r="B1" s="1" t="s">
        <v>65</v>
      </c>
      <c r="C1" s="14" t="s">
        <v>62</v>
      </c>
      <c r="D1" s="14" t="s">
        <v>66</v>
      </c>
      <c r="E1" s="15" t="s">
        <v>67</v>
      </c>
      <c r="F1" s="2" t="s">
        <v>68</v>
      </c>
      <c r="G1" s="1" t="s">
        <v>69</v>
      </c>
      <c r="H1" s="1" t="s">
        <v>70</v>
      </c>
      <c r="J1" s="1" t="s">
        <v>71</v>
      </c>
      <c r="K1" s="1" t="s">
        <v>70</v>
      </c>
      <c r="L1" s="1" t="s">
        <v>93</v>
      </c>
      <c r="M1" s="1" t="s">
        <v>6</v>
      </c>
      <c r="N1" s="1" t="s">
        <v>100</v>
      </c>
      <c r="O1" s="1" t="s">
        <v>101</v>
      </c>
      <c r="P1" s="1" t="s">
        <v>102</v>
      </c>
      <c r="Q1" s="1" t="s">
        <v>103</v>
      </c>
    </row>
    <row r="2" spans="1:17" x14ac:dyDescent="0.25">
      <c r="A2" s="1">
        <v>1</v>
      </c>
      <c r="B2" s="12">
        <v>43141</v>
      </c>
      <c r="C2" s="12">
        <f>VLOOKUP(Generador!B4,Contratos!A2:J100,8,0)</f>
        <v>43129</v>
      </c>
      <c r="D2" s="12">
        <v>43140</v>
      </c>
      <c r="E2" s="16">
        <f>D2-C2</f>
        <v>11</v>
      </c>
      <c r="F2" s="161">
        <f>VLOOKUP(Generador!B4,Contratos!A2:J100,5,0)</f>
        <v>31500000</v>
      </c>
      <c r="G2" s="161">
        <f>VLOOKUP(Generador!B4,Contratos!A2:J100,7,0)</f>
        <v>4500000</v>
      </c>
      <c r="H2" s="161">
        <f>G2/30</f>
        <v>150000</v>
      </c>
      <c r="I2" s="4">
        <f>H2*E2</f>
        <v>1650000</v>
      </c>
      <c r="J2" s="4">
        <f>F2-I2</f>
        <v>29850000</v>
      </c>
      <c r="K2" s="7">
        <f t="shared" ref="K2:K11" si="0">DAY(B2)</f>
        <v>10</v>
      </c>
      <c r="L2" s="18" t="str">
        <f t="shared" ref="L2:L11" si="1">UPPER((TEXT(B2,"mmmm")))</f>
        <v>FEBRERO</v>
      </c>
      <c r="M2" s="3" t="str">
        <f t="shared" ref="M2:M11" si="2">TEXT(B2,"yyyy")</f>
        <v>2018</v>
      </c>
      <c r="N2" s="12">
        <v>43143</v>
      </c>
      <c r="O2" s="3">
        <f>DAY(N2)</f>
        <v>12</v>
      </c>
      <c r="P2" s="18" t="str">
        <f>UPPER((TEXT(N2,"mmmm")))</f>
        <v>FEBRERO</v>
      </c>
      <c r="Q2" s="3" t="str">
        <f>TEXT(N2,"yyyy")</f>
        <v>2018</v>
      </c>
    </row>
    <row r="3" spans="1:17" x14ac:dyDescent="0.25">
      <c r="A3" s="1">
        <v>2</v>
      </c>
      <c r="B3" s="12">
        <v>43169</v>
      </c>
      <c r="C3" s="12">
        <f t="shared" ref="C3:C11" si="3">D2+1</f>
        <v>43141</v>
      </c>
      <c r="D3" s="12">
        <f t="shared" ref="D3:D10" si="4">EDATE(C3,1)-1</f>
        <v>43168</v>
      </c>
      <c r="E3" s="16">
        <v>30</v>
      </c>
      <c r="F3" s="162"/>
      <c r="G3" s="162"/>
      <c r="H3" s="162"/>
      <c r="I3" s="4">
        <f>$H$2*E3</f>
        <v>4500000</v>
      </c>
      <c r="J3" s="4">
        <f t="shared" ref="J3:J11" si="5">J2-I3</f>
        <v>25350000</v>
      </c>
      <c r="K3" s="7">
        <f t="shared" si="0"/>
        <v>10</v>
      </c>
      <c r="L3" s="18" t="str">
        <f t="shared" si="1"/>
        <v>MARZO</v>
      </c>
      <c r="M3" s="3" t="str">
        <f t="shared" si="2"/>
        <v>2018</v>
      </c>
      <c r="N3" s="12">
        <v>43171</v>
      </c>
      <c r="O3" s="3">
        <f t="shared" ref="O3:O11" si="6">DAY(N3)</f>
        <v>12</v>
      </c>
      <c r="P3" s="18" t="str">
        <f t="shared" ref="P3:P11" si="7">UPPER((TEXT(N3,"mmmm")))</f>
        <v>MARZO</v>
      </c>
      <c r="Q3" s="3" t="str">
        <f t="shared" ref="Q3:Q11" si="8">TEXT(N3,"yyyy")</f>
        <v>2018</v>
      </c>
    </row>
    <row r="4" spans="1:17" x14ac:dyDescent="0.25">
      <c r="A4" s="1">
        <v>3</v>
      </c>
      <c r="B4" s="12">
        <v>43200</v>
      </c>
      <c r="C4" s="12">
        <f t="shared" si="3"/>
        <v>43169</v>
      </c>
      <c r="D4" s="12">
        <f t="shared" si="4"/>
        <v>43199</v>
      </c>
      <c r="E4" s="16">
        <v>30</v>
      </c>
      <c r="F4" s="162"/>
      <c r="G4" s="162"/>
      <c r="H4" s="162"/>
      <c r="I4" s="4">
        <f>$H$2*E4</f>
        <v>4500000</v>
      </c>
      <c r="J4" s="4">
        <f t="shared" si="5"/>
        <v>20850000</v>
      </c>
      <c r="K4" s="7">
        <f t="shared" si="0"/>
        <v>10</v>
      </c>
      <c r="L4" s="18" t="str">
        <f t="shared" si="1"/>
        <v>ABRIL</v>
      </c>
      <c r="M4" s="3" t="str">
        <f t="shared" si="2"/>
        <v>2018</v>
      </c>
      <c r="N4" s="12">
        <v>43201</v>
      </c>
      <c r="O4" s="3">
        <f t="shared" si="6"/>
        <v>11</v>
      </c>
      <c r="P4" s="18" t="str">
        <f t="shared" si="7"/>
        <v>ABRIL</v>
      </c>
      <c r="Q4" s="3" t="str">
        <f t="shared" si="8"/>
        <v>2018</v>
      </c>
    </row>
    <row r="5" spans="1:17" x14ac:dyDescent="0.25">
      <c r="A5" s="1">
        <v>4</v>
      </c>
      <c r="B5" s="12">
        <v>43230</v>
      </c>
      <c r="C5" s="12">
        <f t="shared" si="3"/>
        <v>43200</v>
      </c>
      <c r="D5" s="12">
        <f t="shared" si="4"/>
        <v>43229</v>
      </c>
      <c r="E5" s="16">
        <v>30</v>
      </c>
      <c r="F5" s="162"/>
      <c r="G5" s="162"/>
      <c r="H5" s="162"/>
      <c r="I5" s="4">
        <f>$H$2*E5</f>
        <v>4500000</v>
      </c>
      <c r="J5" s="4">
        <f t="shared" si="5"/>
        <v>16350000</v>
      </c>
      <c r="K5" s="7">
        <f t="shared" si="0"/>
        <v>10</v>
      </c>
      <c r="L5" s="18" t="str">
        <f t="shared" si="1"/>
        <v>MAYO</v>
      </c>
      <c r="M5" s="3" t="str">
        <f t="shared" si="2"/>
        <v>2018</v>
      </c>
      <c r="N5" s="12">
        <v>43231</v>
      </c>
      <c r="O5" s="3">
        <f t="shared" si="6"/>
        <v>11</v>
      </c>
      <c r="P5" s="18" t="str">
        <f t="shared" si="7"/>
        <v>MAYO</v>
      </c>
      <c r="Q5" s="3" t="str">
        <f t="shared" si="8"/>
        <v>2018</v>
      </c>
    </row>
    <row r="6" spans="1:17" x14ac:dyDescent="0.25">
      <c r="A6" s="1">
        <v>5</v>
      </c>
      <c r="B6" s="12">
        <v>43261</v>
      </c>
      <c r="C6" s="12">
        <f t="shared" si="3"/>
        <v>43230</v>
      </c>
      <c r="D6" s="12">
        <f t="shared" si="4"/>
        <v>43260</v>
      </c>
      <c r="E6" s="16">
        <v>30</v>
      </c>
      <c r="F6" s="162"/>
      <c r="G6" s="162"/>
      <c r="H6" s="162"/>
      <c r="I6" s="4">
        <f>$H$2*E6</f>
        <v>4500000</v>
      </c>
      <c r="J6" s="4">
        <f t="shared" si="5"/>
        <v>11850000</v>
      </c>
      <c r="K6" s="7">
        <f t="shared" si="0"/>
        <v>10</v>
      </c>
      <c r="L6" s="18" t="str">
        <f t="shared" si="1"/>
        <v>JUNIO</v>
      </c>
      <c r="M6" s="3" t="str">
        <f t="shared" si="2"/>
        <v>2018</v>
      </c>
      <c r="N6" s="12">
        <v>43262</v>
      </c>
      <c r="O6" s="3">
        <f t="shared" si="6"/>
        <v>11</v>
      </c>
      <c r="P6" s="18" t="str">
        <f t="shared" si="7"/>
        <v>JUNIO</v>
      </c>
      <c r="Q6" s="3" t="str">
        <f t="shared" si="8"/>
        <v>2018</v>
      </c>
    </row>
    <row r="7" spans="1:17" x14ac:dyDescent="0.25">
      <c r="A7" s="1">
        <v>6</v>
      </c>
      <c r="B7" s="12">
        <v>43291</v>
      </c>
      <c r="C7" s="12">
        <f t="shared" si="3"/>
        <v>43261</v>
      </c>
      <c r="D7" s="12">
        <f t="shared" si="4"/>
        <v>43290</v>
      </c>
      <c r="E7" s="16">
        <v>30</v>
      </c>
      <c r="F7" s="162"/>
      <c r="G7" s="162"/>
      <c r="H7" s="162"/>
      <c r="I7" s="4">
        <f t="shared" ref="I7:I10" si="9">$H$2*E7</f>
        <v>4500000</v>
      </c>
      <c r="J7" s="4">
        <f t="shared" si="5"/>
        <v>7350000</v>
      </c>
      <c r="K7" s="7">
        <f t="shared" si="0"/>
        <v>10</v>
      </c>
      <c r="L7" s="18" t="str">
        <f t="shared" si="1"/>
        <v>JULIO</v>
      </c>
      <c r="M7" s="3" t="str">
        <f t="shared" si="2"/>
        <v>2018</v>
      </c>
      <c r="N7" s="12">
        <v>43292</v>
      </c>
      <c r="O7" s="3">
        <f t="shared" si="6"/>
        <v>11</v>
      </c>
      <c r="P7" s="18" t="str">
        <f t="shared" si="7"/>
        <v>JULIO</v>
      </c>
      <c r="Q7" s="3" t="str">
        <f t="shared" si="8"/>
        <v>2018</v>
      </c>
    </row>
    <row r="8" spans="1:17" x14ac:dyDescent="0.25">
      <c r="A8" s="1">
        <v>7</v>
      </c>
      <c r="B8" s="12">
        <v>43322</v>
      </c>
      <c r="C8" s="12">
        <f t="shared" si="3"/>
        <v>43291</v>
      </c>
      <c r="D8" s="12">
        <f t="shared" si="4"/>
        <v>43321</v>
      </c>
      <c r="E8" s="16">
        <v>30</v>
      </c>
      <c r="F8" s="162"/>
      <c r="G8" s="162"/>
      <c r="H8" s="162"/>
      <c r="I8" s="4">
        <f t="shared" si="9"/>
        <v>4500000</v>
      </c>
      <c r="J8" s="4">
        <f t="shared" si="5"/>
        <v>2850000</v>
      </c>
      <c r="K8" s="7">
        <f t="shared" si="0"/>
        <v>10</v>
      </c>
      <c r="L8" s="18" t="str">
        <f t="shared" si="1"/>
        <v>AGOSTO</v>
      </c>
      <c r="M8" s="3" t="str">
        <f t="shared" si="2"/>
        <v>2018</v>
      </c>
      <c r="N8" s="12">
        <v>43325</v>
      </c>
      <c r="O8" s="3">
        <f t="shared" si="6"/>
        <v>13</v>
      </c>
      <c r="P8" s="18" t="str">
        <f t="shared" si="7"/>
        <v>AGOSTO</v>
      </c>
      <c r="Q8" s="3" t="str">
        <f t="shared" si="8"/>
        <v>2018</v>
      </c>
    </row>
    <row r="9" spans="1:17" x14ac:dyDescent="0.25">
      <c r="A9" s="1">
        <v>8</v>
      </c>
      <c r="B9" s="12">
        <v>43353</v>
      </c>
      <c r="C9" s="12">
        <f t="shared" si="3"/>
        <v>43322</v>
      </c>
      <c r="D9" s="12">
        <f t="shared" si="4"/>
        <v>43352</v>
      </c>
      <c r="E9" s="16">
        <v>30</v>
      </c>
      <c r="F9" s="162"/>
      <c r="G9" s="162"/>
      <c r="H9" s="162"/>
      <c r="I9" s="4">
        <f t="shared" si="9"/>
        <v>4500000</v>
      </c>
      <c r="J9" s="4">
        <f t="shared" si="5"/>
        <v>-1650000</v>
      </c>
      <c r="K9" s="7">
        <f t="shared" si="0"/>
        <v>10</v>
      </c>
      <c r="L9" s="18" t="str">
        <f t="shared" si="1"/>
        <v>SEPTIEMBRE</v>
      </c>
      <c r="M9" s="3" t="str">
        <f t="shared" si="2"/>
        <v>2018</v>
      </c>
      <c r="N9" s="12">
        <v>43354</v>
      </c>
      <c r="O9" s="3">
        <f t="shared" si="6"/>
        <v>11</v>
      </c>
      <c r="P9" s="18" t="str">
        <f t="shared" si="7"/>
        <v>SEPTIEMBRE</v>
      </c>
      <c r="Q9" s="3" t="str">
        <f t="shared" si="8"/>
        <v>2018</v>
      </c>
    </row>
    <row r="10" spans="1:17" x14ac:dyDescent="0.25">
      <c r="A10" s="1">
        <v>9</v>
      </c>
      <c r="B10" s="12">
        <v>43383</v>
      </c>
      <c r="C10" s="12">
        <f t="shared" si="3"/>
        <v>43353</v>
      </c>
      <c r="D10" s="12">
        <f t="shared" si="4"/>
        <v>43382</v>
      </c>
      <c r="E10" s="16">
        <v>30</v>
      </c>
      <c r="F10" s="162"/>
      <c r="G10" s="162"/>
      <c r="H10" s="162"/>
      <c r="I10" s="4">
        <f t="shared" si="9"/>
        <v>4500000</v>
      </c>
      <c r="J10" s="4">
        <f t="shared" si="5"/>
        <v>-6150000</v>
      </c>
      <c r="K10" s="7">
        <f t="shared" si="0"/>
        <v>10</v>
      </c>
      <c r="L10" s="18" t="str">
        <f t="shared" si="1"/>
        <v>OCTUBRE</v>
      </c>
      <c r="M10" s="3" t="str">
        <f t="shared" si="2"/>
        <v>2018</v>
      </c>
      <c r="N10" s="12">
        <v>43384</v>
      </c>
      <c r="O10" s="3">
        <f t="shared" si="6"/>
        <v>11</v>
      </c>
      <c r="P10" s="18" t="str">
        <f t="shared" si="7"/>
        <v>OCTUBRE</v>
      </c>
      <c r="Q10" s="3" t="str">
        <f t="shared" si="8"/>
        <v>2018</v>
      </c>
    </row>
    <row r="11" spans="1:17" x14ac:dyDescent="0.25">
      <c r="A11" s="1">
        <v>10</v>
      </c>
      <c r="B11" s="12">
        <v>43414</v>
      </c>
      <c r="C11" s="12">
        <f t="shared" si="3"/>
        <v>43383</v>
      </c>
      <c r="D11" s="12">
        <f>VLOOKUP(Generador!B4,Contratos!A2:J100,9,0)</f>
        <v>43340</v>
      </c>
      <c r="E11" s="16">
        <f>(D11-C11)+1</f>
        <v>-42</v>
      </c>
      <c r="F11" s="162"/>
      <c r="G11" s="162"/>
      <c r="H11" s="162"/>
      <c r="I11" s="4">
        <f>H2*E11</f>
        <v>-6300000</v>
      </c>
      <c r="J11" s="4">
        <f t="shared" si="5"/>
        <v>150000</v>
      </c>
      <c r="K11" s="7">
        <f t="shared" si="0"/>
        <v>10</v>
      </c>
      <c r="L11" s="18" t="str">
        <f t="shared" si="1"/>
        <v>NOVIEMBRE</v>
      </c>
      <c r="M11" s="3" t="str">
        <f t="shared" si="2"/>
        <v>2018</v>
      </c>
      <c r="N11" s="12">
        <v>43416</v>
      </c>
      <c r="O11" s="3">
        <f t="shared" si="6"/>
        <v>12</v>
      </c>
      <c r="P11" s="18" t="str">
        <f t="shared" si="7"/>
        <v>NOVIEMBRE</v>
      </c>
      <c r="Q11" s="3" t="str">
        <f t="shared" si="8"/>
        <v>2018</v>
      </c>
    </row>
    <row r="12" spans="1:17" x14ac:dyDescent="0.25">
      <c r="B12" s="12"/>
      <c r="F12" s="162"/>
      <c r="G12" s="162"/>
      <c r="H12" s="162"/>
      <c r="J12" s="4"/>
      <c r="K12" s="4"/>
    </row>
    <row r="13" spans="1:17" x14ac:dyDescent="0.25">
      <c r="B13" s="12"/>
      <c r="F13" s="162"/>
      <c r="G13" s="162"/>
      <c r="H13" s="162"/>
      <c r="J13" s="4"/>
      <c r="K13" s="4"/>
    </row>
    <row r="14" spans="1:17" x14ac:dyDescent="0.25">
      <c r="B14" s="12"/>
      <c r="F14" s="162"/>
      <c r="G14" s="162"/>
      <c r="H14" s="162"/>
      <c r="J14" s="4"/>
      <c r="K14" s="4"/>
    </row>
    <row r="15" spans="1:17" x14ac:dyDescent="0.25">
      <c r="B15" s="12"/>
      <c r="F15" s="162"/>
      <c r="G15" s="162"/>
      <c r="H15" s="162"/>
      <c r="J15" s="4"/>
      <c r="K15" s="4"/>
    </row>
    <row r="16" spans="1:17" x14ac:dyDescent="0.25">
      <c r="B16" s="12"/>
      <c r="F16" s="162"/>
      <c r="G16" s="162"/>
      <c r="H16" s="162"/>
      <c r="J16" s="4"/>
      <c r="K16" s="4"/>
    </row>
    <row r="17" spans="2:11" x14ac:dyDescent="0.25">
      <c r="B17" s="12"/>
      <c r="F17" s="162"/>
      <c r="G17" s="162"/>
      <c r="H17" s="162"/>
      <c r="J17" s="4"/>
      <c r="K17" s="4"/>
    </row>
    <row r="18" spans="2:11" x14ac:dyDescent="0.25">
      <c r="B18" s="12"/>
      <c r="F18" s="162"/>
      <c r="G18" s="162"/>
      <c r="H18" s="162"/>
      <c r="J18" s="4"/>
      <c r="K18" s="4"/>
    </row>
    <row r="19" spans="2:11" x14ac:dyDescent="0.25">
      <c r="B19" s="12"/>
      <c r="F19" s="162"/>
      <c r="G19" s="162"/>
      <c r="H19" s="162"/>
      <c r="J19" s="4"/>
      <c r="K19" s="4"/>
    </row>
    <row r="20" spans="2:11" x14ac:dyDescent="0.25">
      <c r="B20" s="12"/>
      <c r="F20" s="162"/>
      <c r="G20" s="162"/>
      <c r="H20" s="162"/>
      <c r="J20" s="4"/>
      <c r="K20" s="4"/>
    </row>
    <row r="21" spans="2:11" x14ac:dyDescent="0.25">
      <c r="B21" s="12"/>
      <c r="F21" s="162"/>
      <c r="G21" s="162"/>
      <c r="H21" s="162"/>
      <c r="J21" s="4"/>
      <c r="K21" s="4"/>
    </row>
  </sheetData>
  <mergeCells count="3">
    <mergeCell ref="F2:F21"/>
    <mergeCell ref="G2:G21"/>
    <mergeCell ref="H2:H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P17"/>
  <sheetViews>
    <sheetView zoomScale="130" zoomScaleNormal="130" workbookViewId="0">
      <selection activeCell="A18" sqref="A18"/>
    </sheetView>
  </sheetViews>
  <sheetFormatPr baseColWidth="10" defaultRowHeight="15" x14ac:dyDescent="0.25"/>
  <cols>
    <col min="1" max="2" width="22.85546875" style="3" bestFit="1" customWidth="1"/>
    <col min="4" max="4" width="11.42578125" style="3"/>
  </cols>
  <sheetData>
    <row r="2" spans="1:2" ht="15.75" thickBot="1" x14ac:dyDescent="0.3"/>
    <row r="3" spans="1:2" ht="15.75" thickTop="1" x14ac:dyDescent="0.25">
      <c r="A3" s="23" t="s">
        <v>97</v>
      </c>
      <c r="B3" s="24">
        <v>7</v>
      </c>
    </row>
    <row r="4" spans="1:2" x14ac:dyDescent="0.25">
      <c r="A4" s="25" t="s">
        <v>9</v>
      </c>
      <c r="B4" s="126">
        <v>42</v>
      </c>
    </row>
    <row r="5" spans="1:2" x14ac:dyDescent="0.25">
      <c r="A5" s="25" t="s">
        <v>58</v>
      </c>
      <c r="B5" s="26">
        <v>7</v>
      </c>
    </row>
    <row r="6" spans="1:2" x14ac:dyDescent="0.25">
      <c r="A6" s="25" t="s">
        <v>59</v>
      </c>
      <c r="B6" s="62" t="s">
        <v>613</v>
      </c>
    </row>
    <row r="7" spans="1:2" x14ac:dyDescent="0.25">
      <c r="A7" s="25" t="s">
        <v>60</v>
      </c>
      <c r="B7" s="63">
        <v>43290</v>
      </c>
    </row>
    <row r="8" spans="1:2" x14ac:dyDescent="0.25">
      <c r="A8" s="25" t="s">
        <v>61</v>
      </c>
      <c r="B8" s="31">
        <v>43282</v>
      </c>
    </row>
    <row r="9" spans="1:2" x14ac:dyDescent="0.25">
      <c r="A9" s="25" t="s">
        <v>98</v>
      </c>
      <c r="B9" s="64">
        <v>1800000</v>
      </c>
    </row>
    <row r="10" spans="1:2" x14ac:dyDescent="0.25">
      <c r="A10" s="25" t="s">
        <v>63</v>
      </c>
      <c r="B10" s="62" t="s">
        <v>615</v>
      </c>
    </row>
    <row r="11" spans="1:2" x14ac:dyDescent="0.25">
      <c r="A11" s="25" t="s">
        <v>64</v>
      </c>
      <c r="B11" s="63">
        <v>43321</v>
      </c>
    </row>
    <row r="12" spans="1:2" x14ac:dyDescent="0.25">
      <c r="A12" s="25" t="s">
        <v>61</v>
      </c>
      <c r="B12" s="31">
        <v>43313</v>
      </c>
    </row>
    <row r="13" spans="1:2" x14ac:dyDescent="0.25">
      <c r="A13" s="25" t="s">
        <v>98</v>
      </c>
      <c r="B13" s="65">
        <v>1800000</v>
      </c>
    </row>
    <row r="14" spans="1:2" ht="109.5" customHeight="1" thickBot="1" x14ac:dyDescent="0.3">
      <c r="A14" s="27" t="s">
        <v>134</v>
      </c>
      <c r="B14" s="66" t="s">
        <v>527</v>
      </c>
    </row>
    <row r="15" spans="1:2" ht="15.75" thickTop="1" x14ac:dyDescent="0.25"/>
    <row r="17" spans="5:16" x14ac:dyDescent="0.25">
      <c r="E17" s="163"/>
      <c r="F17" s="163"/>
      <c r="G17" s="163"/>
      <c r="H17" s="163"/>
      <c r="I17" s="163"/>
      <c r="J17" s="163"/>
      <c r="K17" s="163"/>
      <c r="L17" s="163"/>
      <c r="M17" s="163"/>
      <c r="N17" s="163"/>
      <c r="O17" s="163"/>
      <c r="P17" s="163"/>
    </row>
  </sheetData>
  <mergeCells count="1">
    <mergeCell ref="E17:P17"/>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W50"/>
  <sheetViews>
    <sheetView tabSelected="1" view="pageBreakPreview" topLeftCell="A31" zoomScale="115" zoomScaleNormal="115" zoomScaleSheetLayoutView="115" workbookViewId="0">
      <selection activeCell="M7" sqref="M7"/>
    </sheetView>
  </sheetViews>
  <sheetFormatPr baseColWidth="10" defaultColWidth="11.42578125" defaultRowHeight="15" x14ac:dyDescent="0.25"/>
  <cols>
    <col min="1" max="1" width="1.85546875" style="10" customWidth="1"/>
    <col min="2" max="2" width="2.42578125" style="10" customWidth="1"/>
    <col min="3" max="3" width="7" style="10" customWidth="1"/>
    <col min="4" max="4" width="4.42578125" style="10" customWidth="1"/>
    <col min="5" max="5" width="1.85546875" style="10" customWidth="1"/>
    <col min="6" max="6" width="2" style="10" hidden="1" customWidth="1"/>
    <col min="7" max="7" width="7.28515625" style="10" customWidth="1"/>
    <col min="8" max="8" width="1" style="10" customWidth="1"/>
    <col min="9" max="9" width="6.7109375" style="10" customWidth="1"/>
    <col min="10" max="10" width="11.28515625" style="10" customWidth="1"/>
    <col min="11" max="11" width="11.140625" style="10" customWidth="1"/>
    <col min="12" max="12" width="4.42578125" style="10" customWidth="1"/>
    <col min="13" max="13" width="21.28515625" style="10" customWidth="1"/>
    <col min="14" max="14" width="14.42578125" style="10" customWidth="1"/>
    <col min="15" max="15" width="9.85546875" style="10" customWidth="1"/>
    <col min="16" max="16" width="12.42578125" style="10" bestFit="1" customWidth="1"/>
    <col min="17" max="17" width="11.42578125" style="10"/>
    <col min="18" max="18" width="13" style="10" customWidth="1"/>
    <col min="19" max="19" width="1.28515625" style="10" customWidth="1"/>
    <col min="20" max="20" width="11.42578125" style="10" hidden="1" customWidth="1"/>
    <col min="21" max="21" width="2.28515625" style="10" customWidth="1"/>
    <col min="22" max="22" width="2.140625" style="10" customWidth="1"/>
    <col min="23" max="16384" width="11.42578125" style="10"/>
  </cols>
  <sheetData>
    <row r="1" spans="1:21" ht="15" customHeight="1" x14ac:dyDescent="0.25">
      <c r="A1" s="69"/>
      <c r="B1" s="184" t="s">
        <v>23</v>
      </c>
      <c r="C1" s="185"/>
      <c r="D1" s="185"/>
      <c r="E1" s="185"/>
      <c r="F1" s="185"/>
      <c r="G1" s="185"/>
      <c r="H1" s="185"/>
      <c r="I1" s="185"/>
      <c r="J1" s="185"/>
      <c r="K1" s="185"/>
      <c r="L1" s="185"/>
      <c r="M1" s="185"/>
      <c r="N1" s="185"/>
      <c r="O1" s="185"/>
      <c r="P1" s="185"/>
      <c r="Q1" s="185"/>
      <c r="R1" s="185"/>
      <c r="S1" s="185"/>
      <c r="T1" s="185"/>
      <c r="U1" s="186"/>
    </row>
    <row r="2" spans="1:21" ht="15" customHeight="1" x14ac:dyDescent="0.25">
      <c r="A2" s="69"/>
      <c r="B2" s="187"/>
      <c r="C2" s="188"/>
      <c r="D2" s="188"/>
      <c r="E2" s="188"/>
      <c r="F2" s="188"/>
      <c r="G2" s="188"/>
      <c r="H2" s="188"/>
      <c r="I2" s="188"/>
      <c r="J2" s="188"/>
      <c r="K2" s="188"/>
      <c r="L2" s="188"/>
      <c r="M2" s="188"/>
      <c r="N2" s="188"/>
      <c r="O2" s="188"/>
      <c r="P2" s="188"/>
      <c r="Q2" s="188"/>
      <c r="R2" s="188"/>
      <c r="S2" s="188"/>
      <c r="T2" s="188"/>
      <c r="U2" s="189"/>
    </row>
    <row r="3" spans="1:21" ht="75.75" customHeight="1" x14ac:dyDescent="0.25">
      <c r="A3" s="69"/>
      <c r="B3" s="187"/>
      <c r="C3" s="188"/>
      <c r="D3" s="188"/>
      <c r="E3" s="188"/>
      <c r="F3" s="188"/>
      <c r="G3" s="188"/>
      <c r="H3" s="188"/>
      <c r="I3" s="188"/>
      <c r="J3" s="188"/>
      <c r="K3" s="188"/>
      <c r="L3" s="188"/>
      <c r="M3" s="188"/>
      <c r="N3" s="188"/>
      <c r="O3" s="188"/>
      <c r="P3" s="188"/>
      <c r="Q3" s="188"/>
      <c r="R3" s="188"/>
      <c r="S3" s="188"/>
      <c r="T3" s="188"/>
      <c r="U3" s="189"/>
    </row>
    <row r="4" spans="1:21" ht="19.5" customHeight="1" thickBot="1" x14ac:dyDescent="0.3">
      <c r="A4" s="69"/>
      <c r="B4" s="70"/>
      <c r="C4" s="73"/>
      <c r="D4" s="73"/>
      <c r="E4" s="73"/>
      <c r="F4" s="73"/>
      <c r="G4" s="73"/>
      <c r="H4" s="73"/>
      <c r="I4" s="74"/>
      <c r="J4" s="74"/>
      <c r="K4" s="74"/>
      <c r="L4" s="74"/>
      <c r="M4" s="74"/>
      <c r="N4" s="74"/>
      <c r="O4" s="73"/>
      <c r="P4" s="73"/>
      <c r="Q4" s="74"/>
      <c r="R4" s="74"/>
      <c r="S4" s="67"/>
      <c r="T4" s="72"/>
      <c r="U4" s="72"/>
    </row>
    <row r="5" spans="1:21" ht="25.5" customHeight="1" thickBot="1" x14ac:dyDescent="0.3">
      <c r="A5" s="69"/>
      <c r="B5" s="70"/>
      <c r="C5" s="67" t="s">
        <v>24</v>
      </c>
      <c r="D5" s="67"/>
      <c r="E5" s="67"/>
      <c r="F5" s="67"/>
      <c r="G5" s="67"/>
      <c r="H5" s="67"/>
      <c r="I5" s="75" t="s">
        <v>25</v>
      </c>
      <c r="J5" s="75"/>
      <c r="K5" s="179" t="s">
        <v>681</v>
      </c>
      <c r="L5" s="179"/>
      <c r="M5" s="179"/>
      <c r="N5" s="179"/>
      <c r="O5" s="67" t="s">
        <v>26</v>
      </c>
      <c r="P5" s="67"/>
      <c r="Q5" s="180">
        <f>Generador!B3</f>
        <v>7</v>
      </c>
      <c r="R5" s="181"/>
      <c r="S5" s="67"/>
      <c r="T5" s="72"/>
      <c r="U5" s="72"/>
    </row>
    <row r="6" spans="1:21" ht="9.75" customHeight="1" x14ac:dyDescent="0.25">
      <c r="A6" s="69"/>
      <c r="B6" s="70"/>
      <c r="C6" s="67"/>
      <c r="D6" s="67"/>
      <c r="E6" s="67"/>
      <c r="F6" s="67"/>
      <c r="G6" s="67"/>
      <c r="H6" s="67"/>
      <c r="I6" s="67"/>
      <c r="J6" s="67"/>
      <c r="K6" s="67"/>
      <c r="L6" s="67"/>
      <c r="M6" s="67"/>
      <c r="N6" s="67"/>
      <c r="O6" s="67"/>
      <c r="P6" s="67"/>
      <c r="Q6" s="76"/>
      <c r="R6" s="76"/>
      <c r="S6" s="67"/>
      <c r="T6" s="72"/>
      <c r="U6" s="72"/>
    </row>
    <row r="7" spans="1:21" ht="15.75" x14ac:dyDescent="0.25">
      <c r="A7" s="69"/>
      <c r="B7" s="70"/>
      <c r="C7" s="67"/>
      <c r="D7" s="67"/>
      <c r="E7" s="67"/>
      <c r="F7" s="67"/>
      <c r="G7" s="67"/>
      <c r="H7" s="67"/>
      <c r="I7" s="67"/>
      <c r="J7" s="67"/>
      <c r="K7" s="67"/>
      <c r="L7" s="67"/>
      <c r="M7" s="67"/>
      <c r="N7" s="67"/>
      <c r="O7" s="67"/>
      <c r="P7" s="67"/>
      <c r="Q7" s="67"/>
      <c r="R7" s="67"/>
      <c r="S7" s="67"/>
      <c r="T7" s="72"/>
      <c r="U7" s="72"/>
    </row>
    <row r="8" spans="1:21" ht="16.5" thickBot="1" x14ac:dyDescent="0.3">
      <c r="A8" s="69"/>
      <c r="B8" s="70"/>
      <c r="C8" s="77" t="s">
        <v>27</v>
      </c>
      <c r="D8" s="182" t="str">
        <f>VLOOKUP(Generador!B4,Usuarios!A2:K98,2,0)</f>
        <v>LINA MARIA ORTIZ CORTAZAR</v>
      </c>
      <c r="E8" s="182"/>
      <c r="F8" s="182"/>
      <c r="G8" s="182"/>
      <c r="H8" s="182"/>
      <c r="I8" s="182"/>
      <c r="J8" s="182"/>
      <c r="K8" s="182"/>
      <c r="L8" s="182"/>
      <c r="M8" s="182"/>
      <c r="N8" s="78" t="s">
        <v>28</v>
      </c>
      <c r="O8" s="78"/>
      <c r="P8" s="78"/>
      <c r="Q8" s="78"/>
      <c r="R8" s="78"/>
      <c r="S8" s="60"/>
      <c r="T8" s="72"/>
      <c r="U8" s="72"/>
    </row>
    <row r="9" spans="1:21" ht="54.75" customHeight="1" x14ac:dyDescent="0.25">
      <c r="A9" s="69"/>
      <c r="B9" s="70"/>
      <c r="C9" s="183" t="s">
        <v>29</v>
      </c>
      <c r="D9" s="183"/>
      <c r="E9" s="183"/>
      <c r="F9" s="183"/>
      <c r="G9" s="183"/>
      <c r="H9" s="183"/>
      <c r="I9" s="183"/>
      <c r="J9" s="183"/>
      <c r="K9" s="183"/>
      <c r="L9" s="183"/>
      <c r="M9" s="183"/>
      <c r="N9" s="183"/>
      <c r="O9" s="183"/>
      <c r="P9" s="183"/>
      <c r="Q9" s="183"/>
      <c r="R9" s="183"/>
      <c r="S9" s="67"/>
      <c r="T9" s="72"/>
      <c r="U9" s="72"/>
    </row>
    <row r="10" spans="1:21" ht="15.75" x14ac:dyDescent="0.25">
      <c r="A10" s="69"/>
      <c r="B10" s="79"/>
      <c r="C10" s="80"/>
      <c r="D10" s="80"/>
      <c r="E10" s="80"/>
      <c r="F10" s="80"/>
      <c r="G10" s="80"/>
      <c r="H10" s="80"/>
      <c r="I10" s="80"/>
      <c r="J10" s="80"/>
      <c r="K10" s="80"/>
      <c r="L10" s="80"/>
      <c r="M10" s="80"/>
      <c r="N10" s="80"/>
      <c r="O10" s="80"/>
      <c r="P10" s="80"/>
      <c r="Q10" s="80"/>
      <c r="R10" s="80"/>
      <c r="S10" s="80"/>
      <c r="T10" s="81"/>
      <c r="U10" s="72"/>
    </row>
    <row r="11" spans="1:21" ht="16.5" thickBot="1" x14ac:dyDescent="0.3">
      <c r="A11" s="69"/>
      <c r="B11" s="82"/>
      <c r="C11" s="83"/>
      <c r="D11" s="83"/>
      <c r="E11" s="83"/>
      <c r="F11" s="83"/>
      <c r="G11" s="83"/>
      <c r="H11" s="83"/>
      <c r="I11" s="83"/>
      <c r="J11" s="83"/>
      <c r="K11" s="83"/>
      <c r="L11" s="83"/>
      <c r="M11" s="83"/>
      <c r="N11" s="83"/>
      <c r="O11" s="67"/>
      <c r="P11" s="84"/>
      <c r="Q11" s="84"/>
      <c r="R11" s="67"/>
      <c r="S11" s="84"/>
      <c r="T11" s="85"/>
      <c r="U11" s="72"/>
    </row>
    <row r="12" spans="1:21" ht="16.5" thickBot="1" x14ac:dyDescent="0.3">
      <c r="A12" s="69"/>
      <c r="B12" s="79">
        <v>2</v>
      </c>
      <c r="C12" s="86" t="s">
        <v>30</v>
      </c>
      <c r="D12" s="87"/>
      <c r="E12" s="88"/>
      <c r="F12" s="88"/>
      <c r="G12" s="89" t="s">
        <v>32</v>
      </c>
      <c r="H12" s="89"/>
      <c r="I12" s="90" t="s">
        <v>31</v>
      </c>
      <c r="J12" s="164" t="s">
        <v>33</v>
      </c>
      <c r="K12" s="165"/>
      <c r="L12" s="165"/>
      <c r="M12" s="165"/>
      <c r="N12" s="165"/>
      <c r="O12" s="165"/>
      <c r="P12" s="165"/>
      <c r="Q12" s="165"/>
      <c r="R12" s="165"/>
      <c r="S12" s="165"/>
      <c r="T12" s="166"/>
      <c r="U12" s="72"/>
    </row>
    <row r="13" spans="1:21" ht="16.5" thickBot="1" x14ac:dyDescent="0.3">
      <c r="A13" s="69"/>
      <c r="B13" s="82"/>
      <c r="C13" s="83"/>
      <c r="D13" s="83"/>
      <c r="E13" s="83"/>
      <c r="F13" s="83"/>
      <c r="G13" s="83"/>
      <c r="H13" s="83"/>
      <c r="I13" s="83"/>
      <c r="J13" s="83"/>
      <c r="K13" s="83"/>
      <c r="L13" s="83"/>
      <c r="M13" s="83"/>
      <c r="N13" s="83"/>
      <c r="O13" s="67"/>
      <c r="P13" s="84"/>
      <c r="Q13" s="84"/>
      <c r="R13" s="67"/>
      <c r="S13" s="84"/>
      <c r="T13" s="85"/>
      <c r="U13" s="72"/>
    </row>
    <row r="14" spans="1:21" ht="16.5" thickBot="1" x14ac:dyDescent="0.3">
      <c r="A14" s="69"/>
      <c r="B14" s="79">
        <v>2</v>
      </c>
      <c r="C14" s="86" t="s">
        <v>30</v>
      </c>
      <c r="D14" s="87" t="s">
        <v>31</v>
      </c>
      <c r="E14" s="88"/>
      <c r="F14" s="88"/>
      <c r="G14" s="89" t="s">
        <v>32</v>
      </c>
      <c r="H14" s="89"/>
      <c r="I14" s="90"/>
      <c r="J14" s="164" t="s">
        <v>34</v>
      </c>
      <c r="K14" s="165"/>
      <c r="L14" s="165"/>
      <c r="M14" s="165"/>
      <c r="N14" s="165"/>
      <c r="O14" s="165"/>
      <c r="P14" s="165"/>
      <c r="Q14" s="165"/>
      <c r="R14" s="165"/>
      <c r="S14" s="165"/>
      <c r="T14" s="166"/>
      <c r="U14" s="72"/>
    </row>
    <row r="15" spans="1:21" ht="16.5" thickBot="1" x14ac:dyDescent="0.3">
      <c r="A15" s="69"/>
      <c r="B15" s="82"/>
      <c r="C15" s="83"/>
      <c r="D15" s="83"/>
      <c r="E15" s="83"/>
      <c r="F15" s="83"/>
      <c r="G15" s="83"/>
      <c r="H15" s="83"/>
      <c r="I15" s="83"/>
      <c r="J15" s="83"/>
      <c r="K15" s="83"/>
      <c r="L15" s="83"/>
      <c r="M15" s="83"/>
      <c r="N15" s="83"/>
      <c r="O15" s="67"/>
      <c r="P15" s="84"/>
      <c r="Q15" s="84"/>
      <c r="R15" s="67"/>
      <c r="S15" s="84"/>
      <c r="T15" s="85"/>
      <c r="U15" s="72"/>
    </row>
    <row r="16" spans="1:21" ht="16.5" thickBot="1" x14ac:dyDescent="0.3">
      <c r="A16" s="69"/>
      <c r="B16" s="79">
        <v>2</v>
      </c>
      <c r="C16" s="86" t="s">
        <v>30</v>
      </c>
      <c r="D16" s="87"/>
      <c r="E16" s="88"/>
      <c r="F16" s="88"/>
      <c r="G16" s="89" t="s">
        <v>32</v>
      </c>
      <c r="H16" s="89"/>
      <c r="I16" s="90" t="s">
        <v>31</v>
      </c>
      <c r="J16" s="83" t="s">
        <v>35</v>
      </c>
      <c r="K16" s="83"/>
      <c r="L16" s="83"/>
      <c r="M16" s="83"/>
      <c r="N16" s="83"/>
      <c r="O16" s="91"/>
      <c r="P16" s="91"/>
      <c r="Q16" s="91"/>
      <c r="R16" s="91"/>
      <c r="S16" s="91"/>
      <c r="T16" s="92"/>
      <c r="U16" s="72"/>
    </row>
    <row r="17" spans="1:21" ht="23.25" customHeight="1" x14ac:dyDescent="0.25">
      <c r="A17" s="69"/>
      <c r="B17" s="70"/>
      <c r="C17" s="67"/>
      <c r="D17" s="67"/>
      <c r="E17" s="67"/>
      <c r="F17" s="67"/>
      <c r="G17" s="67"/>
      <c r="H17" s="67"/>
      <c r="I17" s="67"/>
      <c r="J17" s="67"/>
      <c r="K17" s="67"/>
      <c r="L17" s="67"/>
      <c r="M17" s="67"/>
      <c r="N17" s="67"/>
      <c r="O17" s="67"/>
      <c r="P17" s="67"/>
      <c r="Q17" s="67"/>
      <c r="R17" s="67"/>
      <c r="S17" s="67"/>
      <c r="T17" s="72"/>
      <c r="U17" s="72"/>
    </row>
    <row r="18" spans="1:21" ht="15" customHeight="1" x14ac:dyDescent="0.25">
      <c r="A18" s="69"/>
      <c r="B18" s="70"/>
      <c r="C18" s="67"/>
      <c r="D18" s="67"/>
      <c r="E18" s="67"/>
      <c r="F18" s="67"/>
      <c r="G18" s="67"/>
      <c r="H18" s="67"/>
      <c r="I18" s="67"/>
      <c r="J18" s="67"/>
      <c r="K18" s="67"/>
      <c r="L18" s="67"/>
      <c r="M18" s="67"/>
      <c r="N18" s="67"/>
      <c r="O18" s="67"/>
      <c r="P18" s="67"/>
      <c r="Q18" s="67"/>
      <c r="R18" s="67"/>
      <c r="S18" s="67"/>
      <c r="T18" s="72"/>
      <c r="U18" s="72"/>
    </row>
    <row r="19" spans="1:21" ht="18" customHeight="1" x14ac:dyDescent="0.25">
      <c r="A19" s="69"/>
      <c r="B19" s="70"/>
      <c r="C19" s="167" t="s">
        <v>471</v>
      </c>
      <c r="D19" s="167"/>
      <c r="E19" s="167"/>
      <c r="F19" s="167"/>
      <c r="G19" s="167"/>
      <c r="H19" s="167"/>
      <c r="I19" s="167"/>
      <c r="J19" s="167"/>
      <c r="K19" s="167"/>
      <c r="L19" s="167"/>
      <c r="M19" s="167"/>
      <c r="N19" s="167"/>
      <c r="O19" s="167"/>
      <c r="P19" s="167"/>
      <c r="Q19" s="167"/>
      <c r="R19" s="167"/>
      <c r="S19" s="67"/>
      <c r="T19" s="72"/>
      <c r="U19" s="72"/>
    </row>
    <row r="20" spans="1:21" ht="16.5" customHeight="1" x14ac:dyDescent="0.25">
      <c r="A20" s="69"/>
      <c r="B20" s="70"/>
      <c r="C20" s="168" t="s">
        <v>36</v>
      </c>
      <c r="D20" s="168"/>
      <c r="E20" s="168"/>
      <c r="F20" s="168"/>
      <c r="G20" s="168"/>
      <c r="H20" s="168"/>
      <c r="I20" s="168"/>
      <c r="J20" s="168"/>
      <c r="K20" s="168"/>
      <c r="L20" s="168"/>
      <c r="M20" s="168"/>
      <c r="N20" s="168"/>
      <c r="O20" s="168"/>
      <c r="P20" s="168"/>
      <c r="Q20" s="168"/>
      <c r="R20" s="168"/>
      <c r="S20" s="67"/>
      <c r="T20" s="72"/>
      <c r="U20" s="72"/>
    </row>
    <row r="21" spans="1:21" ht="23.25" customHeight="1" x14ac:dyDescent="0.25">
      <c r="A21" s="69"/>
      <c r="B21" s="70"/>
      <c r="C21" s="174" t="s">
        <v>472</v>
      </c>
      <c r="D21" s="174"/>
      <c r="E21" s="174"/>
      <c r="F21" s="174"/>
      <c r="G21" s="174"/>
      <c r="H21" s="174"/>
      <c r="I21" s="174"/>
      <c r="J21" s="174"/>
      <c r="K21" s="174"/>
      <c r="L21" s="174"/>
      <c r="M21" s="174"/>
      <c r="N21" s="174"/>
      <c r="O21" s="174"/>
      <c r="P21" s="174"/>
      <c r="Q21" s="174"/>
      <c r="R21" s="174"/>
      <c r="S21" s="67"/>
      <c r="T21" s="72"/>
      <c r="U21" s="72"/>
    </row>
    <row r="22" spans="1:21" ht="25.5" customHeight="1" x14ac:dyDescent="0.25">
      <c r="A22" s="69"/>
      <c r="B22" s="70"/>
      <c r="C22" s="175" t="s">
        <v>37</v>
      </c>
      <c r="D22" s="175"/>
      <c r="E22" s="175"/>
      <c r="F22" s="175"/>
      <c r="G22" s="175"/>
      <c r="H22" s="175"/>
      <c r="I22" s="175"/>
      <c r="J22" s="175"/>
      <c r="K22" s="175"/>
      <c r="L22" s="175"/>
      <c r="M22" s="175"/>
      <c r="N22" s="175"/>
      <c r="O22" s="175"/>
      <c r="P22" s="175"/>
      <c r="Q22" s="175"/>
      <c r="R22" s="175"/>
      <c r="S22" s="67"/>
      <c r="T22" s="72"/>
      <c r="U22" s="72"/>
    </row>
    <row r="23" spans="1:21" ht="11.25" customHeight="1" x14ac:dyDescent="0.25">
      <c r="A23" s="69"/>
      <c r="B23" s="70"/>
      <c r="C23" s="67"/>
      <c r="D23" s="67"/>
      <c r="E23" s="67"/>
      <c r="F23" s="67"/>
      <c r="G23" s="67"/>
      <c r="H23" s="67"/>
      <c r="I23" s="67"/>
      <c r="J23" s="67"/>
      <c r="K23" s="67"/>
      <c r="L23" s="67"/>
      <c r="M23" s="67"/>
      <c r="N23" s="67"/>
      <c r="O23" s="67"/>
      <c r="P23" s="67"/>
      <c r="Q23" s="67"/>
      <c r="R23" s="67"/>
      <c r="S23" s="67"/>
      <c r="T23" s="72"/>
      <c r="U23" s="72"/>
    </row>
    <row r="24" spans="1:21" s="11" customFormat="1" ht="23.25" customHeight="1" thickBot="1" x14ac:dyDescent="0.35">
      <c r="A24" s="69"/>
      <c r="B24" s="70"/>
      <c r="C24" s="176" t="str">
        <f>VLOOKUP(Generador!B4,Usuarios!A2:K98,2,0)</f>
        <v>LINA MARIA ORTIZ CORTAZAR</v>
      </c>
      <c r="D24" s="176"/>
      <c r="E24" s="176"/>
      <c r="F24" s="176"/>
      <c r="G24" s="176"/>
      <c r="H24" s="176"/>
      <c r="I24" s="176"/>
      <c r="J24" s="176"/>
      <c r="K24" s="176"/>
      <c r="L24" s="176"/>
      <c r="M24" s="176"/>
      <c r="N24" s="176"/>
      <c r="O24" s="80" t="s">
        <v>38</v>
      </c>
      <c r="P24" s="169">
        <f>VLOOKUP(Generador!B4,Usuarios!A2:K98,3,0)</f>
        <v>1032376529</v>
      </c>
      <c r="Q24" s="169"/>
      <c r="R24" s="169"/>
      <c r="S24" s="67"/>
      <c r="T24" s="72"/>
      <c r="U24" s="72"/>
    </row>
    <row r="25" spans="1:21" s="13" customFormat="1" ht="71.45" customHeight="1" thickBot="1" x14ac:dyDescent="0.3">
      <c r="A25" s="93"/>
      <c r="B25" s="82"/>
      <c r="C25" s="83" t="s">
        <v>39</v>
      </c>
      <c r="D25" s="83"/>
      <c r="E25" s="83"/>
      <c r="F25" s="83"/>
      <c r="G25" s="83"/>
      <c r="H25" s="83"/>
      <c r="I25" s="177" t="str">
        <f>Generador!B14</f>
        <v xml:space="preserve">CONTRATO DE PRESTACION DE SERVICIOS </v>
      </c>
      <c r="J25" s="178"/>
      <c r="K25" s="178"/>
      <c r="L25" s="178"/>
      <c r="M25" s="178"/>
      <c r="N25" s="178"/>
      <c r="O25" s="178"/>
      <c r="P25" s="178"/>
      <c r="Q25" s="178"/>
      <c r="R25" s="178"/>
      <c r="S25" s="83"/>
      <c r="T25" s="85"/>
      <c r="U25" s="85"/>
    </row>
    <row r="26" spans="1:21" s="11" customFormat="1" ht="23.25" customHeight="1" thickBot="1" x14ac:dyDescent="0.35">
      <c r="A26" s="69"/>
      <c r="B26" s="70"/>
      <c r="C26" s="67" t="s">
        <v>40</v>
      </c>
      <c r="D26" s="67"/>
      <c r="E26" s="67"/>
      <c r="F26" s="67"/>
      <c r="G26" s="67"/>
      <c r="H26" s="67"/>
      <c r="I26" s="94"/>
      <c r="J26" s="179">
        <f>VLOOKUP(Generador!B5,Calculos!A2:J21,3,0)</f>
        <v>43291</v>
      </c>
      <c r="K26" s="179"/>
      <c r="L26" s="179"/>
      <c r="M26" s="179"/>
      <c r="N26" s="84" t="s">
        <v>41</v>
      </c>
      <c r="O26" s="179">
        <f>VLOOKUP(Generador!B5,Calculos!A2:J21,4,0)</f>
        <v>43321</v>
      </c>
      <c r="P26" s="179"/>
      <c r="Q26" s="179"/>
      <c r="R26" s="179"/>
      <c r="S26" s="67"/>
      <c r="T26" s="72"/>
      <c r="U26" s="72"/>
    </row>
    <row r="27" spans="1:21" s="11" customFormat="1" ht="23.1" customHeight="1" thickBot="1" x14ac:dyDescent="0.35">
      <c r="A27" s="69"/>
      <c r="B27" s="70"/>
      <c r="C27" s="67" t="s">
        <v>42</v>
      </c>
      <c r="D27" s="67"/>
      <c r="E27" s="67"/>
      <c r="F27" s="67"/>
      <c r="G27" s="193">
        <v>4500000</v>
      </c>
      <c r="H27" s="193"/>
      <c r="I27" s="193"/>
      <c r="J27" s="193"/>
      <c r="K27" s="194"/>
      <c r="L27" s="194"/>
      <c r="M27" s="194"/>
      <c r="N27" s="194"/>
      <c r="O27" s="194"/>
      <c r="P27" s="194"/>
      <c r="Q27" s="194"/>
      <c r="R27" s="194"/>
      <c r="S27" s="67"/>
      <c r="T27" s="72"/>
      <c r="U27" s="72"/>
    </row>
    <row r="28" spans="1:21" s="11" customFormat="1" ht="23.25" customHeight="1" thickBot="1" x14ac:dyDescent="0.35">
      <c r="A28" s="69"/>
      <c r="B28" s="70"/>
      <c r="C28" s="67" t="s">
        <v>43</v>
      </c>
      <c r="D28" s="67"/>
      <c r="E28" s="67"/>
      <c r="F28" s="67"/>
      <c r="G28" s="67"/>
      <c r="H28" s="67"/>
      <c r="I28" s="173" t="s">
        <v>44</v>
      </c>
      <c r="J28" s="173"/>
      <c r="K28" s="173"/>
      <c r="L28" s="67"/>
      <c r="M28" s="67" t="s">
        <v>45</v>
      </c>
      <c r="N28" s="95" t="str">
        <f>CONCATENATE(VLOOKUP(Generador!B4,Contratos!A2:J100,1,0),VLOOKUP(Generador!B4,Contratos!A2:K100,2,0))</f>
        <v>422018</v>
      </c>
      <c r="O28" s="67" t="s">
        <v>46</v>
      </c>
      <c r="P28" s="96">
        <f>Generador!B5</f>
        <v>7</v>
      </c>
      <c r="Q28" s="80" t="s">
        <v>47</v>
      </c>
      <c r="R28" s="97">
        <f>VLOOKUP(Generador!B4,Contratos!A1:K100,6,0)</f>
        <v>7</v>
      </c>
      <c r="S28" s="67"/>
      <c r="T28" s="72"/>
      <c r="U28" s="72"/>
    </row>
    <row r="29" spans="1:21" s="11" customFormat="1" ht="23.25" customHeight="1" thickBot="1" x14ac:dyDescent="0.35">
      <c r="A29" s="69"/>
      <c r="B29" s="70"/>
      <c r="C29" s="67" t="s">
        <v>48</v>
      </c>
      <c r="D29" s="67"/>
      <c r="E29" s="67"/>
      <c r="F29" s="67"/>
      <c r="G29" s="67"/>
      <c r="H29" s="67"/>
      <c r="I29" s="67"/>
      <c r="J29" s="98"/>
      <c r="K29" s="170" t="str">
        <f>Generador!B6</f>
        <v>8481060950</v>
      </c>
      <c r="L29" s="170"/>
      <c r="M29" s="170"/>
      <c r="N29" s="84" t="s">
        <v>41</v>
      </c>
      <c r="O29" s="67"/>
      <c r="P29" s="170" t="str">
        <f>Generador!B10</f>
        <v>8482103788</v>
      </c>
      <c r="Q29" s="170"/>
      <c r="R29" s="170"/>
      <c r="S29" s="67"/>
      <c r="T29" s="72"/>
      <c r="U29" s="72"/>
    </row>
    <row r="30" spans="1:21" s="11" customFormat="1" ht="23.25" customHeight="1" thickBot="1" x14ac:dyDescent="0.35">
      <c r="A30" s="69"/>
      <c r="B30" s="70"/>
      <c r="C30" s="67" t="s">
        <v>49</v>
      </c>
      <c r="D30" s="67"/>
      <c r="E30" s="67"/>
      <c r="F30" s="67"/>
      <c r="G30" s="67"/>
      <c r="H30" s="67"/>
      <c r="I30" s="67"/>
      <c r="J30" s="67"/>
      <c r="K30" s="172" t="str">
        <f>CONCATENATE(Generador!B8," ","2018")</f>
        <v>43282 2018</v>
      </c>
      <c r="L30" s="173"/>
      <c r="M30" s="173"/>
      <c r="N30" s="84" t="s">
        <v>41</v>
      </c>
      <c r="O30" s="67"/>
      <c r="P30" s="173" t="str">
        <f>CONCATENATE(Generador!B12," ","2018")</f>
        <v>43313 2018</v>
      </c>
      <c r="Q30" s="173"/>
      <c r="R30" s="173"/>
      <c r="S30" s="67"/>
      <c r="T30" s="72"/>
      <c r="U30" s="72"/>
    </row>
    <row r="31" spans="1:21" s="11" customFormat="1" ht="23.25" customHeight="1" thickBot="1" x14ac:dyDescent="0.35">
      <c r="A31" s="69"/>
      <c r="B31" s="70"/>
      <c r="C31" s="67" t="s">
        <v>50</v>
      </c>
      <c r="D31" s="67"/>
      <c r="E31" s="67"/>
      <c r="F31" s="67"/>
      <c r="G31" s="67"/>
      <c r="H31" s="67"/>
      <c r="I31" s="67"/>
      <c r="J31" s="67"/>
      <c r="K31" s="195">
        <f>Generador!B7</f>
        <v>43290</v>
      </c>
      <c r="L31" s="170"/>
      <c r="M31" s="170"/>
      <c r="N31" s="84" t="s">
        <v>41</v>
      </c>
      <c r="O31" s="67"/>
      <c r="P31" s="196">
        <f>Generador!B11</f>
        <v>43321</v>
      </c>
      <c r="Q31" s="173"/>
      <c r="R31" s="173"/>
      <c r="S31" s="67"/>
      <c r="T31" s="72"/>
      <c r="U31" s="72"/>
    </row>
    <row r="32" spans="1:21" s="11" customFormat="1" ht="23.25" customHeight="1" thickBot="1" x14ac:dyDescent="0.35">
      <c r="A32" s="69"/>
      <c r="B32" s="70"/>
      <c r="C32" s="67" t="s">
        <v>51</v>
      </c>
      <c r="D32" s="67"/>
      <c r="E32" s="67"/>
      <c r="F32" s="67"/>
      <c r="G32" s="67"/>
      <c r="H32" s="67"/>
      <c r="I32" s="67"/>
      <c r="J32" s="67"/>
      <c r="K32" s="200">
        <f>Generador!B9</f>
        <v>1800000</v>
      </c>
      <c r="L32" s="200"/>
      <c r="M32" s="200"/>
      <c r="N32" s="84" t="s">
        <v>41</v>
      </c>
      <c r="O32" s="67"/>
      <c r="P32" s="201">
        <f>Generador!B13</f>
        <v>1800000</v>
      </c>
      <c r="Q32" s="201"/>
      <c r="R32" s="201"/>
      <c r="S32" s="67"/>
      <c r="T32" s="72"/>
      <c r="U32" s="72"/>
    </row>
    <row r="33" spans="1:21" s="11" customFormat="1" ht="25.5" customHeight="1" thickBot="1" x14ac:dyDescent="0.35">
      <c r="A33" s="69"/>
      <c r="B33" s="70"/>
      <c r="C33" s="175" t="s">
        <v>52</v>
      </c>
      <c r="D33" s="175"/>
      <c r="E33" s="175"/>
      <c r="F33" s="175"/>
      <c r="G33" s="175"/>
      <c r="H33" s="175"/>
      <c r="I33" s="175"/>
      <c r="J33" s="175"/>
      <c r="K33" s="175"/>
      <c r="L33" s="175"/>
      <c r="M33" s="175"/>
      <c r="N33" s="202">
        <f>(G27*40)/100</f>
        <v>1800000</v>
      </c>
      <c r="O33" s="203"/>
      <c r="P33" s="203"/>
      <c r="Q33" s="203"/>
      <c r="R33" s="204"/>
      <c r="S33" s="67"/>
      <c r="T33" s="72"/>
      <c r="U33" s="72"/>
    </row>
    <row r="34" spans="1:21" s="11" customFormat="1" ht="23.25" customHeight="1" thickBot="1" x14ac:dyDescent="0.35">
      <c r="A34" s="69"/>
      <c r="B34" s="70"/>
      <c r="C34" s="67" t="s">
        <v>53</v>
      </c>
      <c r="D34" s="67"/>
      <c r="E34" s="67"/>
      <c r="F34" s="67"/>
      <c r="G34" s="67"/>
      <c r="H34" s="67" t="s">
        <v>54</v>
      </c>
      <c r="I34" s="67"/>
      <c r="J34" s="169" t="str">
        <f>VLOOKUP(Generador!B4,Usuarios!A2:K98,9,0)</f>
        <v>BBVA</v>
      </c>
      <c r="K34" s="170"/>
      <c r="L34" s="67"/>
      <c r="M34" s="84" t="s">
        <v>55</v>
      </c>
      <c r="N34" s="68" t="s">
        <v>56</v>
      </c>
      <c r="O34" s="84" t="s">
        <v>57</v>
      </c>
      <c r="P34" s="171" t="str">
        <f>VLOOKUP(Generador!B4,Usuarios!A2:K98,10,0)</f>
        <v>00130996000200013553</v>
      </c>
      <c r="Q34" s="171"/>
      <c r="R34" s="171"/>
      <c r="S34" s="67"/>
      <c r="T34" s="72"/>
      <c r="U34" s="72"/>
    </row>
    <row r="35" spans="1:21" s="9" customFormat="1" ht="17.25" customHeight="1" x14ac:dyDescent="0.25">
      <c r="A35" s="69"/>
      <c r="B35" s="70"/>
      <c r="C35" s="67"/>
      <c r="D35" s="67"/>
      <c r="E35" s="67"/>
      <c r="F35" s="67"/>
      <c r="G35" s="67"/>
      <c r="H35" s="67"/>
      <c r="I35" s="67"/>
      <c r="J35" s="67"/>
      <c r="K35" s="67"/>
      <c r="L35" s="67"/>
      <c r="M35" s="67"/>
      <c r="N35" s="71"/>
      <c r="O35" s="67"/>
      <c r="P35" s="67" t="s">
        <v>121</v>
      </c>
      <c r="Q35" s="67"/>
      <c r="R35" s="67"/>
      <c r="S35" s="67"/>
      <c r="T35" s="72"/>
      <c r="U35" s="72"/>
    </row>
    <row r="36" spans="1:21" s="9" customFormat="1" ht="17.25" customHeight="1" thickBot="1" x14ac:dyDescent="0.3">
      <c r="A36" s="69"/>
      <c r="B36" s="70"/>
      <c r="C36" s="67"/>
      <c r="D36" s="67"/>
      <c r="E36" s="67"/>
      <c r="F36" s="67"/>
      <c r="G36" s="67"/>
      <c r="H36" s="67"/>
      <c r="I36" s="67"/>
      <c r="J36" s="67"/>
      <c r="K36" s="67"/>
      <c r="L36" s="67"/>
      <c r="M36" s="67"/>
      <c r="N36" s="67"/>
      <c r="O36" s="67"/>
      <c r="P36" s="67"/>
      <c r="Q36" s="67"/>
      <c r="R36" s="67"/>
      <c r="S36" s="71"/>
      <c r="T36" s="72"/>
      <c r="U36" s="72"/>
    </row>
    <row r="37" spans="1:21" ht="15" customHeight="1" x14ac:dyDescent="0.25">
      <c r="A37" s="69"/>
      <c r="B37" s="70"/>
      <c r="C37" s="205" t="str">
        <f>CONCATENATE("Conozco la responsabilidad que implica jurar en falso de conformidad con el Código Penal y Certifico bajo la gravedad del ","juramento que los documentos soportes del pago de aportes obligatorios al sistema de seguridad social en salud y ARL, corresponde a los ingresos provenientes del contrato de prestación de servicios "," ",N28," ","Celebrado con EL FONDO DE DESARROLLO LOCAL BARRIOS UNIDOS materia del pago sujeto a retención.   De igual manera certifico que todo lo declarado anteriormente es verdadero ","y se puede comprobar en cualquier momento para lo cual otorgo las autorizaciones correspondientes.")</f>
        <v>Conozco la responsabilidad que implica jurar en falso de conformidad con el Código Penal y Certifico bajo la gravedad del juramento que los documentos soportes del pago de aportes obligatorios al sistema de seguridad social en salud y ARL, corresponde a los ingresos provenientes del contrato de prestación de servicios  422018 Celebrado con EL FONDO DE DESARROLLO LOCAL BARRIOS UNIDOS materia del pago sujeto a retención.   De igual manera certifico que todo lo declarado anteriormente es verdadero y se puede comprobar en cualquier momento para lo cual otorgo las autorizaciones correspondientes.</v>
      </c>
      <c r="D37" s="206"/>
      <c r="E37" s="206"/>
      <c r="F37" s="206"/>
      <c r="G37" s="206"/>
      <c r="H37" s="206"/>
      <c r="I37" s="206"/>
      <c r="J37" s="206"/>
      <c r="K37" s="206"/>
      <c r="L37" s="206"/>
      <c r="M37" s="206"/>
      <c r="N37" s="206"/>
      <c r="O37" s="206"/>
      <c r="P37" s="206"/>
      <c r="Q37" s="206"/>
      <c r="R37" s="207"/>
      <c r="S37" s="67"/>
      <c r="T37" s="72"/>
      <c r="U37" s="72"/>
    </row>
    <row r="38" spans="1:21" ht="15.75" x14ac:dyDescent="0.25">
      <c r="A38" s="69"/>
      <c r="B38" s="70"/>
      <c r="C38" s="208"/>
      <c r="D38" s="209"/>
      <c r="E38" s="209"/>
      <c r="F38" s="209"/>
      <c r="G38" s="209"/>
      <c r="H38" s="209"/>
      <c r="I38" s="209"/>
      <c r="J38" s="209"/>
      <c r="K38" s="209"/>
      <c r="L38" s="209"/>
      <c r="M38" s="209"/>
      <c r="N38" s="209"/>
      <c r="O38" s="209"/>
      <c r="P38" s="209"/>
      <c r="Q38" s="209"/>
      <c r="R38" s="210"/>
      <c r="S38" s="67"/>
      <c r="T38" s="72"/>
      <c r="U38" s="72"/>
    </row>
    <row r="39" spans="1:21" ht="46.5" customHeight="1" thickBot="1" x14ac:dyDescent="0.3">
      <c r="A39" s="69"/>
      <c r="B39" s="70"/>
      <c r="C39" s="211"/>
      <c r="D39" s="212"/>
      <c r="E39" s="212"/>
      <c r="F39" s="212"/>
      <c r="G39" s="212"/>
      <c r="H39" s="212"/>
      <c r="I39" s="212"/>
      <c r="J39" s="212"/>
      <c r="K39" s="212"/>
      <c r="L39" s="212"/>
      <c r="M39" s="212"/>
      <c r="N39" s="212"/>
      <c r="O39" s="212"/>
      <c r="P39" s="212"/>
      <c r="Q39" s="212"/>
      <c r="R39" s="213"/>
      <c r="S39" s="67"/>
      <c r="T39" s="72"/>
      <c r="U39" s="72"/>
    </row>
    <row r="40" spans="1:21" ht="33" customHeight="1" x14ac:dyDescent="0.25">
      <c r="A40" s="69"/>
      <c r="B40" s="197"/>
      <c r="C40" s="198"/>
      <c r="D40" s="198"/>
      <c r="E40" s="198"/>
      <c r="F40" s="198"/>
      <c r="G40" s="198"/>
      <c r="H40" s="198"/>
      <c r="I40" s="198"/>
      <c r="J40" s="198"/>
      <c r="K40" s="198"/>
      <c r="L40" s="198"/>
      <c r="M40" s="198"/>
      <c r="N40" s="198"/>
      <c r="O40" s="198"/>
      <c r="P40" s="198"/>
      <c r="Q40" s="198"/>
      <c r="R40" s="198"/>
      <c r="S40" s="198"/>
      <c r="T40" s="198"/>
      <c r="U40" s="199"/>
    </row>
    <row r="41" spans="1:21" ht="15.75" x14ac:dyDescent="0.25">
      <c r="A41" s="69"/>
      <c r="B41" s="197"/>
      <c r="C41" s="198"/>
      <c r="D41" s="198"/>
      <c r="E41" s="198"/>
      <c r="F41" s="198"/>
      <c r="G41" s="198"/>
      <c r="H41" s="198"/>
      <c r="I41" s="198"/>
      <c r="J41" s="198"/>
      <c r="K41" s="198"/>
      <c r="L41" s="198"/>
      <c r="M41" s="198"/>
      <c r="N41" s="198"/>
      <c r="O41" s="198"/>
      <c r="P41" s="198"/>
      <c r="Q41" s="198"/>
      <c r="R41" s="198"/>
      <c r="S41" s="198"/>
      <c r="T41" s="198"/>
      <c r="U41" s="199"/>
    </row>
    <row r="42" spans="1:21" ht="15.75" x14ac:dyDescent="0.25">
      <c r="A42" s="69"/>
      <c r="B42" s="197"/>
      <c r="C42" s="198"/>
      <c r="D42" s="198"/>
      <c r="E42" s="198"/>
      <c r="F42" s="198"/>
      <c r="G42" s="198"/>
      <c r="H42" s="198"/>
      <c r="I42" s="198"/>
      <c r="J42" s="198"/>
      <c r="K42" s="198"/>
      <c r="L42" s="198"/>
      <c r="M42" s="198"/>
      <c r="N42" s="198"/>
      <c r="O42" s="198"/>
      <c r="P42" s="198"/>
      <c r="Q42" s="198"/>
      <c r="R42" s="198"/>
      <c r="S42" s="198"/>
      <c r="T42" s="198"/>
      <c r="U42" s="199"/>
    </row>
    <row r="43" spans="1:21" s="11" customFormat="1" ht="18.75" x14ac:dyDescent="0.3">
      <c r="A43" s="69"/>
      <c r="B43" s="70"/>
      <c r="C43" s="190" t="str">
        <f>CONCATENATE("DIRECCION: ", VLOOKUP(Generador!B4,Usuarios!A2:K98,8,0))</f>
        <v>DIRECCION: CALLE 27 A Nro. 32A-19</v>
      </c>
      <c r="D43" s="191"/>
      <c r="E43" s="191"/>
      <c r="F43" s="191"/>
      <c r="G43" s="191"/>
      <c r="H43" s="191"/>
      <c r="I43" s="191"/>
      <c r="J43" s="191"/>
      <c r="K43" s="191"/>
      <c r="L43" s="191"/>
      <c r="M43" s="191"/>
      <c r="N43" s="190" t="str">
        <f>CONCATENATE("TELEFONO: ",VLOOKUP(Generador!B4,Usuarios!A2:K98,7,0))</f>
        <v>TELEFONO: 3144625836</v>
      </c>
      <c r="O43" s="191"/>
      <c r="P43" s="191"/>
      <c r="Q43" s="191"/>
      <c r="R43" s="67"/>
      <c r="S43" s="67"/>
      <c r="T43" s="72"/>
      <c r="U43" s="72"/>
    </row>
    <row r="44" spans="1:21" s="11" customFormat="1" ht="18.75" x14ac:dyDescent="0.3">
      <c r="A44" s="69"/>
      <c r="B44" s="70"/>
      <c r="C44" s="191"/>
      <c r="D44" s="191"/>
      <c r="E44" s="191"/>
      <c r="F44" s="191"/>
      <c r="G44" s="191"/>
      <c r="H44" s="191"/>
      <c r="I44" s="191"/>
      <c r="J44" s="191"/>
      <c r="K44" s="191"/>
      <c r="L44" s="191"/>
      <c r="M44" s="191"/>
      <c r="N44" s="191"/>
      <c r="O44" s="191"/>
      <c r="P44" s="191"/>
      <c r="Q44" s="191"/>
      <c r="R44" s="67"/>
      <c r="S44" s="67"/>
      <c r="T44" s="72"/>
      <c r="U44" s="72"/>
    </row>
    <row r="45" spans="1:21" s="11" customFormat="1" ht="19.5" thickBot="1" x14ac:dyDescent="0.35">
      <c r="A45" s="69"/>
      <c r="B45" s="99"/>
      <c r="C45" s="192"/>
      <c r="D45" s="192"/>
      <c r="E45" s="192"/>
      <c r="F45" s="192"/>
      <c r="G45" s="192"/>
      <c r="H45" s="192"/>
      <c r="I45" s="192"/>
      <c r="J45" s="192"/>
      <c r="K45" s="192"/>
      <c r="L45" s="192"/>
      <c r="M45" s="192"/>
      <c r="N45" s="192"/>
      <c r="O45" s="192"/>
      <c r="P45" s="192"/>
      <c r="Q45" s="192"/>
      <c r="R45" s="75"/>
      <c r="S45" s="75"/>
      <c r="T45" s="100"/>
      <c r="U45" s="100"/>
    </row>
    <row r="50" spans="23:23" x14ac:dyDescent="0.25">
      <c r="W50" s="28"/>
    </row>
  </sheetData>
  <sheetProtection selectLockedCells="1" selectUnlockedCells="1"/>
  <mergeCells count="35">
    <mergeCell ref="C43:M45"/>
    <mergeCell ref="N43:Q45"/>
    <mergeCell ref="J26:M26"/>
    <mergeCell ref="O26:R26"/>
    <mergeCell ref="G27:J27"/>
    <mergeCell ref="K27:R27"/>
    <mergeCell ref="K31:M31"/>
    <mergeCell ref="P31:R31"/>
    <mergeCell ref="B40:U42"/>
    <mergeCell ref="K32:M32"/>
    <mergeCell ref="P32:R32"/>
    <mergeCell ref="C33:M33"/>
    <mergeCell ref="N33:R33"/>
    <mergeCell ref="C37:R39"/>
    <mergeCell ref="K5:N5"/>
    <mergeCell ref="Q5:R5"/>
    <mergeCell ref="D8:M8"/>
    <mergeCell ref="C9:R9"/>
    <mergeCell ref="B1:U3"/>
    <mergeCell ref="J12:T12"/>
    <mergeCell ref="J14:T14"/>
    <mergeCell ref="C19:R19"/>
    <mergeCell ref="C20:R20"/>
    <mergeCell ref="J34:K34"/>
    <mergeCell ref="P34:R34"/>
    <mergeCell ref="K29:M29"/>
    <mergeCell ref="P29:R29"/>
    <mergeCell ref="K30:M30"/>
    <mergeCell ref="P30:R30"/>
    <mergeCell ref="I28:K28"/>
    <mergeCell ref="C21:R21"/>
    <mergeCell ref="C22:R22"/>
    <mergeCell ref="C24:N24"/>
    <mergeCell ref="P24:R24"/>
    <mergeCell ref="I25:R25"/>
  </mergeCells>
  <dataValidations disablePrompts="1" count="2">
    <dataValidation type="list" allowBlank="1" showInputMessage="1" showErrorMessage="1" sqref="N34">
      <formula1>"Ahorros,Corriente"</formula1>
    </dataValidation>
    <dataValidation type="list" allowBlank="1" showInputMessage="1" showErrorMessage="1" sqref="I28">
      <formula1>"Prestacion de servicios,Interventoria"</formula1>
    </dataValidation>
  </dataValidations>
  <pageMargins left="0.7" right="0.7" top="0.75" bottom="0.75" header="0.3" footer="0.3"/>
  <pageSetup paperSize="9" scale="5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A1:H45"/>
  <sheetViews>
    <sheetView view="pageBreakPreview" topLeftCell="A25" zoomScale="170" zoomScaleNormal="120" zoomScaleSheetLayoutView="170" workbookViewId="0">
      <selection activeCell="D30" sqref="D30"/>
    </sheetView>
  </sheetViews>
  <sheetFormatPr baseColWidth="10" defaultRowHeight="15" x14ac:dyDescent="0.25"/>
  <cols>
    <col min="1" max="1" width="2.42578125" customWidth="1"/>
    <col min="2" max="2" width="22.7109375" customWidth="1"/>
    <col min="3" max="3" width="3.7109375" customWidth="1"/>
    <col min="4" max="4" width="22.28515625" style="17" customWidth="1"/>
    <col min="5" max="5" width="8.85546875" style="17" customWidth="1"/>
    <col min="6" max="6" width="16.28515625" style="17" customWidth="1"/>
    <col min="7" max="7" width="11.7109375" style="17" customWidth="1"/>
    <col min="8" max="8" width="8.7109375" style="17" customWidth="1"/>
  </cols>
  <sheetData>
    <row r="1" spans="1:8" x14ac:dyDescent="0.25">
      <c r="A1" s="101"/>
      <c r="B1" s="103"/>
      <c r="C1" s="107"/>
      <c r="D1" s="107"/>
      <c r="E1" s="107"/>
      <c r="F1" s="107"/>
      <c r="G1" s="107"/>
      <c r="H1" s="108"/>
    </row>
    <row r="2" spans="1:8" x14ac:dyDescent="0.25">
      <c r="A2" s="101"/>
      <c r="B2" s="128"/>
      <c r="C2" s="109"/>
      <c r="D2" s="109"/>
      <c r="E2" s="109"/>
      <c r="F2" s="109"/>
      <c r="G2" s="109"/>
      <c r="H2" s="110"/>
    </row>
    <row r="3" spans="1:8" x14ac:dyDescent="0.25">
      <c r="A3" s="101"/>
      <c r="B3" s="128"/>
      <c r="C3" s="109"/>
      <c r="D3" s="109"/>
      <c r="E3" s="109"/>
      <c r="F3" s="109"/>
      <c r="G3" s="109"/>
      <c r="H3" s="110"/>
    </row>
    <row r="4" spans="1:8" x14ac:dyDescent="0.25">
      <c r="A4" s="101"/>
      <c r="B4" s="128"/>
      <c r="C4" s="109"/>
      <c r="D4" s="109"/>
      <c r="E4" s="109"/>
      <c r="F4" s="109"/>
      <c r="G4" s="109"/>
      <c r="H4" s="110"/>
    </row>
    <row r="5" spans="1:8" x14ac:dyDescent="0.25">
      <c r="A5" s="101"/>
      <c r="B5" s="128"/>
      <c r="C5" s="109"/>
      <c r="D5" s="109"/>
      <c r="E5" s="109"/>
      <c r="F5" s="109"/>
      <c r="G5" s="109"/>
      <c r="H5" s="110"/>
    </row>
    <row r="6" spans="1:8" x14ac:dyDescent="0.25">
      <c r="A6" s="101"/>
      <c r="B6" s="214" t="s">
        <v>72</v>
      </c>
      <c r="C6" s="215"/>
      <c r="D6" s="215"/>
      <c r="E6" s="215"/>
      <c r="F6" s="215"/>
      <c r="G6" s="215"/>
      <c r="H6" s="216"/>
    </row>
    <row r="7" spans="1:8" x14ac:dyDescent="0.25">
      <c r="A7" s="101"/>
      <c r="B7" s="104"/>
      <c r="C7" s="109"/>
      <c r="D7" s="109"/>
      <c r="E7" s="109"/>
      <c r="F7" s="109"/>
      <c r="G7" s="109"/>
      <c r="H7" s="110"/>
    </row>
    <row r="8" spans="1:8" ht="54.75" customHeight="1" x14ac:dyDescent="0.25">
      <c r="A8" s="101"/>
      <c r="B8" s="217" t="str">
        <f>CONCATENATE("Teniendo en cuenta el informe presentado por el(a) contratista ",VLOOKUP(Generador!B4,Usuarios!A1:K98,2,0),  " sobre las actividades desarrolladas para dar cumplimiento a los terminos contratados y los resultados obtenidos, una vez realizada la revisión del informe, se autoriza el pago correspondiente. ")</f>
        <v xml:space="preserve">Teniendo en cuenta el informe presentado por el(a) contratista LINA MARIA ORTIZ CORTAZAR sobre las actividades desarrolladas para dar cumplimiento a los terminos contratados y los resultados obtenidos, una vez realizada la revisión del informe, se autoriza el pago correspondiente. </v>
      </c>
      <c r="C8" s="218"/>
      <c r="D8" s="218"/>
      <c r="E8" s="218"/>
      <c r="F8" s="218"/>
      <c r="G8" s="218"/>
      <c r="H8" s="219"/>
    </row>
    <row r="9" spans="1:8" x14ac:dyDescent="0.25">
      <c r="A9" s="101"/>
      <c r="B9" s="220"/>
      <c r="C9" s="221"/>
      <c r="D9" s="221"/>
      <c r="E9" s="221"/>
      <c r="F9" s="221"/>
      <c r="G9" s="221"/>
      <c r="H9" s="222"/>
    </row>
    <row r="10" spans="1:8" x14ac:dyDescent="0.25">
      <c r="A10" s="101"/>
      <c r="B10" s="225" t="s">
        <v>90</v>
      </c>
      <c r="C10" s="226"/>
      <c r="D10" s="227">
        <f>VLOOKUP(Generador!B5,Calculos!A2:J21,3,0)</f>
        <v>43291</v>
      </c>
      <c r="E10" s="227"/>
      <c r="F10" s="111" t="s">
        <v>41</v>
      </c>
      <c r="G10" s="227">
        <f>VLOOKUP(Generador!B5,Calculos!A2:J21,4,0)</f>
        <v>43321</v>
      </c>
      <c r="H10" s="228"/>
    </row>
    <row r="11" spans="1:8" x14ac:dyDescent="0.25">
      <c r="A11" s="101"/>
      <c r="B11" s="129"/>
      <c r="C11" s="109"/>
      <c r="D11" s="109"/>
      <c r="E11" s="109"/>
      <c r="F11" s="109"/>
      <c r="G11" s="109"/>
      <c r="H11" s="110"/>
    </row>
    <row r="12" spans="1:8" x14ac:dyDescent="0.25">
      <c r="A12" s="101"/>
      <c r="B12" s="112" t="s">
        <v>73</v>
      </c>
      <c r="C12" s="109"/>
      <c r="D12" s="223" t="str">
        <f>CONCATENATE(VLOOKUP(Generador!B4,Contratos!A2:K100,1,0),VLOOKUP(Generador!B4,Contratos!A1:K100,2,0))</f>
        <v>422018</v>
      </c>
      <c r="E12" s="223"/>
      <c r="F12" s="223"/>
      <c r="G12" s="223"/>
      <c r="H12" s="224"/>
    </row>
    <row r="13" spans="1:8" x14ac:dyDescent="0.25">
      <c r="A13" s="101"/>
      <c r="B13" s="112" t="s">
        <v>74</v>
      </c>
      <c r="C13" s="109"/>
      <c r="D13" s="223" t="str">
        <f>VLOOKUP(Generador!B4,Contratos!A1:K100,3,0)</f>
        <v xml:space="preserve">Prestación Servicios Profesionales </v>
      </c>
      <c r="E13" s="223"/>
      <c r="F13" s="223"/>
      <c r="G13" s="223"/>
      <c r="H13" s="224"/>
    </row>
    <row r="14" spans="1:8" x14ac:dyDescent="0.25">
      <c r="A14" s="101"/>
      <c r="B14" s="112" t="s">
        <v>75</v>
      </c>
      <c r="C14" s="109"/>
      <c r="D14" s="223" t="str">
        <f>VLOOKUP(Generador!B4,Usuarios!A1:K98,2,0)</f>
        <v>LINA MARIA ORTIZ CORTAZAR</v>
      </c>
      <c r="E14" s="223"/>
      <c r="F14" s="223"/>
      <c r="G14" s="223"/>
      <c r="H14" s="224"/>
    </row>
    <row r="15" spans="1:8" x14ac:dyDescent="0.25">
      <c r="A15" s="101"/>
      <c r="B15" s="112" t="s">
        <v>76</v>
      </c>
      <c r="C15" s="109"/>
      <c r="D15" s="233">
        <f>VLOOKUP(Generador!B4,Usuarios!A1:K98,3,0)</f>
        <v>1032376529</v>
      </c>
      <c r="E15" s="233"/>
      <c r="F15" s="233"/>
      <c r="G15" s="233"/>
      <c r="H15" s="234"/>
    </row>
    <row r="16" spans="1:8" ht="63" customHeight="1" x14ac:dyDescent="0.25">
      <c r="A16" s="101"/>
      <c r="B16" s="113" t="s">
        <v>77</v>
      </c>
      <c r="C16" s="109"/>
      <c r="D16" s="235" t="str">
        <f>VLOOKUP(Generador!B4,Contratos!A1:K100,10,0)</f>
        <v>APOYAR JURÍDICAMENTE LA EJECUCIÓN DE LAS ACCIONES REQUERIDAS PARA LA DEPURACIÓN DE LAS ACTUACIONES ADMINISTRATIVAS QUE CURSAN EN LA ALCALDÍA LOCAL. SEGUN CONTRATO DE PRESTACION DE SERVICIOS PROFESIONALES N°042 DE 2018</v>
      </c>
      <c r="E16" s="235"/>
      <c r="F16" s="235"/>
      <c r="G16" s="235"/>
      <c r="H16" s="236"/>
    </row>
    <row r="17" spans="1:8" x14ac:dyDescent="0.25">
      <c r="A17" s="101"/>
      <c r="B17" s="114" t="s">
        <v>78</v>
      </c>
      <c r="C17" s="109"/>
      <c r="D17" s="223">
        <f>VLOOKUP(Generador!B4,Contratos!A1:K100,6,0)</f>
        <v>7</v>
      </c>
      <c r="E17" s="223"/>
      <c r="F17" s="223"/>
      <c r="G17" s="223"/>
      <c r="H17" s="224"/>
    </row>
    <row r="18" spans="1:8" x14ac:dyDescent="0.25">
      <c r="A18" s="101"/>
      <c r="B18" s="115" t="s">
        <v>79</v>
      </c>
      <c r="C18" s="109"/>
      <c r="D18" s="237">
        <f>VLOOKUP(Generador!B4,Contratos!A1:K100,8,0)</f>
        <v>43129</v>
      </c>
      <c r="E18" s="237"/>
      <c r="F18" s="237"/>
      <c r="G18" s="237"/>
      <c r="H18" s="238"/>
    </row>
    <row r="19" spans="1:8" x14ac:dyDescent="0.25">
      <c r="A19" s="101"/>
      <c r="B19" s="115" t="s">
        <v>80</v>
      </c>
      <c r="C19" s="109"/>
      <c r="D19" s="237">
        <f>VLOOKUP(Generador!B4,Contratos!A1:K100,9,0)</f>
        <v>43340</v>
      </c>
      <c r="E19" s="237"/>
      <c r="F19" s="237"/>
      <c r="G19" s="237"/>
      <c r="H19" s="238"/>
    </row>
    <row r="20" spans="1:8" x14ac:dyDescent="0.25">
      <c r="A20" s="101"/>
      <c r="B20" s="115" t="s">
        <v>81</v>
      </c>
      <c r="C20" s="109"/>
      <c r="D20" s="223" t="s">
        <v>92</v>
      </c>
      <c r="E20" s="223"/>
      <c r="F20" s="223"/>
      <c r="G20" s="223"/>
      <c r="H20" s="224"/>
    </row>
    <row r="21" spans="1:8" x14ac:dyDescent="0.25">
      <c r="A21" s="101"/>
      <c r="B21" s="114" t="s">
        <v>82</v>
      </c>
      <c r="C21" s="109"/>
      <c r="D21" s="230">
        <f>VLOOKUP(Generador!B4,Contratos!A1:K100,5,0)</f>
        <v>31500000</v>
      </c>
      <c r="E21" s="230"/>
      <c r="F21" s="230"/>
      <c r="G21" s="230"/>
      <c r="H21" s="239"/>
    </row>
    <row r="22" spans="1:8" x14ac:dyDescent="0.25">
      <c r="A22" s="101"/>
      <c r="B22" s="114" t="s">
        <v>83</v>
      </c>
      <c r="C22" s="109"/>
      <c r="D22" s="223" t="s">
        <v>91</v>
      </c>
      <c r="E22" s="223"/>
      <c r="F22" s="223"/>
      <c r="G22" s="223"/>
      <c r="H22" s="224"/>
    </row>
    <row r="23" spans="1:8" x14ac:dyDescent="0.25">
      <c r="A23" s="101"/>
      <c r="B23" s="115" t="s">
        <v>84</v>
      </c>
      <c r="C23" s="109"/>
      <c r="D23" s="230">
        <f>VLOOKUP(Generador!B4,Contratos!A1:K100,7,0)</f>
        <v>4500000</v>
      </c>
      <c r="E23" s="230"/>
      <c r="F23" s="230"/>
      <c r="G23" s="231" t="str">
        <f>CONCATENATE(Generador!B5," "," pago")</f>
        <v>7  pago</v>
      </c>
      <c r="H23" s="232"/>
    </row>
    <row r="24" spans="1:8" x14ac:dyDescent="0.25">
      <c r="A24" s="101"/>
      <c r="B24" s="115" t="s">
        <v>85</v>
      </c>
      <c r="C24" s="109"/>
      <c r="D24" s="152" t="s">
        <v>613</v>
      </c>
      <c r="E24" s="132" t="s">
        <v>41</v>
      </c>
      <c r="F24" s="152" t="str">
        <f>Generador!B10</f>
        <v>8482103788</v>
      </c>
      <c r="G24" s="130"/>
      <c r="H24" s="131"/>
    </row>
    <row r="25" spans="1:8" x14ac:dyDescent="0.25">
      <c r="A25" s="101"/>
      <c r="B25" s="115" t="s">
        <v>86</v>
      </c>
      <c r="C25" s="109"/>
      <c r="D25" s="133">
        <v>43282</v>
      </c>
      <c r="E25" s="132" t="s">
        <v>41</v>
      </c>
      <c r="F25" s="133">
        <v>43313</v>
      </c>
      <c r="G25" s="130"/>
      <c r="H25" s="131"/>
    </row>
    <row r="26" spans="1:8" x14ac:dyDescent="0.25">
      <c r="A26" s="101"/>
      <c r="B26" s="116"/>
      <c r="C26" s="117"/>
      <c r="D26" s="118"/>
      <c r="E26" s="118"/>
      <c r="F26" s="118"/>
      <c r="G26" s="118"/>
      <c r="H26" s="134"/>
    </row>
    <row r="27" spans="1:8" ht="53.25" customHeight="1" x14ac:dyDescent="0.25">
      <c r="A27" s="101"/>
      <c r="B27" s="243" t="s">
        <v>87</v>
      </c>
      <c r="C27" s="244"/>
      <c r="D27" s="244"/>
      <c r="E27" s="244"/>
      <c r="F27" s="244"/>
      <c r="G27" s="244"/>
      <c r="H27" s="245"/>
    </row>
    <row r="28" spans="1:8" ht="13.5" customHeight="1" x14ac:dyDescent="0.25">
      <c r="A28" s="101"/>
      <c r="B28" s="246" t="s">
        <v>616</v>
      </c>
      <c r="C28" s="247"/>
      <c r="D28" s="247"/>
      <c r="E28" s="247"/>
      <c r="F28" s="247"/>
      <c r="G28" s="247"/>
      <c r="H28" s="248"/>
    </row>
    <row r="29" spans="1:8" hidden="1" x14ac:dyDescent="0.25">
      <c r="A29" s="101"/>
      <c r="B29" s="119"/>
      <c r="C29" s="120"/>
      <c r="D29" s="120"/>
      <c r="E29" s="120"/>
      <c r="F29" s="120"/>
      <c r="G29" s="120"/>
      <c r="H29" s="121"/>
    </row>
    <row r="30" spans="1:8" x14ac:dyDescent="0.25">
      <c r="A30" s="101"/>
      <c r="B30" s="119"/>
      <c r="C30" s="120"/>
      <c r="D30" s="120"/>
      <c r="E30" s="120"/>
      <c r="F30" s="120"/>
      <c r="G30" s="120"/>
      <c r="H30" s="121"/>
    </row>
    <row r="31" spans="1:8" x14ac:dyDescent="0.25">
      <c r="A31" s="101"/>
      <c r="B31" s="122" t="s">
        <v>88</v>
      </c>
      <c r="C31" s="109"/>
      <c r="D31" s="109"/>
      <c r="E31" s="109"/>
      <c r="H31" s="110"/>
    </row>
    <row r="32" spans="1:8" x14ac:dyDescent="0.25">
      <c r="A32" s="101"/>
      <c r="B32" s="143"/>
      <c r="C32" s="109"/>
      <c r="D32" s="147"/>
      <c r="E32" s="109"/>
      <c r="H32" s="110"/>
    </row>
    <row r="33" spans="1:8" x14ac:dyDescent="0.25">
      <c r="A33" s="101"/>
      <c r="B33" s="144"/>
      <c r="C33" s="109"/>
      <c r="D33" s="109"/>
      <c r="E33" s="109"/>
      <c r="H33" s="110"/>
    </row>
    <row r="34" spans="1:8" x14ac:dyDescent="0.25">
      <c r="A34" s="101"/>
      <c r="B34" s="144"/>
      <c r="C34" s="109"/>
      <c r="D34" s="109"/>
      <c r="E34" s="109"/>
      <c r="F34" s="109"/>
      <c r="G34" s="109"/>
      <c r="H34" s="110"/>
    </row>
    <row r="35" spans="1:8" x14ac:dyDescent="0.25">
      <c r="A35" s="101"/>
      <c r="B35" s="144"/>
      <c r="C35" s="109"/>
      <c r="D35" s="109"/>
      <c r="E35" s="109"/>
      <c r="F35" s="109"/>
      <c r="G35" s="109"/>
      <c r="H35" s="110"/>
    </row>
    <row r="36" spans="1:8" x14ac:dyDescent="0.25">
      <c r="A36" s="101"/>
      <c r="B36" s="144" t="s">
        <v>574</v>
      </c>
      <c r="C36" s="109"/>
      <c r="D36" s="109"/>
      <c r="E36" s="123" t="s">
        <v>89</v>
      </c>
      <c r="F36" s="117"/>
      <c r="G36" s="117"/>
      <c r="H36" s="110"/>
    </row>
    <row r="37" spans="1:8" x14ac:dyDescent="0.25">
      <c r="A37" s="101"/>
      <c r="B37" s="143" t="s">
        <v>561</v>
      </c>
      <c r="C37" s="109"/>
      <c r="D37" s="105"/>
      <c r="E37" s="106" t="str">
        <f>VLOOKUP(Generador!B4,Supervisores!A2:L98,3,0)</f>
        <v>Yolanda Ballesteros Ballesteros</v>
      </c>
      <c r="F37" s="105"/>
      <c r="G37" s="105"/>
      <c r="H37" s="110"/>
    </row>
    <row r="38" spans="1:8" ht="15.75" thickBot="1" x14ac:dyDescent="0.3">
      <c r="A38" s="101"/>
      <c r="B38" s="150" t="s">
        <v>562</v>
      </c>
      <c r="C38" s="151"/>
      <c r="D38" s="124"/>
      <c r="E38" s="249" t="str">
        <f>VLOOKUP(Generador!B4,Supervisores!A2:L98,4,0)</f>
        <v>FUNCIONARIO</v>
      </c>
      <c r="F38" s="249"/>
      <c r="G38" s="124"/>
      <c r="H38" s="125"/>
    </row>
    <row r="39" spans="1:8" x14ac:dyDescent="0.25">
      <c r="A39" s="240" t="s">
        <v>520</v>
      </c>
      <c r="B39" s="241"/>
      <c r="C39" s="241"/>
      <c r="D39" s="241"/>
      <c r="E39" s="241"/>
      <c r="F39" s="241"/>
      <c r="G39" s="241"/>
      <c r="H39" s="241"/>
    </row>
    <row r="40" spans="1:8" x14ac:dyDescent="0.25">
      <c r="A40" s="241"/>
      <c r="B40" s="241"/>
      <c r="C40" s="241"/>
      <c r="D40" s="241"/>
      <c r="E40" s="241"/>
      <c r="F40" s="241"/>
      <c r="G40" s="241"/>
      <c r="H40" s="241"/>
    </row>
    <row r="41" spans="1:8" x14ac:dyDescent="0.25">
      <c r="A41" s="241"/>
      <c r="B41" s="241"/>
      <c r="C41" s="241"/>
      <c r="D41" s="241"/>
      <c r="E41" s="241"/>
      <c r="F41" s="241"/>
      <c r="G41" s="241"/>
      <c r="H41" s="241"/>
    </row>
    <row r="42" spans="1:8" x14ac:dyDescent="0.25">
      <c r="A42" s="241"/>
      <c r="B42" s="241"/>
      <c r="C42" s="241"/>
      <c r="D42" s="241"/>
      <c r="E42" s="241"/>
      <c r="F42" s="241"/>
      <c r="G42" s="241"/>
      <c r="H42" s="241"/>
    </row>
    <row r="43" spans="1:8" x14ac:dyDescent="0.25">
      <c r="A43" s="242"/>
      <c r="B43" s="242"/>
      <c r="C43" s="242"/>
      <c r="D43" s="242"/>
      <c r="E43" s="242"/>
      <c r="F43" s="242"/>
      <c r="G43" s="242"/>
      <c r="H43" s="242"/>
    </row>
    <row r="44" spans="1:8" ht="44.25" customHeight="1" x14ac:dyDescent="0.25">
      <c r="A44" s="229" t="s">
        <v>519</v>
      </c>
      <c r="B44" s="229"/>
      <c r="C44" s="229"/>
      <c r="D44" s="229"/>
      <c r="E44" s="229"/>
      <c r="F44" s="229"/>
      <c r="G44" s="229"/>
      <c r="H44" s="229"/>
    </row>
    <row r="45" spans="1:8" x14ac:dyDescent="0.25">
      <c r="A45" s="61"/>
      <c r="B45" s="61"/>
      <c r="C45" s="61"/>
      <c r="D45" s="61"/>
      <c r="E45" s="61"/>
      <c r="F45" s="61"/>
      <c r="G45" s="61"/>
      <c r="H45" s="61"/>
    </row>
  </sheetData>
  <sheetProtection selectLockedCells="1" selectUnlockedCells="1"/>
  <mergeCells count="24">
    <mergeCell ref="A44:H44"/>
    <mergeCell ref="D22:H22"/>
    <mergeCell ref="D23:F23"/>
    <mergeCell ref="G23:H23"/>
    <mergeCell ref="D14:H14"/>
    <mergeCell ref="D15:H15"/>
    <mergeCell ref="D16:H16"/>
    <mergeCell ref="D17:H17"/>
    <mergeCell ref="D18:H18"/>
    <mergeCell ref="D19:H19"/>
    <mergeCell ref="D20:H20"/>
    <mergeCell ref="D21:H21"/>
    <mergeCell ref="A39:H43"/>
    <mergeCell ref="B27:H27"/>
    <mergeCell ref="B28:H28"/>
    <mergeCell ref="E38:F38"/>
    <mergeCell ref="B6:H6"/>
    <mergeCell ref="B8:H8"/>
    <mergeCell ref="B9:H9"/>
    <mergeCell ref="D12:H12"/>
    <mergeCell ref="D13:H13"/>
    <mergeCell ref="B10:C10"/>
    <mergeCell ref="D10:E10"/>
    <mergeCell ref="G10:H10"/>
  </mergeCells>
  <pageMargins left="0.7" right="0.7" top="0.75" bottom="0.75" header="0.3" footer="0.3"/>
  <pageSetup scale="76"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1:I40"/>
  <sheetViews>
    <sheetView view="pageBreakPreview" topLeftCell="A19" zoomScale="90" zoomScaleSheetLayoutView="90" workbookViewId="0">
      <selection activeCell="J25" sqref="J25"/>
    </sheetView>
  </sheetViews>
  <sheetFormatPr baseColWidth="10" defaultRowHeight="15" x14ac:dyDescent="0.25"/>
  <cols>
    <col min="2" max="2" width="16.5703125" customWidth="1"/>
    <col min="4" max="4" width="12.140625" customWidth="1"/>
    <col min="6" max="6" width="28.5703125" customWidth="1"/>
    <col min="7" max="7" width="9" customWidth="1"/>
    <col min="9" max="9" width="29.7109375" customWidth="1"/>
  </cols>
  <sheetData>
    <row r="1" spans="1:9" ht="35.25" customHeight="1" x14ac:dyDescent="0.25">
      <c r="A1" s="101"/>
      <c r="B1" s="101"/>
      <c r="C1" s="290" t="s">
        <v>521</v>
      </c>
      <c r="D1" s="290"/>
      <c r="E1" s="290"/>
      <c r="F1" s="290"/>
      <c r="G1" s="290"/>
      <c r="H1" s="290"/>
      <c r="I1" s="290"/>
    </row>
    <row r="2" spans="1:9" ht="24.75" customHeight="1" x14ac:dyDescent="0.25">
      <c r="A2" s="101"/>
      <c r="B2" s="101"/>
      <c r="C2" s="290" t="s">
        <v>522</v>
      </c>
      <c r="D2" s="290"/>
      <c r="E2" s="290"/>
      <c r="F2" s="290"/>
      <c r="G2" s="290"/>
      <c r="H2" s="290"/>
      <c r="I2" s="290"/>
    </row>
    <row r="3" spans="1:9" ht="50.25" customHeight="1" x14ac:dyDescent="0.25">
      <c r="A3" s="101"/>
      <c r="B3" s="101"/>
      <c r="C3" s="297" t="s">
        <v>122</v>
      </c>
      <c r="D3" s="297"/>
      <c r="E3" s="298">
        <f>VLOOKUP(Generador!B5,Calculos!A2:J21,3,0)</f>
        <v>43291</v>
      </c>
      <c r="F3" s="298"/>
      <c r="G3" s="102" t="s">
        <v>94</v>
      </c>
      <c r="H3" s="298">
        <f>VLOOKUP(Generador!B5,Calculos!A2:J21,4,0)</f>
        <v>43321</v>
      </c>
      <c r="I3" s="298"/>
    </row>
    <row r="4" spans="1:9" ht="15.75" customHeight="1" x14ac:dyDescent="0.25">
      <c r="A4" s="289" t="s">
        <v>95</v>
      </c>
      <c r="B4" s="289"/>
      <c r="C4" s="289"/>
      <c r="D4" s="289"/>
      <c r="E4" s="289"/>
      <c r="F4" s="289"/>
      <c r="G4" s="289"/>
      <c r="H4" s="289"/>
      <c r="I4" s="289"/>
    </row>
    <row r="5" spans="1:9" ht="24" customHeight="1" thickBot="1" x14ac:dyDescent="0.3">
      <c r="A5" s="289"/>
      <c r="B5" s="289"/>
      <c r="C5" s="289"/>
      <c r="D5" s="289"/>
      <c r="E5" s="289"/>
      <c r="F5" s="289"/>
      <c r="G5" s="289"/>
      <c r="H5" s="289"/>
      <c r="I5" s="289"/>
    </row>
    <row r="6" spans="1:9" ht="28.5" customHeight="1" thickTop="1" thickBot="1" x14ac:dyDescent="0.3">
      <c r="A6" s="253" t="s">
        <v>523</v>
      </c>
      <c r="B6" s="254"/>
      <c r="C6" s="254"/>
      <c r="D6" s="255"/>
      <c r="E6" s="259" t="str">
        <f>VLOOKUP(Generador!B4,Contratos!A1:K100,3,0)</f>
        <v xml:space="preserve">Prestación Servicios Profesionales </v>
      </c>
      <c r="F6" s="260"/>
      <c r="G6" s="260"/>
      <c r="H6" s="260"/>
      <c r="I6" s="261"/>
    </row>
    <row r="7" spans="1:9" ht="29.25" customHeight="1" thickTop="1" x14ac:dyDescent="0.25">
      <c r="A7" s="253" t="s">
        <v>123</v>
      </c>
      <c r="B7" s="254"/>
      <c r="C7" s="254"/>
      <c r="D7" s="255"/>
      <c r="E7" s="259" t="str">
        <f>CONCATENATE(VLOOKUP(Generador!B4,Contratos!A2:J100,1,0),VLOOKUP(Generador!B4,Contratos!A2:K100,2,0))</f>
        <v>422018</v>
      </c>
      <c r="F7" s="260"/>
      <c r="G7" s="272">
        <f>VLOOKUP(Generador!B4,Contratos!A1:K100,4,0)</f>
        <v>43126</v>
      </c>
      <c r="H7" s="272"/>
      <c r="I7" s="273"/>
    </row>
    <row r="8" spans="1:9" ht="29.25" customHeight="1" thickBot="1" x14ac:dyDescent="0.3">
      <c r="A8" s="256"/>
      <c r="B8" s="257"/>
      <c r="C8" s="257"/>
      <c r="D8" s="258"/>
      <c r="E8" s="262"/>
      <c r="F8" s="263"/>
      <c r="G8" s="275"/>
      <c r="H8" s="275"/>
      <c r="I8" s="276"/>
    </row>
    <row r="9" spans="1:9" ht="16.5" customHeight="1" thickTop="1" x14ac:dyDescent="0.25">
      <c r="A9" s="253" t="s">
        <v>124</v>
      </c>
      <c r="B9" s="254"/>
      <c r="C9" s="254"/>
      <c r="D9" s="255"/>
      <c r="E9" s="259" t="str">
        <f>VLOOKUP(Generador!B4,Usuarios!A2:K98,2,0)</f>
        <v>LINA MARIA ORTIZ CORTAZAR</v>
      </c>
      <c r="F9" s="260"/>
      <c r="G9" s="260"/>
      <c r="H9" s="260"/>
      <c r="I9" s="261"/>
    </row>
    <row r="10" spans="1:9" ht="16.5" customHeight="1" thickBot="1" x14ac:dyDescent="0.3">
      <c r="A10" s="256"/>
      <c r="B10" s="257"/>
      <c r="C10" s="257"/>
      <c r="D10" s="258"/>
      <c r="E10" s="262"/>
      <c r="F10" s="263"/>
      <c r="G10" s="263"/>
      <c r="H10" s="263"/>
      <c r="I10" s="264"/>
    </row>
    <row r="11" spans="1:9" ht="17.25" customHeight="1" thickTop="1" x14ac:dyDescent="0.25">
      <c r="A11" s="253" t="s">
        <v>125</v>
      </c>
      <c r="B11" s="254"/>
      <c r="C11" s="254"/>
      <c r="D11" s="255"/>
      <c r="E11" s="265">
        <f>VLOOKUP(Generador!B4,Usuarios!A2:K98,3,0)</f>
        <v>1032376529</v>
      </c>
      <c r="F11" s="266"/>
      <c r="G11" s="266"/>
      <c r="H11" s="266"/>
      <c r="I11" s="267"/>
    </row>
    <row r="12" spans="1:9" ht="17.25" customHeight="1" thickBot="1" x14ac:dyDescent="0.3">
      <c r="A12" s="256"/>
      <c r="B12" s="257"/>
      <c r="C12" s="257"/>
      <c r="D12" s="258"/>
      <c r="E12" s="268"/>
      <c r="F12" s="269"/>
      <c r="G12" s="269"/>
      <c r="H12" s="269"/>
      <c r="I12" s="270"/>
    </row>
    <row r="13" spans="1:9" ht="17.25" customHeight="1" thickTop="1" x14ac:dyDescent="0.25">
      <c r="A13" s="253" t="s">
        <v>524</v>
      </c>
      <c r="B13" s="254"/>
      <c r="C13" s="254"/>
      <c r="D13" s="255"/>
      <c r="E13" s="299">
        <f>VLOOKUP(Generador!B4,Usuarios!A2:K98,7,0)</f>
        <v>3144625836</v>
      </c>
      <c r="F13" s="300"/>
      <c r="G13" s="300"/>
      <c r="H13" s="300"/>
      <c r="I13" s="301"/>
    </row>
    <row r="14" spans="1:9" ht="17.25" customHeight="1" thickBot="1" x14ac:dyDescent="0.3">
      <c r="A14" s="256"/>
      <c r="B14" s="257"/>
      <c r="C14" s="257"/>
      <c r="D14" s="258"/>
      <c r="E14" s="302"/>
      <c r="F14" s="303"/>
      <c r="G14" s="303"/>
      <c r="H14" s="303"/>
      <c r="I14" s="304"/>
    </row>
    <row r="15" spans="1:9" ht="16.5" customHeight="1" thickTop="1" x14ac:dyDescent="0.25">
      <c r="A15" s="253" t="s">
        <v>16</v>
      </c>
      <c r="B15" s="254"/>
      <c r="C15" s="254"/>
      <c r="D15" s="255"/>
      <c r="E15" s="265" t="str">
        <f>CONCATENATE(VLOOKUP(Generador!B4,Usuarios!A2:K98,8,0))</f>
        <v>CALLE 27 A Nro. 32A-19</v>
      </c>
      <c r="F15" s="266"/>
      <c r="G15" s="266"/>
      <c r="H15" s="266"/>
      <c r="I15" s="267"/>
    </row>
    <row r="16" spans="1:9" ht="16.5" customHeight="1" thickBot="1" x14ac:dyDescent="0.3">
      <c r="A16" s="256"/>
      <c r="B16" s="257"/>
      <c r="C16" s="257"/>
      <c r="D16" s="258"/>
      <c r="E16" s="268"/>
      <c r="F16" s="269"/>
      <c r="G16" s="269"/>
      <c r="H16" s="269"/>
      <c r="I16" s="270"/>
    </row>
    <row r="17" spans="1:9" ht="16.5" customHeight="1" thickTop="1" x14ac:dyDescent="0.25">
      <c r="A17" s="253" t="s">
        <v>126</v>
      </c>
      <c r="B17" s="254"/>
      <c r="C17" s="254"/>
      <c r="D17" s="255"/>
      <c r="E17" s="265">
        <f>VLOOKUP(Generador!B4,Contratos!A1:K100,6,0)</f>
        <v>7</v>
      </c>
      <c r="F17" s="266"/>
      <c r="G17" s="266"/>
      <c r="H17" s="266"/>
      <c r="I17" s="267"/>
    </row>
    <row r="18" spans="1:9" ht="16.5" customHeight="1" thickBot="1" x14ac:dyDescent="0.3">
      <c r="A18" s="256"/>
      <c r="B18" s="257"/>
      <c r="C18" s="257"/>
      <c r="D18" s="258"/>
      <c r="E18" s="268"/>
      <c r="F18" s="269"/>
      <c r="G18" s="269"/>
      <c r="H18" s="269"/>
      <c r="I18" s="270"/>
    </row>
    <row r="19" spans="1:9" ht="16.5" customHeight="1" thickTop="1" x14ac:dyDescent="0.25">
      <c r="A19" s="253" t="s">
        <v>1</v>
      </c>
      <c r="B19" s="254"/>
      <c r="C19" s="254"/>
      <c r="D19" s="255"/>
      <c r="E19" s="291" t="s">
        <v>614</v>
      </c>
      <c r="F19" s="292"/>
      <c r="G19" s="292"/>
      <c r="H19" s="292"/>
      <c r="I19" s="293"/>
    </row>
    <row r="20" spans="1:9" ht="16.5" customHeight="1" thickBot="1" x14ac:dyDescent="0.3">
      <c r="A20" s="256"/>
      <c r="B20" s="257"/>
      <c r="C20" s="257"/>
      <c r="D20" s="258"/>
      <c r="E20" s="294"/>
      <c r="F20" s="295"/>
      <c r="G20" s="295"/>
      <c r="H20" s="295"/>
      <c r="I20" s="296"/>
    </row>
    <row r="21" spans="1:9" ht="24.75" customHeight="1" thickTop="1" x14ac:dyDescent="0.25">
      <c r="A21" s="277" t="s">
        <v>127</v>
      </c>
      <c r="B21" s="278"/>
      <c r="C21" s="278"/>
      <c r="D21" s="279"/>
      <c r="E21" s="265" t="str">
        <f>VLOOKUP(Generador!B4,Contratos!A2:L100,12,0)</f>
        <v>03-03-01-15-07-45-1559-00</v>
      </c>
      <c r="F21" s="266"/>
      <c r="G21" s="266"/>
      <c r="H21" s="266"/>
      <c r="I21" s="267"/>
    </row>
    <row r="22" spans="1:9" ht="24.75" customHeight="1" thickBot="1" x14ac:dyDescent="0.3">
      <c r="A22" s="280"/>
      <c r="B22" s="281"/>
      <c r="C22" s="281"/>
      <c r="D22" s="282"/>
      <c r="E22" s="268"/>
      <c r="F22" s="269"/>
      <c r="G22" s="269"/>
      <c r="H22" s="269"/>
      <c r="I22" s="270"/>
    </row>
    <row r="23" spans="1:9" ht="23.25" customHeight="1" thickTop="1" x14ac:dyDescent="0.25">
      <c r="A23" s="253" t="s">
        <v>128</v>
      </c>
      <c r="B23" s="254"/>
      <c r="C23" s="254"/>
      <c r="D23" s="255"/>
      <c r="E23" s="271">
        <f>VLOOKUP(Generador!B4,Contratos!A1:K100,8,0)</f>
        <v>43129</v>
      </c>
      <c r="F23" s="272"/>
      <c r="G23" s="272"/>
      <c r="H23" s="272"/>
      <c r="I23" s="273"/>
    </row>
    <row r="24" spans="1:9" ht="23.25" customHeight="1" thickBot="1" x14ac:dyDescent="0.3">
      <c r="A24" s="256"/>
      <c r="B24" s="257"/>
      <c r="C24" s="257"/>
      <c r="D24" s="258"/>
      <c r="E24" s="274"/>
      <c r="F24" s="275"/>
      <c r="G24" s="275"/>
      <c r="H24" s="275"/>
      <c r="I24" s="276"/>
    </row>
    <row r="25" spans="1:9" ht="23.25" customHeight="1" thickTop="1" x14ac:dyDescent="0.25">
      <c r="A25" s="253" t="s">
        <v>129</v>
      </c>
      <c r="B25" s="254"/>
      <c r="C25" s="254"/>
      <c r="D25" s="255"/>
      <c r="E25" s="271" t="s">
        <v>131</v>
      </c>
      <c r="F25" s="272"/>
      <c r="G25" s="272"/>
      <c r="H25" s="272"/>
      <c r="I25" s="273"/>
    </row>
    <row r="26" spans="1:9" ht="23.25" customHeight="1" thickBot="1" x14ac:dyDescent="0.3">
      <c r="A26" s="256"/>
      <c r="B26" s="257"/>
      <c r="C26" s="257"/>
      <c r="D26" s="258"/>
      <c r="E26" s="274"/>
      <c r="F26" s="275"/>
      <c r="G26" s="275"/>
      <c r="H26" s="275"/>
      <c r="I26" s="276"/>
    </row>
    <row r="27" spans="1:9" ht="23.25" customHeight="1" thickTop="1" x14ac:dyDescent="0.25">
      <c r="A27" s="253" t="s">
        <v>130</v>
      </c>
      <c r="B27" s="254"/>
      <c r="C27" s="254"/>
      <c r="D27" s="255"/>
      <c r="E27" s="271" t="s">
        <v>131</v>
      </c>
      <c r="F27" s="272"/>
      <c r="G27" s="272"/>
      <c r="H27" s="272"/>
      <c r="I27" s="273"/>
    </row>
    <row r="28" spans="1:9" ht="23.25" customHeight="1" thickBot="1" x14ac:dyDescent="0.3">
      <c r="A28" s="256"/>
      <c r="B28" s="257"/>
      <c r="C28" s="257"/>
      <c r="D28" s="258"/>
      <c r="E28" s="274"/>
      <c r="F28" s="275"/>
      <c r="G28" s="275"/>
      <c r="H28" s="275"/>
      <c r="I28" s="276"/>
    </row>
    <row r="29" spans="1:9" ht="15.75" thickTop="1" x14ac:dyDescent="0.25">
      <c r="A29" s="253" t="s">
        <v>132</v>
      </c>
      <c r="B29" s="254"/>
      <c r="C29" s="254"/>
      <c r="D29" s="255"/>
      <c r="E29" s="271" t="s">
        <v>131</v>
      </c>
      <c r="F29" s="272"/>
      <c r="G29" s="272"/>
      <c r="H29" s="272"/>
      <c r="I29" s="273"/>
    </row>
    <row r="30" spans="1:9" ht="26.25" customHeight="1" thickBot="1" x14ac:dyDescent="0.3">
      <c r="A30" s="256"/>
      <c r="B30" s="257"/>
      <c r="C30" s="257"/>
      <c r="D30" s="258"/>
      <c r="E30" s="274"/>
      <c r="F30" s="275"/>
      <c r="G30" s="275"/>
      <c r="H30" s="275"/>
      <c r="I30" s="276"/>
    </row>
    <row r="31" spans="1:9" ht="15.75" customHeight="1" thickTop="1" x14ac:dyDescent="0.25">
      <c r="A31" s="277" t="s">
        <v>133</v>
      </c>
      <c r="B31" s="278"/>
      <c r="C31" s="278"/>
      <c r="D31" s="279"/>
      <c r="E31" s="271">
        <f>VLOOKUP(Generador!B4,Contratos!A1:K100,9,0)</f>
        <v>43340</v>
      </c>
      <c r="F31" s="272"/>
      <c r="G31" s="272"/>
      <c r="H31" s="272"/>
      <c r="I31" s="273"/>
    </row>
    <row r="32" spans="1:9" ht="31.5" customHeight="1" thickBot="1" x14ac:dyDescent="0.3">
      <c r="A32" s="280"/>
      <c r="B32" s="281"/>
      <c r="C32" s="281"/>
      <c r="D32" s="282"/>
      <c r="E32" s="274"/>
      <c r="F32" s="275"/>
      <c r="G32" s="275"/>
      <c r="H32" s="275"/>
      <c r="I32" s="276"/>
    </row>
    <row r="33" spans="1:9" ht="88.5" customHeight="1" thickTop="1" x14ac:dyDescent="0.25">
      <c r="A33" s="277" t="s">
        <v>96</v>
      </c>
      <c r="B33" s="278"/>
      <c r="C33" s="278"/>
      <c r="D33" s="279"/>
      <c r="E33" s="283" t="str">
        <f>VLOOKUP(Generador!B4,Contratos!A1:K100,10,0)</f>
        <v>APOYAR JURÍDICAMENTE LA EJECUCIÓN DE LAS ACCIONES REQUERIDAS PARA LA DEPURACIÓN DE LAS ACTUACIONES ADMINISTRATIVAS QUE CURSAN EN LA ALCALDÍA LOCAL. SEGUN CONTRATO DE PRESTACION DE SERVICIOS PROFESIONALES N°042 DE 2018</v>
      </c>
      <c r="F33" s="284"/>
      <c r="G33" s="284"/>
      <c r="H33" s="284"/>
      <c r="I33" s="285"/>
    </row>
    <row r="34" spans="1:9" ht="65.25" customHeight="1" thickBot="1" x14ac:dyDescent="0.3">
      <c r="A34" s="280"/>
      <c r="B34" s="281"/>
      <c r="C34" s="281"/>
      <c r="D34" s="282"/>
      <c r="E34" s="286"/>
      <c r="F34" s="287"/>
      <c r="G34" s="287"/>
      <c r="H34" s="287"/>
      <c r="I34" s="288"/>
    </row>
    <row r="35" spans="1:9" ht="15.75" thickTop="1" x14ac:dyDescent="0.25">
      <c r="G35" s="250"/>
      <c r="H35" s="251"/>
      <c r="I35" s="251"/>
    </row>
    <row r="36" spans="1:9" ht="124.5" customHeight="1" x14ac:dyDescent="0.25">
      <c r="G36" s="252"/>
      <c r="H36" s="252"/>
      <c r="I36" s="252"/>
    </row>
    <row r="37" spans="1:9" x14ac:dyDescent="0.25">
      <c r="G37" s="252"/>
      <c r="H37" s="252"/>
      <c r="I37" s="252"/>
    </row>
    <row r="38" spans="1:9" x14ac:dyDescent="0.25">
      <c r="G38" s="252"/>
      <c r="H38" s="252"/>
      <c r="I38" s="252"/>
    </row>
    <row r="39" spans="1:9" x14ac:dyDescent="0.25">
      <c r="G39" s="252"/>
      <c r="H39" s="252"/>
      <c r="I39" s="252"/>
    </row>
    <row r="40" spans="1:9" x14ac:dyDescent="0.25">
      <c r="G40" s="252"/>
      <c r="H40" s="252"/>
      <c r="I40" s="252"/>
    </row>
  </sheetData>
  <sheetProtection selectLockedCells="1" selectUnlockedCells="1"/>
  <mergeCells count="38">
    <mergeCell ref="C1:I1"/>
    <mergeCell ref="C2:I2"/>
    <mergeCell ref="A23:D24"/>
    <mergeCell ref="E23:I24"/>
    <mergeCell ref="A19:D20"/>
    <mergeCell ref="E19:I20"/>
    <mergeCell ref="A21:D22"/>
    <mergeCell ref="E21:I22"/>
    <mergeCell ref="C3:D3"/>
    <mergeCell ref="E3:F3"/>
    <mergeCell ref="H3:I3"/>
    <mergeCell ref="A6:D6"/>
    <mergeCell ref="E6:I6"/>
    <mergeCell ref="A13:D14"/>
    <mergeCell ref="E13:I14"/>
    <mergeCell ref="A15:D16"/>
    <mergeCell ref="A4:I5"/>
    <mergeCell ref="A7:D8"/>
    <mergeCell ref="E7:F8"/>
    <mergeCell ref="G7:I8"/>
    <mergeCell ref="A17:D18"/>
    <mergeCell ref="E17:I18"/>
    <mergeCell ref="E15:I16"/>
    <mergeCell ref="G35:I40"/>
    <mergeCell ref="A9:D10"/>
    <mergeCell ref="E9:I10"/>
    <mergeCell ref="A11:D12"/>
    <mergeCell ref="E11:I12"/>
    <mergeCell ref="A25:D26"/>
    <mergeCell ref="E25:I26"/>
    <mergeCell ref="A33:D34"/>
    <mergeCell ref="E33:I34"/>
    <mergeCell ref="A27:D28"/>
    <mergeCell ref="E27:I28"/>
    <mergeCell ref="A29:D30"/>
    <mergeCell ref="E29:I30"/>
    <mergeCell ref="A31:D32"/>
    <mergeCell ref="E31:I32"/>
  </mergeCells>
  <pageMargins left="0.7" right="0.7" top="0.75" bottom="0.75" header="0.3" footer="0.3"/>
  <pageSetup paperSize="9" scale="5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75"/>
  <sheetViews>
    <sheetView view="pageBreakPreview" zoomScale="150" zoomScaleSheetLayoutView="150" workbookViewId="0">
      <selection activeCell="B122" sqref="B122:J122"/>
    </sheetView>
  </sheetViews>
  <sheetFormatPr baseColWidth="10" defaultRowHeight="15" x14ac:dyDescent="0.25"/>
  <cols>
    <col min="1" max="1" width="7.7109375" customWidth="1"/>
    <col min="2" max="2" width="4.85546875" customWidth="1"/>
    <col min="3" max="3" width="4.42578125" customWidth="1"/>
    <col min="4" max="4" width="2.85546875" customWidth="1"/>
    <col min="5" max="5" width="2.42578125" customWidth="1"/>
    <col min="6" max="6" width="1.42578125" customWidth="1"/>
    <col min="7" max="7" width="2" customWidth="1"/>
    <col min="8" max="8" width="3.7109375" customWidth="1"/>
    <col min="9" max="9" width="1.28515625" customWidth="1"/>
    <col min="10" max="10" width="2.140625" customWidth="1"/>
    <col min="11" max="11" width="4.5703125" customWidth="1"/>
    <col min="12" max="12" width="3.7109375" customWidth="1"/>
    <col min="13" max="13" width="4.140625" customWidth="1"/>
    <col min="14" max="14" width="3.7109375" customWidth="1"/>
    <col min="15" max="15" width="4.28515625" customWidth="1"/>
    <col min="16" max="16" width="4.140625" customWidth="1"/>
    <col min="17" max="17" width="2.28515625" customWidth="1"/>
    <col min="18" max="18" width="5.140625" customWidth="1"/>
    <col min="19" max="19" width="2.42578125" customWidth="1"/>
    <col min="20" max="20" width="3.140625" customWidth="1"/>
    <col min="21" max="21" width="4.28515625" customWidth="1"/>
    <col min="22" max="22" width="1" customWidth="1"/>
    <col min="23" max="23" width="2.7109375" customWidth="1"/>
    <col min="24" max="24" width="2" customWidth="1"/>
    <col min="25" max="25" width="3.140625" customWidth="1"/>
    <col min="26" max="26" width="1.42578125" customWidth="1"/>
    <col min="27" max="27" width="2.42578125" customWidth="1"/>
    <col min="28" max="28" width="3.5703125" customWidth="1"/>
    <col min="29" max="29" width="5.7109375" customWidth="1"/>
  </cols>
  <sheetData>
    <row r="1" spans="1:30" x14ac:dyDescent="0.25">
      <c r="A1" s="349" t="s">
        <v>475</v>
      </c>
      <c r="B1" s="349"/>
      <c r="C1" s="349"/>
      <c r="D1" s="349"/>
      <c r="E1" s="349"/>
      <c r="F1" s="349"/>
      <c r="G1" s="349"/>
      <c r="H1" s="349"/>
      <c r="I1" s="349"/>
      <c r="J1" s="349"/>
      <c r="K1" s="349"/>
      <c r="L1" s="349"/>
      <c r="M1" s="349"/>
      <c r="N1" s="349"/>
      <c r="O1" s="349"/>
      <c r="P1" s="349"/>
      <c r="Q1" s="349"/>
      <c r="R1" s="349"/>
      <c r="S1" s="349"/>
      <c r="T1" s="349"/>
      <c r="U1" s="349"/>
      <c r="V1" s="349"/>
      <c r="W1" s="349"/>
      <c r="X1" s="349"/>
      <c r="Y1" s="349"/>
      <c r="Z1" s="349"/>
      <c r="AA1" s="349"/>
      <c r="AB1" s="349"/>
      <c r="AC1" s="349"/>
      <c r="AD1" s="349"/>
    </row>
    <row r="2" spans="1:30" x14ac:dyDescent="0.25">
      <c r="A2" s="350" t="s">
        <v>476</v>
      </c>
      <c r="B2" s="351"/>
      <c r="C2" s="351"/>
      <c r="D2" s="351"/>
      <c r="E2" s="351"/>
      <c r="F2" s="351"/>
      <c r="G2" s="351"/>
      <c r="H2" s="351"/>
      <c r="I2" s="351"/>
      <c r="J2" s="351"/>
      <c r="K2" s="351"/>
      <c r="L2" s="351"/>
      <c r="M2" s="351"/>
      <c r="N2" s="351"/>
      <c r="O2" s="351"/>
      <c r="P2" s="351"/>
      <c r="Q2" s="351"/>
      <c r="R2" s="351"/>
      <c r="S2" s="351"/>
      <c r="T2" s="351"/>
      <c r="U2" s="351"/>
      <c r="V2" s="351"/>
      <c r="W2" s="351"/>
      <c r="X2" s="351"/>
      <c r="Y2" s="351"/>
      <c r="Z2" s="351"/>
      <c r="AA2" s="351"/>
      <c r="AB2" s="351"/>
      <c r="AC2" s="351"/>
      <c r="AD2" s="352"/>
    </row>
    <row r="3" spans="1:30" x14ac:dyDescent="0.25">
      <c r="A3" s="353" t="s">
        <v>477</v>
      </c>
      <c r="B3" s="354"/>
      <c r="C3" s="354"/>
      <c r="D3" s="354"/>
      <c r="E3" s="354"/>
      <c r="F3" s="354"/>
      <c r="G3" s="354"/>
      <c r="H3" s="354"/>
      <c r="I3" s="354"/>
      <c r="J3" s="354"/>
      <c r="K3" s="354"/>
      <c r="L3" s="354"/>
      <c r="M3" s="354"/>
      <c r="N3" s="354"/>
      <c r="O3" s="354"/>
      <c r="P3" s="354"/>
      <c r="Q3" s="354"/>
      <c r="R3" s="354"/>
      <c r="S3" s="354"/>
      <c r="T3" s="354"/>
      <c r="U3" s="354"/>
      <c r="V3" s="354"/>
      <c r="W3" s="354"/>
      <c r="X3" s="354"/>
      <c r="Y3" s="354"/>
      <c r="Z3" s="354"/>
      <c r="AA3" s="354"/>
      <c r="AB3" s="354"/>
      <c r="AC3" s="354"/>
      <c r="AD3" s="355"/>
    </row>
    <row r="4" spans="1:30" x14ac:dyDescent="0.25">
      <c r="A4" s="356" t="s">
        <v>528</v>
      </c>
      <c r="B4" s="357"/>
      <c r="C4" s="357"/>
      <c r="D4" s="357"/>
      <c r="E4" s="357"/>
      <c r="F4" s="357"/>
      <c r="G4" s="357"/>
      <c r="H4" s="357"/>
      <c r="I4" s="357"/>
      <c r="J4" s="357"/>
      <c r="K4" s="357"/>
      <c r="L4" s="357"/>
      <c r="M4" s="357"/>
      <c r="N4" s="357"/>
      <c r="O4" s="357"/>
      <c r="P4" s="357"/>
      <c r="Q4" s="357"/>
      <c r="R4" s="357"/>
      <c r="S4" s="357"/>
      <c r="T4" s="357"/>
      <c r="U4" s="357"/>
      <c r="V4" s="357"/>
      <c r="W4" s="357"/>
      <c r="X4" s="357"/>
      <c r="Y4" s="357"/>
      <c r="Z4" s="357"/>
      <c r="AA4" s="357"/>
      <c r="AB4" s="357"/>
      <c r="AC4" s="357"/>
      <c r="AD4" s="357"/>
    </row>
    <row r="5" spans="1:30" x14ac:dyDescent="0.25">
      <c r="A5" s="357"/>
      <c r="B5" s="357"/>
      <c r="C5" s="357"/>
      <c r="D5" s="357"/>
      <c r="E5" s="357"/>
      <c r="F5" s="357"/>
      <c r="G5" s="357"/>
      <c r="H5" s="357"/>
      <c r="I5" s="357"/>
      <c r="J5" s="357"/>
      <c r="K5" s="357"/>
      <c r="L5" s="357"/>
      <c r="M5" s="357"/>
      <c r="N5" s="357"/>
      <c r="O5" s="357"/>
      <c r="P5" s="357"/>
      <c r="Q5" s="357"/>
      <c r="R5" s="357"/>
      <c r="S5" s="357"/>
      <c r="T5" s="357"/>
      <c r="U5" s="357"/>
      <c r="V5" s="357"/>
      <c r="W5" s="357"/>
      <c r="X5" s="357"/>
      <c r="Y5" s="357"/>
      <c r="Z5" s="357"/>
      <c r="AA5" s="357"/>
      <c r="AB5" s="357"/>
      <c r="AC5" s="357"/>
      <c r="AD5" s="357"/>
    </row>
    <row r="6" spans="1:30" ht="26.25" customHeight="1" x14ac:dyDescent="0.25">
      <c r="A6" s="357"/>
      <c r="B6" s="357"/>
      <c r="C6" s="357"/>
      <c r="D6" s="357"/>
      <c r="E6" s="357"/>
      <c r="F6" s="357"/>
      <c r="G6" s="357"/>
      <c r="H6" s="357"/>
      <c r="I6" s="357"/>
      <c r="J6" s="357"/>
      <c r="K6" s="357"/>
      <c r="L6" s="357"/>
      <c r="M6" s="357"/>
      <c r="N6" s="357"/>
      <c r="O6" s="357"/>
      <c r="P6" s="357"/>
      <c r="Q6" s="357"/>
      <c r="R6" s="357"/>
      <c r="S6" s="357"/>
      <c r="T6" s="357"/>
      <c r="U6" s="357"/>
      <c r="V6" s="357"/>
      <c r="W6" s="357"/>
      <c r="X6" s="357"/>
      <c r="Y6" s="357"/>
      <c r="Z6" s="357"/>
      <c r="AA6" s="357"/>
      <c r="AB6" s="357"/>
      <c r="AC6" s="357"/>
      <c r="AD6" s="357"/>
    </row>
    <row r="7" spans="1:30" x14ac:dyDescent="0.25">
      <c r="A7" s="358" t="s">
        <v>478</v>
      </c>
      <c r="B7" s="358"/>
      <c r="C7" s="358"/>
      <c r="D7" s="358"/>
      <c r="E7" s="358"/>
      <c r="F7" s="358"/>
      <c r="G7" s="358"/>
      <c r="H7" s="358"/>
      <c r="I7" s="358"/>
      <c r="J7" s="358"/>
      <c r="K7" s="359" t="s">
        <v>479</v>
      </c>
      <c r="L7" s="359"/>
      <c r="M7" s="359"/>
      <c r="N7" s="359"/>
      <c r="O7" s="359"/>
      <c r="P7" s="359"/>
      <c r="Q7" s="359"/>
      <c r="R7" s="359"/>
      <c r="S7" s="359"/>
      <c r="T7" s="359"/>
      <c r="U7" s="359" t="s">
        <v>480</v>
      </c>
      <c r="V7" s="359"/>
      <c r="W7" s="359"/>
      <c r="X7" s="359"/>
      <c r="Y7" s="359"/>
      <c r="Z7" s="359"/>
      <c r="AA7" s="359"/>
      <c r="AB7" s="359"/>
      <c r="AC7" s="359"/>
      <c r="AD7" s="359"/>
    </row>
    <row r="8" spans="1:30" ht="69.75" customHeight="1" x14ac:dyDescent="0.25">
      <c r="A8" s="135">
        <v>1</v>
      </c>
      <c r="B8" s="320" t="s">
        <v>550</v>
      </c>
      <c r="C8" s="320"/>
      <c r="D8" s="320"/>
      <c r="E8" s="320"/>
      <c r="F8" s="320"/>
      <c r="G8" s="320"/>
      <c r="H8" s="320"/>
      <c r="I8" s="320"/>
      <c r="J8" s="320"/>
      <c r="K8" s="348" t="s">
        <v>529</v>
      </c>
      <c r="L8" s="348"/>
      <c r="M8" s="348"/>
      <c r="N8" s="348"/>
      <c r="O8" s="348"/>
      <c r="P8" s="348"/>
      <c r="Q8" s="348"/>
      <c r="R8" s="348"/>
      <c r="S8" s="348"/>
      <c r="T8" s="348"/>
      <c r="U8" s="338" t="s">
        <v>553</v>
      </c>
      <c r="V8" s="322"/>
      <c r="W8" s="322"/>
      <c r="X8" s="322"/>
      <c r="Y8" s="322"/>
      <c r="Z8" s="322"/>
      <c r="AA8" s="322"/>
      <c r="AB8" s="322"/>
      <c r="AC8" s="322"/>
      <c r="AD8" s="323"/>
    </row>
    <row r="9" spans="1:30" x14ac:dyDescent="0.25">
      <c r="A9" s="138"/>
      <c r="B9" s="139"/>
      <c r="C9" s="139"/>
      <c r="D9" s="139"/>
      <c r="E9" s="139"/>
      <c r="F9" s="139"/>
      <c r="G9" s="139"/>
      <c r="H9" s="139"/>
      <c r="I9" s="139"/>
      <c r="J9" s="139"/>
      <c r="K9" s="139"/>
      <c r="L9" s="139"/>
      <c r="M9" s="139"/>
      <c r="N9" s="139"/>
      <c r="O9" s="139"/>
      <c r="P9" s="139"/>
      <c r="Q9" s="139"/>
      <c r="R9" s="139"/>
      <c r="S9" s="139"/>
      <c r="T9" s="139"/>
      <c r="U9" s="139"/>
      <c r="V9" s="139"/>
      <c r="W9" s="139"/>
      <c r="X9" s="139"/>
      <c r="Y9" s="139"/>
      <c r="Z9" s="139"/>
      <c r="AA9" s="139"/>
      <c r="AB9" s="139"/>
      <c r="AC9" s="139"/>
      <c r="AD9" s="140"/>
    </row>
    <row r="10" spans="1:30" x14ac:dyDescent="0.25">
      <c r="A10" s="356" t="s">
        <v>531</v>
      </c>
      <c r="B10" s="357"/>
      <c r="C10" s="357"/>
      <c r="D10" s="357"/>
      <c r="E10" s="357"/>
      <c r="F10" s="357"/>
      <c r="G10" s="357"/>
      <c r="H10" s="357"/>
      <c r="I10" s="357"/>
      <c r="J10" s="357"/>
      <c r="K10" s="357"/>
      <c r="L10" s="357"/>
      <c r="M10" s="357"/>
      <c r="N10" s="357"/>
      <c r="O10" s="357"/>
      <c r="P10" s="357"/>
      <c r="Q10" s="357"/>
      <c r="R10" s="357"/>
      <c r="S10" s="357"/>
      <c r="T10" s="357"/>
      <c r="U10" s="357"/>
      <c r="V10" s="357"/>
      <c r="W10" s="357"/>
      <c r="X10" s="357"/>
      <c r="Y10" s="357"/>
      <c r="Z10" s="357"/>
      <c r="AA10" s="357"/>
      <c r="AB10" s="357"/>
      <c r="AC10" s="357"/>
      <c r="AD10" s="357"/>
    </row>
    <row r="11" spans="1:30" x14ac:dyDescent="0.25">
      <c r="A11" s="357"/>
      <c r="B11" s="357"/>
      <c r="C11" s="357"/>
      <c r="D11" s="357"/>
      <c r="E11" s="357"/>
      <c r="F11" s="357"/>
      <c r="G11" s="357"/>
      <c r="H11" s="357"/>
      <c r="I11" s="357"/>
      <c r="J11" s="357"/>
      <c r="K11" s="357"/>
      <c r="L11" s="357"/>
      <c r="M11" s="357"/>
      <c r="N11" s="357"/>
      <c r="O11" s="357"/>
      <c r="P11" s="357"/>
      <c r="Q11" s="357"/>
      <c r="R11" s="357"/>
      <c r="S11" s="357"/>
      <c r="T11" s="357"/>
      <c r="U11" s="357"/>
      <c r="V11" s="357"/>
      <c r="W11" s="357"/>
      <c r="X11" s="357"/>
      <c r="Y11" s="357"/>
      <c r="Z11" s="357"/>
      <c r="AA11" s="357"/>
      <c r="AB11" s="357"/>
      <c r="AC11" s="357"/>
      <c r="AD11" s="357"/>
    </row>
    <row r="12" spans="1:30" ht="49.5" customHeight="1" x14ac:dyDescent="0.25">
      <c r="A12" s="357"/>
      <c r="B12" s="357"/>
      <c r="C12" s="357"/>
      <c r="D12" s="357"/>
      <c r="E12" s="357"/>
      <c r="F12" s="357"/>
      <c r="G12" s="357"/>
      <c r="H12" s="357"/>
      <c r="I12" s="357"/>
      <c r="J12" s="357"/>
      <c r="K12" s="357"/>
      <c r="L12" s="357"/>
      <c r="M12" s="357"/>
      <c r="N12" s="357"/>
      <c r="O12" s="357"/>
      <c r="P12" s="357"/>
      <c r="Q12" s="357"/>
      <c r="R12" s="357"/>
      <c r="S12" s="357"/>
      <c r="T12" s="357"/>
      <c r="U12" s="357"/>
      <c r="V12" s="357"/>
      <c r="W12" s="357"/>
      <c r="X12" s="357"/>
      <c r="Y12" s="357"/>
      <c r="Z12" s="357"/>
      <c r="AA12" s="357"/>
      <c r="AB12" s="357"/>
      <c r="AC12" s="357"/>
      <c r="AD12" s="357"/>
    </row>
    <row r="13" spans="1:30" x14ac:dyDescent="0.25">
      <c r="A13" s="347" t="s">
        <v>478</v>
      </c>
      <c r="B13" s="347"/>
      <c r="C13" s="347"/>
      <c r="D13" s="347"/>
      <c r="E13" s="347"/>
      <c r="F13" s="347"/>
      <c r="G13" s="347"/>
      <c r="H13" s="347"/>
      <c r="I13" s="347"/>
      <c r="J13" s="347"/>
      <c r="K13" s="336" t="s">
        <v>479</v>
      </c>
      <c r="L13" s="336"/>
      <c r="M13" s="336"/>
      <c r="N13" s="336"/>
      <c r="O13" s="336"/>
      <c r="P13" s="336"/>
      <c r="Q13" s="336"/>
      <c r="R13" s="336"/>
      <c r="S13" s="336"/>
      <c r="T13" s="336"/>
      <c r="U13" s="336" t="s">
        <v>481</v>
      </c>
      <c r="V13" s="336"/>
      <c r="W13" s="336"/>
      <c r="X13" s="336"/>
      <c r="Y13" s="336"/>
      <c r="Z13" s="336"/>
      <c r="AA13" s="336"/>
      <c r="AB13" s="336"/>
      <c r="AC13" s="336"/>
      <c r="AD13" s="336"/>
    </row>
    <row r="14" spans="1:30" ht="39.75" customHeight="1" x14ac:dyDescent="0.25">
      <c r="A14" s="135">
        <v>1</v>
      </c>
      <c r="B14" s="320" t="s">
        <v>567</v>
      </c>
      <c r="C14" s="320"/>
      <c r="D14" s="320"/>
      <c r="E14" s="320"/>
      <c r="F14" s="320"/>
      <c r="G14" s="320"/>
      <c r="H14" s="320"/>
      <c r="I14" s="320"/>
      <c r="J14" s="320"/>
      <c r="K14" s="305" t="s">
        <v>621</v>
      </c>
      <c r="L14" s="306"/>
      <c r="M14" s="306"/>
      <c r="N14" s="306"/>
      <c r="O14" s="306"/>
      <c r="P14" s="306"/>
      <c r="Q14" s="306"/>
      <c r="R14" s="306"/>
      <c r="S14" s="306"/>
      <c r="T14" s="307"/>
      <c r="U14" s="337" t="s">
        <v>617</v>
      </c>
      <c r="V14" s="337"/>
      <c r="W14" s="337"/>
      <c r="X14" s="337"/>
      <c r="Y14" s="337"/>
      <c r="Z14" s="337"/>
      <c r="AA14" s="337"/>
      <c r="AB14" s="337"/>
      <c r="AC14" s="337"/>
      <c r="AD14" s="337"/>
    </row>
    <row r="15" spans="1:30" ht="42" customHeight="1" x14ac:dyDescent="0.25">
      <c r="A15" s="136">
        <v>2</v>
      </c>
      <c r="B15" s="320" t="s">
        <v>551</v>
      </c>
      <c r="C15" s="320"/>
      <c r="D15" s="320"/>
      <c r="E15" s="320"/>
      <c r="F15" s="320"/>
      <c r="G15" s="320"/>
      <c r="H15" s="320"/>
      <c r="I15" s="320"/>
      <c r="J15" s="320"/>
      <c r="K15" s="337" t="s">
        <v>576</v>
      </c>
      <c r="L15" s="337"/>
      <c r="M15" s="337"/>
      <c r="N15" s="337"/>
      <c r="O15" s="337"/>
      <c r="P15" s="337"/>
      <c r="Q15" s="337"/>
      <c r="R15" s="337"/>
      <c r="S15" s="337"/>
      <c r="T15" s="337"/>
      <c r="U15" s="337" t="s">
        <v>618</v>
      </c>
      <c r="V15" s="337"/>
      <c r="W15" s="337"/>
      <c r="X15" s="337"/>
      <c r="Y15" s="337"/>
      <c r="Z15" s="337"/>
      <c r="AA15" s="337"/>
      <c r="AB15" s="337"/>
      <c r="AC15" s="337"/>
      <c r="AD15" s="337"/>
    </row>
    <row r="16" spans="1:30" ht="61.5" customHeight="1" x14ac:dyDescent="0.25">
      <c r="A16" s="136">
        <v>3</v>
      </c>
      <c r="B16" s="320" t="s">
        <v>551</v>
      </c>
      <c r="C16" s="320"/>
      <c r="D16" s="320"/>
      <c r="E16" s="320"/>
      <c r="F16" s="320"/>
      <c r="G16" s="320"/>
      <c r="H16" s="320"/>
      <c r="I16" s="320"/>
      <c r="J16" s="320"/>
      <c r="K16" s="314" t="s">
        <v>530</v>
      </c>
      <c r="L16" s="315"/>
      <c r="M16" s="315"/>
      <c r="N16" s="315"/>
      <c r="O16" s="315"/>
      <c r="P16" s="315"/>
      <c r="Q16" s="315"/>
      <c r="R16" s="315"/>
      <c r="S16" s="315"/>
      <c r="T16" s="316"/>
      <c r="U16" s="314" t="s">
        <v>619</v>
      </c>
      <c r="V16" s="315"/>
      <c r="W16" s="315"/>
      <c r="X16" s="315"/>
      <c r="Y16" s="315"/>
      <c r="Z16" s="315"/>
      <c r="AA16" s="315"/>
      <c r="AB16" s="315"/>
      <c r="AC16" s="315"/>
      <c r="AD16" s="316"/>
    </row>
    <row r="17" spans="1:30" ht="42.75" customHeight="1" x14ac:dyDescent="0.25">
      <c r="A17" s="136">
        <v>4</v>
      </c>
      <c r="B17" s="320" t="s">
        <v>551</v>
      </c>
      <c r="C17" s="320"/>
      <c r="D17" s="320"/>
      <c r="E17" s="320"/>
      <c r="F17" s="320"/>
      <c r="G17" s="320"/>
      <c r="H17" s="320"/>
      <c r="I17" s="320"/>
      <c r="J17" s="320"/>
      <c r="K17" s="314" t="s">
        <v>530</v>
      </c>
      <c r="L17" s="315"/>
      <c r="M17" s="315"/>
      <c r="N17" s="315"/>
      <c r="O17" s="315"/>
      <c r="P17" s="315"/>
      <c r="Q17" s="315"/>
      <c r="R17" s="315"/>
      <c r="S17" s="315"/>
      <c r="T17" s="316"/>
      <c r="U17" s="314" t="s">
        <v>620</v>
      </c>
      <c r="V17" s="315"/>
      <c r="W17" s="315"/>
      <c r="X17" s="315"/>
      <c r="Y17" s="315"/>
      <c r="Z17" s="315"/>
      <c r="AA17" s="315"/>
      <c r="AB17" s="315"/>
      <c r="AC17" s="315"/>
      <c r="AD17" s="316"/>
    </row>
    <row r="18" spans="1:30" ht="48.75" customHeight="1" x14ac:dyDescent="0.25">
      <c r="A18" s="136">
        <v>5</v>
      </c>
      <c r="B18" s="320" t="s">
        <v>551</v>
      </c>
      <c r="C18" s="320"/>
      <c r="D18" s="320"/>
      <c r="E18" s="320"/>
      <c r="F18" s="320"/>
      <c r="G18" s="320"/>
      <c r="H18" s="320"/>
      <c r="I18" s="320"/>
      <c r="J18" s="320"/>
      <c r="K18" s="337" t="s">
        <v>576</v>
      </c>
      <c r="L18" s="337"/>
      <c r="M18" s="337"/>
      <c r="N18" s="337"/>
      <c r="O18" s="337"/>
      <c r="P18" s="337"/>
      <c r="Q18" s="337"/>
      <c r="R18" s="337"/>
      <c r="S18" s="337"/>
      <c r="T18" s="337"/>
      <c r="U18" s="314" t="s">
        <v>622</v>
      </c>
      <c r="V18" s="315"/>
      <c r="W18" s="315"/>
      <c r="X18" s="315"/>
      <c r="Y18" s="315"/>
      <c r="Z18" s="315"/>
      <c r="AA18" s="315"/>
      <c r="AB18" s="315"/>
      <c r="AC18" s="315"/>
      <c r="AD18" s="316"/>
    </row>
    <row r="19" spans="1:30" ht="45.75" customHeight="1" x14ac:dyDescent="0.25">
      <c r="A19" s="136">
        <v>6</v>
      </c>
      <c r="B19" s="320" t="s">
        <v>551</v>
      </c>
      <c r="C19" s="320"/>
      <c r="D19" s="320"/>
      <c r="E19" s="320"/>
      <c r="F19" s="320"/>
      <c r="G19" s="320"/>
      <c r="H19" s="320"/>
      <c r="I19" s="320"/>
      <c r="J19" s="320"/>
      <c r="K19" s="314" t="s">
        <v>577</v>
      </c>
      <c r="L19" s="315"/>
      <c r="M19" s="315"/>
      <c r="N19" s="315"/>
      <c r="O19" s="315"/>
      <c r="P19" s="315"/>
      <c r="Q19" s="315"/>
      <c r="R19" s="315"/>
      <c r="S19" s="315"/>
      <c r="T19" s="316"/>
      <c r="U19" s="314" t="s">
        <v>580</v>
      </c>
      <c r="V19" s="315"/>
      <c r="W19" s="315"/>
      <c r="X19" s="315"/>
      <c r="Y19" s="315"/>
      <c r="Z19" s="315"/>
      <c r="AA19" s="315"/>
      <c r="AB19" s="315"/>
      <c r="AC19" s="315"/>
      <c r="AD19" s="316"/>
    </row>
    <row r="20" spans="1:30" ht="50.25" customHeight="1" x14ac:dyDescent="0.25">
      <c r="A20" s="136">
        <v>7</v>
      </c>
      <c r="B20" s="320" t="s">
        <v>551</v>
      </c>
      <c r="C20" s="320"/>
      <c r="D20" s="320"/>
      <c r="E20" s="320"/>
      <c r="F20" s="320"/>
      <c r="G20" s="320"/>
      <c r="H20" s="320"/>
      <c r="I20" s="320"/>
      <c r="J20" s="320"/>
      <c r="K20" s="314" t="s">
        <v>530</v>
      </c>
      <c r="L20" s="315"/>
      <c r="M20" s="315"/>
      <c r="N20" s="315"/>
      <c r="O20" s="315"/>
      <c r="P20" s="315"/>
      <c r="Q20" s="315"/>
      <c r="R20" s="315"/>
      <c r="S20" s="315"/>
      <c r="T20" s="316"/>
      <c r="U20" s="314" t="s">
        <v>623</v>
      </c>
      <c r="V20" s="315"/>
      <c r="W20" s="315"/>
      <c r="X20" s="315"/>
      <c r="Y20" s="315"/>
      <c r="Z20" s="315"/>
      <c r="AA20" s="315"/>
      <c r="AB20" s="315"/>
      <c r="AC20" s="315"/>
      <c r="AD20" s="316"/>
    </row>
    <row r="21" spans="1:30" ht="42.75" customHeight="1" x14ac:dyDescent="0.25">
      <c r="A21" s="136">
        <v>8</v>
      </c>
      <c r="B21" s="305" t="s">
        <v>624</v>
      </c>
      <c r="C21" s="306"/>
      <c r="D21" s="306"/>
      <c r="E21" s="306"/>
      <c r="F21" s="306"/>
      <c r="G21" s="306"/>
      <c r="H21" s="306"/>
      <c r="I21" s="306"/>
      <c r="J21" s="307"/>
      <c r="K21" s="314" t="s">
        <v>530</v>
      </c>
      <c r="L21" s="315"/>
      <c r="M21" s="315"/>
      <c r="N21" s="315"/>
      <c r="O21" s="315"/>
      <c r="P21" s="315"/>
      <c r="Q21" s="315"/>
      <c r="R21" s="315"/>
      <c r="S21" s="315"/>
      <c r="T21" s="316"/>
      <c r="U21" s="314" t="s">
        <v>625</v>
      </c>
      <c r="V21" s="315"/>
      <c r="W21" s="315"/>
      <c r="X21" s="315"/>
      <c r="Y21" s="315"/>
      <c r="Z21" s="315"/>
      <c r="AA21" s="315"/>
      <c r="AB21" s="315"/>
      <c r="AC21" s="315"/>
      <c r="AD21" s="316"/>
    </row>
    <row r="22" spans="1:30" ht="39.75" customHeight="1" x14ac:dyDescent="0.25">
      <c r="A22" s="136">
        <v>9</v>
      </c>
      <c r="B22" s="305" t="s">
        <v>578</v>
      </c>
      <c r="C22" s="306"/>
      <c r="D22" s="306"/>
      <c r="E22" s="306"/>
      <c r="F22" s="306"/>
      <c r="G22" s="306"/>
      <c r="H22" s="306"/>
      <c r="I22" s="306"/>
      <c r="J22" s="307"/>
      <c r="K22" s="314" t="s">
        <v>577</v>
      </c>
      <c r="L22" s="315"/>
      <c r="M22" s="315"/>
      <c r="N22" s="315"/>
      <c r="O22" s="315"/>
      <c r="P22" s="315"/>
      <c r="Q22" s="315"/>
      <c r="R22" s="315"/>
      <c r="S22" s="315"/>
      <c r="T22" s="316"/>
      <c r="U22" s="314" t="s">
        <v>580</v>
      </c>
      <c r="V22" s="315"/>
      <c r="W22" s="315"/>
      <c r="X22" s="315"/>
      <c r="Y22" s="315"/>
      <c r="Z22" s="315"/>
      <c r="AA22" s="315"/>
      <c r="AB22" s="315"/>
      <c r="AC22" s="315"/>
      <c r="AD22" s="316"/>
    </row>
    <row r="23" spans="1:30" ht="46.5" customHeight="1" x14ac:dyDescent="0.25">
      <c r="A23" s="136">
        <v>10</v>
      </c>
      <c r="B23" s="320" t="s">
        <v>551</v>
      </c>
      <c r="C23" s="320"/>
      <c r="D23" s="320"/>
      <c r="E23" s="320"/>
      <c r="F23" s="320"/>
      <c r="G23" s="320"/>
      <c r="H23" s="320"/>
      <c r="I23" s="320"/>
      <c r="J23" s="320"/>
      <c r="K23" s="314" t="s">
        <v>577</v>
      </c>
      <c r="L23" s="315"/>
      <c r="M23" s="315"/>
      <c r="N23" s="315"/>
      <c r="O23" s="315"/>
      <c r="P23" s="315"/>
      <c r="Q23" s="315"/>
      <c r="R23" s="315"/>
      <c r="S23" s="315"/>
      <c r="T23" s="316"/>
      <c r="U23" s="314" t="s">
        <v>654</v>
      </c>
      <c r="V23" s="315"/>
      <c r="W23" s="315"/>
      <c r="X23" s="315"/>
      <c r="Y23" s="315"/>
      <c r="Z23" s="315"/>
      <c r="AA23" s="315"/>
      <c r="AB23" s="315"/>
      <c r="AC23" s="315"/>
      <c r="AD23" s="316"/>
    </row>
    <row r="24" spans="1:30" ht="43.5" customHeight="1" x14ac:dyDescent="0.25">
      <c r="A24" s="338" t="s">
        <v>552</v>
      </c>
      <c r="B24" s="322"/>
      <c r="C24" s="322"/>
      <c r="D24" s="322"/>
      <c r="E24" s="322"/>
      <c r="F24" s="322"/>
      <c r="G24" s="322"/>
      <c r="H24" s="322"/>
      <c r="I24" s="322"/>
      <c r="J24" s="322"/>
      <c r="K24" s="322"/>
      <c r="L24" s="322"/>
      <c r="M24" s="322"/>
      <c r="N24" s="322"/>
      <c r="O24" s="322"/>
      <c r="P24" s="322"/>
      <c r="Q24" s="322"/>
      <c r="R24" s="322"/>
      <c r="S24" s="322"/>
      <c r="T24" s="322"/>
      <c r="U24" s="322"/>
      <c r="V24" s="322"/>
      <c r="W24" s="322"/>
      <c r="X24" s="322"/>
      <c r="Y24" s="322"/>
      <c r="Z24" s="322"/>
      <c r="AA24" s="322"/>
      <c r="AB24" s="322"/>
      <c r="AC24" s="322"/>
      <c r="AD24" s="323"/>
    </row>
    <row r="25" spans="1:30" ht="28.5" customHeight="1" x14ac:dyDescent="0.25">
      <c r="A25" s="347" t="s">
        <v>478</v>
      </c>
      <c r="B25" s="347"/>
      <c r="C25" s="347"/>
      <c r="D25" s="347"/>
      <c r="E25" s="347"/>
      <c r="F25" s="347"/>
      <c r="G25" s="347"/>
      <c r="H25" s="347"/>
      <c r="I25" s="347"/>
      <c r="J25" s="347"/>
      <c r="K25" s="336" t="s">
        <v>479</v>
      </c>
      <c r="L25" s="336"/>
      <c r="M25" s="336"/>
      <c r="N25" s="336"/>
      <c r="O25" s="336"/>
      <c r="P25" s="336"/>
      <c r="Q25" s="336"/>
      <c r="R25" s="336"/>
      <c r="S25" s="336"/>
      <c r="T25" s="336"/>
      <c r="U25" s="336" t="s">
        <v>481</v>
      </c>
      <c r="V25" s="336"/>
      <c r="W25" s="336"/>
      <c r="X25" s="336"/>
      <c r="Y25" s="336"/>
      <c r="Z25" s="336"/>
      <c r="AA25" s="336"/>
      <c r="AB25" s="336"/>
      <c r="AC25" s="336"/>
      <c r="AD25" s="336"/>
    </row>
    <row r="26" spans="1:30" ht="100.5" customHeight="1" x14ac:dyDescent="0.25">
      <c r="A26" s="135">
        <v>1</v>
      </c>
      <c r="B26" s="338" t="s">
        <v>532</v>
      </c>
      <c r="C26" s="322"/>
      <c r="D26" s="322"/>
      <c r="E26" s="322"/>
      <c r="F26" s="322"/>
      <c r="G26" s="322"/>
      <c r="H26" s="322"/>
      <c r="I26" s="322"/>
      <c r="J26" s="323"/>
      <c r="K26" s="344" t="s">
        <v>533</v>
      </c>
      <c r="L26" s="345"/>
      <c r="M26" s="345"/>
      <c r="N26" s="345"/>
      <c r="O26" s="345"/>
      <c r="P26" s="345"/>
      <c r="Q26" s="345"/>
      <c r="R26" s="345"/>
      <c r="S26" s="345"/>
      <c r="T26" s="346"/>
      <c r="U26" s="338" t="s">
        <v>553</v>
      </c>
      <c r="V26" s="322"/>
      <c r="W26" s="322"/>
      <c r="X26" s="322"/>
      <c r="Y26" s="322"/>
      <c r="Z26" s="322"/>
      <c r="AA26" s="322"/>
      <c r="AB26" s="322"/>
      <c r="AC26" s="322"/>
      <c r="AD26" s="323"/>
    </row>
    <row r="27" spans="1:30" ht="51" customHeight="1" x14ac:dyDescent="0.25">
      <c r="A27" s="338" t="s">
        <v>534</v>
      </c>
      <c r="B27" s="322"/>
      <c r="C27" s="322"/>
      <c r="D27" s="322"/>
      <c r="E27" s="322"/>
      <c r="F27" s="322"/>
      <c r="G27" s="322"/>
      <c r="H27" s="322"/>
      <c r="I27" s="322"/>
      <c r="J27" s="322"/>
      <c r="K27" s="322"/>
      <c r="L27" s="322"/>
      <c r="M27" s="322"/>
      <c r="N27" s="322"/>
      <c r="O27" s="322"/>
      <c r="P27" s="322"/>
      <c r="Q27" s="322"/>
      <c r="R27" s="322"/>
      <c r="S27" s="322"/>
      <c r="T27" s="322"/>
      <c r="U27" s="322"/>
      <c r="V27" s="322"/>
      <c r="W27" s="322"/>
      <c r="X27" s="322"/>
      <c r="Y27" s="322"/>
      <c r="Z27" s="322"/>
      <c r="AA27" s="322"/>
      <c r="AB27" s="322"/>
      <c r="AC27" s="322"/>
      <c r="AD27" s="323"/>
    </row>
    <row r="28" spans="1:30" ht="66" customHeight="1" x14ac:dyDescent="0.25">
      <c r="A28" s="347" t="s">
        <v>478</v>
      </c>
      <c r="B28" s="347"/>
      <c r="C28" s="347"/>
      <c r="D28" s="347"/>
      <c r="E28" s="347"/>
      <c r="F28" s="347"/>
      <c r="G28" s="347"/>
      <c r="H28" s="347"/>
      <c r="I28" s="347"/>
      <c r="J28" s="347"/>
      <c r="K28" s="336" t="s">
        <v>479</v>
      </c>
      <c r="L28" s="336"/>
      <c r="M28" s="336"/>
      <c r="N28" s="336"/>
      <c r="O28" s="336"/>
      <c r="P28" s="336"/>
      <c r="Q28" s="336"/>
      <c r="R28" s="336"/>
      <c r="S28" s="336"/>
      <c r="T28" s="336"/>
      <c r="U28" s="336" t="s">
        <v>481</v>
      </c>
      <c r="V28" s="336"/>
      <c r="W28" s="336"/>
      <c r="X28" s="336"/>
      <c r="Y28" s="336"/>
      <c r="Z28" s="336"/>
      <c r="AA28" s="336"/>
      <c r="AB28" s="336"/>
      <c r="AC28" s="336"/>
      <c r="AD28" s="336"/>
    </row>
    <row r="29" spans="1:30" ht="27.75" customHeight="1" x14ac:dyDescent="0.25">
      <c r="A29" s="136">
        <v>1</v>
      </c>
      <c r="B29" s="305" t="s">
        <v>554</v>
      </c>
      <c r="C29" s="306"/>
      <c r="D29" s="306"/>
      <c r="E29" s="306"/>
      <c r="F29" s="306"/>
      <c r="G29" s="306"/>
      <c r="H29" s="306"/>
      <c r="I29" s="306"/>
      <c r="J29" s="307"/>
      <c r="K29" s="330" t="s">
        <v>581</v>
      </c>
      <c r="L29" s="331"/>
      <c r="M29" s="331"/>
      <c r="N29" s="331"/>
      <c r="O29" s="331"/>
      <c r="P29" s="331"/>
      <c r="Q29" s="331"/>
      <c r="R29" s="331"/>
      <c r="S29" s="331"/>
      <c r="T29" s="332"/>
      <c r="U29" s="338" t="s">
        <v>626</v>
      </c>
      <c r="V29" s="322"/>
      <c r="W29" s="322"/>
      <c r="X29" s="322"/>
      <c r="Y29" s="322"/>
      <c r="Z29" s="322"/>
      <c r="AA29" s="322"/>
      <c r="AB29" s="322"/>
      <c r="AC29" s="322"/>
      <c r="AD29" s="323"/>
    </row>
    <row r="30" spans="1:30" ht="27" customHeight="1" x14ac:dyDescent="0.25">
      <c r="A30" s="136">
        <v>2</v>
      </c>
      <c r="B30" s="330" t="s">
        <v>554</v>
      </c>
      <c r="C30" s="331"/>
      <c r="D30" s="331"/>
      <c r="E30" s="331"/>
      <c r="F30" s="331"/>
      <c r="G30" s="331"/>
      <c r="H30" s="331"/>
      <c r="I30" s="331"/>
      <c r="J30" s="332"/>
      <c r="K30" s="330" t="s">
        <v>629</v>
      </c>
      <c r="L30" s="331"/>
      <c r="M30" s="331"/>
      <c r="N30" s="331"/>
      <c r="O30" s="331"/>
      <c r="P30" s="331"/>
      <c r="Q30" s="331"/>
      <c r="R30" s="331"/>
      <c r="S30" s="331"/>
      <c r="T30" s="332"/>
      <c r="U30" s="333" t="s">
        <v>630</v>
      </c>
      <c r="V30" s="334"/>
      <c r="W30" s="334"/>
      <c r="X30" s="334"/>
      <c r="Y30" s="334"/>
      <c r="Z30" s="334"/>
      <c r="AA30" s="334"/>
      <c r="AB30" s="334"/>
      <c r="AC30" s="334"/>
      <c r="AD30" s="335"/>
    </row>
    <row r="31" spans="1:30" ht="32.25" customHeight="1" x14ac:dyDescent="0.25">
      <c r="A31" s="136">
        <v>3</v>
      </c>
      <c r="B31" s="330" t="s">
        <v>554</v>
      </c>
      <c r="C31" s="331"/>
      <c r="D31" s="331"/>
      <c r="E31" s="331"/>
      <c r="F31" s="331"/>
      <c r="G31" s="331"/>
      <c r="H31" s="331"/>
      <c r="I31" s="331"/>
      <c r="J31" s="332"/>
      <c r="K31" s="330" t="s">
        <v>581</v>
      </c>
      <c r="L31" s="331"/>
      <c r="M31" s="331"/>
      <c r="N31" s="331"/>
      <c r="O31" s="331"/>
      <c r="P31" s="331"/>
      <c r="Q31" s="331"/>
      <c r="R31" s="331"/>
      <c r="S31" s="331"/>
      <c r="T31" s="332"/>
      <c r="U31" s="327" t="s">
        <v>631</v>
      </c>
      <c r="V31" s="328"/>
      <c r="W31" s="328"/>
      <c r="X31" s="328"/>
      <c r="Y31" s="328"/>
      <c r="Z31" s="328"/>
      <c r="AA31" s="328"/>
      <c r="AB31" s="328"/>
      <c r="AC31" s="328"/>
      <c r="AD31" s="329"/>
    </row>
    <row r="32" spans="1:30" ht="39" customHeight="1" x14ac:dyDescent="0.25">
      <c r="A32" s="136">
        <v>4</v>
      </c>
      <c r="B32" s="330" t="s">
        <v>563</v>
      </c>
      <c r="C32" s="331"/>
      <c r="D32" s="331"/>
      <c r="E32" s="331"/>
      <c r="F32" s="331"/>
      <c r="G32" s="331"/>
      <c r="H32" s="331"/>
      <c r="I32" s="331"/>
      <c r="J32" s="332"/>
      <c r="K32" s="330" t="s">
        <v>581</v>
      </c>
      <c r="L32" s="331"/>
      <c r="M32" s="331"/>
      <c r="N32" s="331"/>
      <c r="O32" s="331"/>
      <c r="P32" s="331"/>
      <c r="Q32" s="331"/>
      <c r="R32" s="331"/>
      <c r="S32" s="331"/>
      <c r="T32" s="332"/>
      <c r="U32" s="333" t="s">
        <v>632</v>
      </c>
      <c r="V32" s="342"/>
      <c r="W32" s="342"/>
      <c r="X32" s="342"/>
      <c r="Y32" s="342"/>
      <c r="Z32" s="342"/>
      <c r="AA32" s="342"/>
      <c r="AB32" s="342"/>
      <c r="AC32" s="342"/>
      <c r="AD32" s="343"/>
    </row>
    <row r="33" spans="1:30" ht="33" customHeight="1" x14ac:dyDescent="0.25">
      <c r="A33" s="136">
        <v>5</v>
      </c>
      <c r="B33" s="330" t="s">
        <v>598</v>
      </c>
      <c r="C33" s="331"/>
      <c r="D33" s="331"/>
      <c r="E33" s="331"/>
      <c r="F33" s="331"/>
      <c r="G33" s="331"/>
      <c r="H33" s="331"/>
      <c r="I33" s="331"/>
      <c r="J33" s="332"/>
      <c r="K33" s="330" t="s">
        <v>581</v>
      </c>
      <c r="L33" s="331"/>
      <c r="M33" s="331"/>
      <c r="N33" s="331"/>
      <c r="O33" s="331"/>
      <c r="P33" s="331"/>
      <c r="Q33" s="331"/>
      <c r="R33" s="331"/>
      <c r="S33" s="331"/>
      <c r="T33" s="332"/>
      <c r="U33" s="333" t="s">
        <v>633</v>
      </c>
      <c r="V33" s="334"/>
      <c r="W33" s="334"/>
      <c r="X33" s="334"/>
      <c r="Y33" s="334"/>
      <c r="Z33" s="334"/>
      <c r="AA33" s="334"/>
      <c r="AB33" s="334"/>
      <c r="AC33" s="334"/>
      <c r="AD33" s="335"/>
    </row>
    <row r="34" spans="1:30" ht="35.25" customHeight="1" x14ac:dyDescent="0.25">
      <c r="A34" s="136">
        <v>6</v>
      </c>
      <c r="B34" s="330" t="s">
        <v>554</v>
      </c>
      <c r="C34" s="331"/>
      <c r="D34" s="331"/>
      <c r="E34" s="331"/>
      <c r="F34" s="331"/>
      <c r="G34" s="331"/>
      <c r="H34" s="331"/>
      <c r="I34" s="331"/>
      <c r="J34" s="332"/>
      <c r="K34" s="324" t="s">
        <v>581</v>
      </c>
      <c r="L34" s="325"/>
      <c r="M34" s="325"/>
      <c r="N34" s="325"/>
      <c r="O34" s="325"/>
      <c r="P34" s="325"/>
      <c r="Q34" s="325"/>
      <c r="R34" s="325"/>
      <c r="S34" s="325"/>
      <c r="T34" s="326"/>
      <c r="U34" s="333" t="s">
        <v>582</v>
      </c>
      <c r="V34" s="334"/>
      <c r="W34" s="334"/>
      <c r="X34" s="334"/>
      <c r="Y34" s="334"/>
      <c r="Z34" s="334"/>
      <c r="AA34" s="334"/>
      <c r="AB34" s="334"/>
      <c r="AC34" s="334"/>
      <c r="AD34" s="335"/>
    </row>
    <row r="35" spans="1:30" ht="24" customHeight="1" x14ac:dyDescent="0.25">
      <c r="A35" s="148">
        <v>7</v>
      </c>
      <c r="B35" s="330" t="s">
        <v>554</v>
      </c>
      <c r="C35" s="331"/>
      <c r="D35" s="331"/>
      <c r="E35" s="331"/>
      <c r="F35" s="331"/>
      <c r="G35" s="331"/>
      <c r="H35" s="331"/>
      <c r="I35" s="331"/>
      <c r="J35" s="332"/>
      <c r="K35" s="324" t="s">
        <v>569</v>
      </c>
      <c r="L35" s="325"/>
      <c r="M35" s="325"/>
      <c r="N35" s="325"/>
      <c r="O35" s="325"/>
      <c r="P35" s="325"/>
      <c r="Q35" s="325"/>
      <c r="R35" s="325"/>
      <c r="S35" s="325"/>
      <c r="T35" s="326"/>
      <c r="U35" s="327" t="s">
        <v>590</v>
      </c>
      <c r="V35" s="328"/>
      <c r="W35" s="328"/>
      <c r="X35" s="328"/>
      <c r="Y35" s="328"/>
      <c r="Z35" s="328"/>
      <c r="AA35" s="328"/>
      <c r="AB35" s="328"/>
      <c r="AC35" s="328"/>
      <c r="AD35" s="329"/>
    </row>
    <row r="36" spans="1:30" ht="24" customHeight="1" x14ac:dyDescent="0.25">
      <c r="A36" s="136">
        <v>8</v>
      </c>
      <c r="B36" s="330" t="s">
        <v>554</v>
      </c>
      <c r="C36" s="331"/>
      <c r="D36" s="331"/>
      <c r="E36" s="331"/>
      <c r="F36" s="331"/>
      <c r="G36" s="331"/>
      <c r="H36" s="331"/>
      <c r="I36" s="331"/>
      <c r="J36" s="332"/>
      <c r="K36" s="324" t="s">
        <v>581</v>
      </c>
      <c r="L36" s="325"/>
      <c r="M36" s="325"/>
      <c r="N36" s="325"/>
      <c r="O36" s="325"/>
      <c r="P36" s="325"/>
      <c r="Q36" s="325"/>
      <c r="R36" s="325"/>
      <c r="S36" s="325"/>
      <c r="T36" s="326"/>
      <c r="U36" s="327" t="s">
        <v>583</v>
      </c>
      <c r="V36" s="328"/>
      <c r="W36" s="328"/>
      <c r="X36" s="328"/>
      <c r="Y36" s="328"/>
      <c r="Z36" s="328"/>
      <c r="AA36" s="328"/>
      <c r="AB36" s="328"/>
      <c r="AC36" s="328"/>
      <c r="AD36" s="329"/>
    </row>
    <row r="37" spans="1:30" ht="24" customHeight="1" x14ac:dyDescent="0.25">
      <c r="A37" s="136">
        <v>9</v>
      </c>
      <c r="B37" s="330" t="s">
        <v>554</v>
      </c>
      <c r="C37" s="331"/>
      <c r="D37" s="331"/>
      <c r="E37" s="331"/>
      <c r="F37" s="331"/>
      <c r="G37" s="331"/>
      <c r="H37" s="331"/>
      <c r="I37" s="331"/>
      <c r="J37" s="332"/>
      <c r="K37" s="324" t="s">
        <v>634</v>
      </c>
      <c r="L37" s="325"/>
      <c r="M37" s="325"/>
      <c r="N37" s="325"/>
      <c r="O37" s="325"/>
      <c r="P37" s="325"/>
      <c r="Q37" s="325"/>
      <c r="R37" s="325"/>
      <c r="S37" s="325"/>
      <c r="T37" s="326"/>
      <c r="U37" s="327" t="s">
        <v>635</v>
      </c>
      <c r="V37" s="328"/>
      <c r="W37" s="328"/>
      <c r="X37" s="328"/>
      <c r="Y37" s="328"/>
      <c r="Z37" s="328"/>
      <c r="AA37" s="328"/>
      <c r="AB37" s="328"/>
      <c r="AC37" s="328"/>
      <c r="AD37" s="329"/>
    </row>
    <row r="38" spans="1:30" ht="24" customHeight="1" x14ac:dyDescent="0.25">
      <c r="A38" s="136">
        <v>10</v>
      </c>
      <c r="B38" s="330" t="s">
        <v>554</v>
      </c>
      <c r="C38" s="331"/>
      <c r="D38" s="331"/>
      <c r="E38" s="331"/>
      <c r="F38" s="331"/>
      <c r="G38" s="331"/>
      <c r="H38" s="331"/>
      <c r="I38" s="331"/>
      <c r="J38" s="332"/>
      <c r="K38" s="324" t="s">
        <v>639</v>
      </c>
      <c r="L38" s="325"/>
      <c r="M38" s="325"/>
      <c r="N38" s="325"/>
      <c r="O38" s="325"/>
      <c r="P38" s="325"/>
      <c r="Q38" s="325"/>
      <c r="R38" s="325"/>
      <c r="S38" s="325"/>
      <c r="T38" s="326"/>
      <c r="U38" s="327" t="s">
        <v>640</v>
      </c>
      <c r="V38" s="328"/>
      <c r="W38" s="328"/>
      <c r="X38" s="328"/>
      <c r="Y38" s="328"/>
      <c r="Z38" s="328"/>
      <c r="AA38" s="328"/>
      <c r="AB38" s="328"/>
      <c r="AC38" s="328"/>
      <c r="AD38" s="329"/>
    </row>
    <row r="39" spans="1:30" ht="38.25" customHeight="1" x14ac:dyDescent="0.25">
      <c r="A39" s="136">
        <v>11</v>
      </c>
      <c r="B39" s="330" t="s">
        <v>572</v>
      </c>
      <c r="C39" s="331"/>
      <c r="D39" s="331"/>
      <c r="E39" s="331"/>
      <c r="F39" s="331"/>
      <c r="G39" s="331"/>
      <c r="H39" s="331"/>
      <c r="I39" s="331"/>
      <c r="J39" s="332"/>
      <c r="K39" s="330" t="s">
        <v>641</v>
      </c>
      <c r="L39" s="331"/>
      <c r="M39" s="331"/>
      <c r="N39" s="331"/>
      <c r="O39" s="331"/>
      <c r="P39" s="331"/>
      <c r="Q39" s="331"/>
      <c r="R39" s="331"/>
      <c r="S39" s="331"/>
      <c r="T39" s="332"/>
      <c r="U39" s="327" t="s">
        <v>642</v>
      </c>
      <c r="V39" s="328"/>
      <c r="W39" s="328"/>
      <c r="X39" s="328"/>
      <c r="Y39" s="328"/>
      <c r="Z39" s="328"/>
      <c r="AA39" s="328"/>
      <c r="AB39" s="328"/>
      <c r="AC39" s="328"/>
      <c r="AD39" s="329"/>
    </row>
    <row r="40" spans="1:30" ht="31.5" customHeight="1" x14ac:dyDescent="0.25">
      <c r="A40" s="136">
        <v>12</v>
      </c>
      <c r="B40" s="330" t="s">
        <v>554</v>
      </c>
      <c r="C40" s="331"/>
      <c r="D40" s="331"/>
      <c r="E40" s="331"/>
      <c r="F40" s="331"/>
      <c r="G40" s="331"/>
      <c r="H40" s="331"/>
      <c r="I40" s="331"/>
      <c r="J40" s="332"/>
      <c r="K40" s="324" t="s">
        <v>581</v>
      </c>
      <c r="L40" s="325"/>
      <c r="M40" s="325"/>
      <c r="N40" s="325"/>
      <c r="O40" s="325"/>
      <c r="P40" s="325"/>
      <c r="Q40" s="325"/>
      <c r="R40" s="325"/>
      <c r="S40" s="325"/>
      <c r="T40" s="326"/>
      <c r="U40" s="327" t="s">
        <v>636</v>
      </c>
      <c r="V40" s="328"/>
      <c r="W40" s="328"/>
      <c r="X40" s="328"/>
      <c r="Y40" s="328"/>
      <c r="Z40" s="328"/>
      <c r="AA40" s="328"/>
      <c r="AB40" s="328"/>
      <c r="AC40" s="328"/>
      <c r="AD40" s="329"/>
    </row>
    <row r="41" spans="1:30" ht="31.5" customHeight="1" x14ac:dyDescent="0.25">
      <c r="A41" s="145">
        <v>13</v>
      </c>
      <c r="B41" s="324" t="s">
        <v>554</v>
      </c>
      <c r="C41" s="325"/>
      <c r="D41" s="325"/>
      <c r="E41" s="325"/>
      <c r="F41" s="325"/>
      <c r="G41" s="325"/>
      <c r="H41" s="325"/>
      <c r="I41" s="325"/>
      <c r="J41" s="326"/>
      <c r="K41" s="324" t="s">
        <v>581</v>
      </c>
      <c r="L41" s="325"/>
      <c r="M41" s="325"/>
      <c r="N41" s="325"/>
      <c r="O41" s="325"/>
      <c r="P41" s="325"/>
      <c r="Q41" s="325"/>
      <c r="R41" s="325"/>
      <c r="S41" s="325"/>
      <c r="T41" s="326"/>
      <c r="U41" s="327" t="s">
        <v>637</v>
      </c>
      <c r="V41" s="328"/>
      <c r="W41" s="328"/>
      <c r="X41" s="328"/>
      <c r="Y41" s="328"/>
      <c r="Z41" s="328"/>
      <c r="AA41" s="328"/>
      <c r="AB41" s="328"/>
      <c r="AC41" s="328"/>
      <c r="AD41" s="329"/>
    </row>
    <row r="42" spans="1:30" ht="31.5" customHeight="1" x14ac:dyDescent="0.25">
      <c r="A42" s="145">
        <v>14</v>
      </c>
      <c r="B42" s="330" t="s">
        <v>554</v>
      </c>
      <c r="C42" s="331"/>
      <c r="D42" s="331"/>
      <c r="E42" s="331"/>
      <c r="F42" s="331"/>
      <c r="G42" s="331"/>
      <c r="H42" s="331"/>
      <c r="I42" s="331"/>
      <c r="J42" s="332"/>
      <c r="K42" s="324" t="s">
        <v>581</v>
      </c>
      <c r="L42" s="325"/>
      <c r="M42" s="325"/>
      <c r="N42" s="325"/>
      <c r="O42" s="325"/>
      <c r="P42" s="325"/>
      <c r="Q42" s="325"/>
      <c r="R42" s="325"/>
      <c r="S42" s="325"/>
      <c r="T42" s="326"/>
      <c r="U42" s="327" t="s">
        <v>638</v>
      </c>
      <c r="V42" s="328"/>
      <c r="W42" s="328"/>
      <c r="X42" s="328"/>
      <c r="Y42" s="328"/>
      <c r="Z42" s="328"/>
      <c r="AA42" s="328"/>
      <c r="AB42" s="328"/>
      <c r="AC42" s="328"/>
      <c r="AD42" s="329"/>
    </row>
    <row r="43" spans="1:30" ht="31.5" customHeight="1" x14ac:dyDescent="0.25">
      <c r="A43" s="145">
        <v>15</v>
      </c>
      <c r="B43" s="330" t="s">
        <v>559</v>
      </c>
      <c r="C43" s="331"/>
      <c r="D43" s="331"/>
      <c r="E43" s="331"/>
      <c r="F43" s="331"/>
      <c r="G43" s="331"/>
      <c r="H43" s="331"/>
      <c r="I43" s="331"/>
      <c r="J43" s="332"/>
      <c r="K43" s="324" t="s">
        <v>581</v>
      </c>
      <c r="L43" s="325"/>
      <c r="M43" s="325"/>
      <c r="N43" s="325"/>
      <c r="O43" s="325"/>
      <c r="P43" s="325"/>
      <c r="Q43" s="325"/>
      <c r="R43" s="325"/>
      <c r="S43" s="325"/>
      <c r="T43" s="326"/>
      <c r="U43" s="327" t="s">
        <v>643</v>
      </c>
      <c r="V43" s="328"/>
      <c r="W43" s="328"/>
      <c r="X43" s="328"/>
      <c r="Y43" s="328"/>
      <c r="Z43" s="328"/>
      <c r="AA43" s="328"/>
      <c r="AB43" s="328"/>
      <c r="AC43" s="328"/>
      <c r="AD43" s="329"/>
    </row>
    <row r="44" spans="1:30" ht="31.5" customHeight="1" x14ac:dyDescent="0.25">
      <c r="A44" s="146">
        <v>16</v>
      </c>
      <c r="B44" s="330" t="s">
        <v>554</v>
      </c>
      <c r="C44" s="331"/>
      <c r="D44" s="331"/>
      <c r="E44" s="331"/>
      <c r="F44" s="331"/>
      <c r="G44" s="331"/>
      <c r="H44" s="331"/>
      <c r="I44" s="331"/>
      <c r="J44" s="332"/>
      <c r="K44" s="324" t="s">
        <v>571</v>
      </c>
      <c r="L44" s="325"/>
      <c r="M44" s="325"/>
      <c r="N44" s="325"/>
      <c r="O44" s="325"/>
      <c r="P44" s="325"/>
      <c r="Q44" s="325"/>
      <c r="R44" s="325"/>
      <c r="S44" s="325"/>
      <c r="T44" s="326"/>
      <c r="U44" s="333" t="s">
        <v>587</v>
      </c>
      <c r="V44" s="334"/>
      <c r="W44" s="334"/>
      <c r="X44" s="334"/>
      <c r="Y44" s="334"/>
      <c r="Z44" s="334"/>
      <c r="AA44" s="334"/>
      <c r="AB44" s="334"/>
      <c r="AC44" s="334"/>
      <c r="AD44" s="335"/>
    </row>
    <row r="45" spans="1:30" ht="31.5" customHeight="1" x14ac:dyDescent="0.25">
      <c r="A45" s="146">
        <v>17</v>
      </c>
      <c r="B45" s="330" t="s">
        <v>572</v>
      </c>
      <c r="C45" s="331"/>
      <c r="D45" s="331"/>
      <c r="E45" s="331"/>
      <c r="F45" s="331"/>
      <c r="G45" s="331"/>
      <c r="H45" s="331"/>
      <c r="I45" s="331"/>
      <c r="J45" s="332"/>
      <c r="K45" s="324" t="s">
        <v>570</v>
      </c>
      <c r="L45" s="325"/>
      <c r="M45" s="325"/>
      <c r="N45" s="325"/>
      <c r="O45" s="325"/>
      <c r="P45" s="325"/>
      <c r="Q45" s="325"/>
      <c r="R45" s="325"/>
      <c r="S45" s="325"/>
      <c r="T45" s="326"/>
      <c r="U45" s="333" t="s">
        <v>644</v>
      </c>
      <c r="V45" s="334"/>
      <c r="W45" s="334"/>
      <c r="X45" s="334"/>
      <c r="Y45" s="334"/>
      <c r="Z45" s="334"/>
      <c r="AA45" s="334"/>
      <c r="AB45" s="334"/>
      <c r="AC45" s="334"/>
      <c r="AD45" s="335"/>
    </row>
    <row r="46" spans="1:30" ht="31.5" customHeight="1" x14ac:dyDescent="0.25">
      <c r="A46" s="146">
        <v>18</v>
      </c>
      <c r="B46" s="330" t="s">
        <v>554</v>
      </c>
      <c r="C46" s="331"/>
      <c r="D46" s="331"/>
      <c r="E46" s="331"/>
      <c r="F46" s="331"/>
      <c r="G46" s="331"/>
      <c r="H46" s="331"/>
      <c r="I46" s="331"/>
      <c r="J46" s="332"/>
      <c r="K46" s="330" t="s">
        <v>585</v>
      </c>
      <c r="L46" s="331"/>
      <c r="M46" s="331"/>
      <c r="N46" s="331"/>
      <c r="O46" s="331"/>
      <c r="P46" s="331"/>
      <c r="Q46" s="331"/>
      <c r="R46" s="331"/>
      <c r="S46" s="331"/>
      <c r="T46" s="332"/>
      <c r="U46" s="333" t="s">
        <v>586</v>
      </c>
      <c r="V46" s="334"/>
      <c r="W46" s="334"/>
      <c r="X46" s="334"/>
      <c r="Y46" s="334"/>
      <c r="Z46" s="334"/>
      <c r="AA46" s="334"/>
      <c r="AB46" s="334"/>
      <c r="AC46" s="334"/>
      <c r="AD46" s="335"/>
    </row>
    <row r="47" spans="1:30" ht="31.5" customHeight="1" x14ac:dyDescent="0.25">
      <c r="A47" s="146">
        <v>19</v>
      </c>
      <c r="B47" s="330" t="s">
        <v>554</v>
      </c>
      <c r="C47" s="331"/>
      <c r="D47" s="331"/>
      <c r="E47" s="331"/>
      <c r="F47" s="331"/>
      <c r="G47" s="331"/>
      <c r="H47" s="331"/>
      <c r="I47" s="331"/>
      <c r="J47" s="332"/>
      <c r="K47" s="330" t="s">
        <v>585</v>
      </c>
      <c r="L47" s="331"/>
      <c r="M47" s="331"/>
      <c r="N47" s="331"/>
      <c r="O47" s="331"/>
      <c r="P47" s="331"/>
      <c r="Q47" s="331"/>
      <c r="R47" s="331"/>
      <c r="S47" s="331"/>
      <c r="T47" s="332"/>
      <c r="U47" s="333" t="s">
        <v>588</v>
      </c>
      <c r="V47" s="334"/>
      <c r="W47" s="334"/>
      <c r="X47" s="334"/>
      <c r="Y47" s="334"/>
      <c r="Z47" s="334"/>
      <c r="AA47" s="334"/>
      <c r="AB47" s="334"/>
      <c r="AC47" s="334"/>
      <c r="AD47" s="335"/>
    </row>
    <row r="48" spans="1:30" ht="31.5" customHeight="1" x14ac:dyDescent="0.25">
      <c r="A48" s="146">
        <v>20</v>
      </c>
      <c r="B48" s="330" t="s">
        <v>554</v>
      </c>
      <c r="C48" s="331"/>
      <c r="D48" s="331"/>
      <c r="E48" s="331"/>
      <c r="F48" s="331"/>
      <c r="G48" s="331"/>
      <c r="H48" s="331"/>
      <c r="I48" s="331"/>
      <c r="J48" s="332"/>
      <c r="K48" s="330" t="s">
        <v>584</v>
      </c>
      <c r="L48" s="331"/>
      <c r="M48" s="331"/>
      <c r="N48" s="331"/>
      <c r="O48" s="331"/>
      <c r="P48" s="331"/>
      <c r="Q48" s="331"/>
      <c r="R48" s="331"/>
      <c r="S48" s="331"/>
      <c r="T48" s="332"/>
      <c r="U48" s="333" t="s">
        <v>589</v>
      </c>
      <c r="V48" s="334"/>
      <c r="W48" s="334"/>
      <c r="X48" s="334"/>
      <c r="Y48" s="334"/>
      <c r="Z48" s="334"/>
      <c r="AA48" s="334"/>
      <c r="AB48" s="334"/>
      <c r="AC48" s="334"/>
      <c r="AD48" s="335"/>
    </row>
    <row r="49" spans="1:30" ht="31.5" customHeight="1" x14ac:dyDescent="0.25">
      <c r="A49" s="146">
        <v>21</v>
      </c>
      <c r="B49" s="330" t="s">
        <v>554</v>
      </c>
      <c r="C49" s="331"/>
      <c r="D49" s="331"/>
      <c r="E49" s="331"/>
      <c r="F49" s="331"/>
      <c r="G49" s="331"/>
      <c r="H49" s="331"/>
      <c r="I49" s="331"/>
      <c r="J49" s="332"/>
      <c r="K49" s="330" t="s">
        <v>568</v>
      </c>
      <c r="L49" s="331"/>
      <c r="M49" s="331"/>
      <c r="N49" s="331"/>
      <c r="O49" s="331"/>
      <c r="P49" s="331"/>
      <c r="Q49" s="331"/>
      <c r="R49" s="331"/>
      <c r="S49" s="331"/>
      <c r="T49" s="332"/>
      <c r="U49" s="333" t="s">
        <v>591</v>
      </c>
      <c r="V49" s="334"/>
      <c r="W49" s="334"/>
      <c r="X49" s="334"/>
      <c r="Y49" s="334"/>
      <c r="Z49" s="334"/>
      <c r="AA49" s="334"/>
      <c r="AB49" s="334"/>
      <c r="AC49" s="334"/>
      <c r="AD49" s="335"/>
    </row>
    <row r="50" spans="1:30" ht="31.5" customHeight="1" x14ac:dyDescent="0.25">
      <c r="A50" s="146">
        <v>22</v>
      </c>
      <c r="B50" s="330" t="s">
        <v>559</v>
      </c>
      <c r="C50" s="331"/>
      <c r="D50" s="331"/>
      <c r="E50" s="331"/>
      <c r="F50" s="331"/>
      <c r="G50" s="331"/>
      <c r="H50" s="331"/>
      <c r="I50" s="331"/>
      <c r="J50" s="332"/>
      <c r="K50" s="330" t="s">
        <v>592</v>
      </c>
      <c r="L50" s="331"/>
      <c r="M50" s="331"/>
      <c r="N50" s="331"/>
      <c r="O50" s="331"/>
      <c r="P50" s="331"/>
      <c r="Q50" s="331"/>
      <c r="R50" s="331"/>
      <c r="S50" s="331"/>
      <c r="T50" s="332"/>
      <c r="U50" s="333" t="s">
        <v>593</v>
      </c>
      <c r="V50" s="334"/>
      <c r="W50" s="334"/>
      <c r="X50" s="334"/>
      <c r="Y50" s="334"/>
      <c r="Z50" s="334"/>
      <c r="AA50" s="334"/>
      <c r="AB50" s="334"/>
      <c r="AC50" s="334"/>
      <c r="AD50" s="335"/>
    </row>
    <row r="51" spans="1:30" ht="31.5" customHeight="1" x14ac:dyDescent="0.25">
      <c r="A51" s="146">
        <v>25</v>
      </c>
      <c r="B51" s="330" t="s">
        <v>554</v>
      </c>
      <c r="C51" s="331"/>
      <c r="D51" s="331"/>
      <c r="E51" s="331"/>
      <c r="F51" s="331"/>
      <c r="G51" s="331"/>
      <c r="H51" s="331"/>
      <c r="I51" s="331"/>
      <c r="J51" s="332"/>
      <c r="K51" s="330" t="s">
        <v>594</v>
      </c>
      <c r="L51" s="331"/>
      <c r="M51" s="331"/>
      <c r="N51" s="331"/>
      <c r="O51" s="331"/>
      <c r="P51" s="331"/>
      <c r="Q51" s="331"/>
      <c r="R51" s="331"/>
      <c r="S51" s="331"/>
      <c r="T51" s="332"/>
      <c r="U51" s="333" t="s">
        <v>595</v>
      </c>
      <c r="V51" s="334"/>
      <c r="W51" s="334"/>
      <c r="X51" s="334"/>
      <c r="Y51" s="334"/>
      <c r="Z51" s="334"/>
      <c r="AA51" s="334"/>
      <c r="AB51" s="334"/>
      <c r="AC51" s="334"/>
      <c r="AD51" s="335"/>
    </row>
    <row r="52" spans="1:30" ht="31.5" customHeight="1" x14ac:dyDescent="0.25">
      <c r="A52" s="146">
        <v>26</v>
      </c>
      <c r="B52" s="330" t="s">
        <v>554</v>
      </c>
      <c r="C52" s="331"/>
      <c r="D52" s="331"/>
      <c r="E52" s="331"/>
      <c r="F52" s="331"/>
      <c r="G52" s="331"/>
      <c r="H52" s="331"/>
      <c r="I52" s="331"/>
      <c r="J52" s="332"/>
      <c r="K52" s="330" t="s">
        <v>596</v>
      </c>
      <c r="L52" s="331"/>
      <c r="M52" s="331"/>
      <c r="N52" s="331"/>
      <c r="O52" s="331"/>
      <c r="P52" s="331"/>
      <c r="Q52" s="331"/>
      <c r="R52" s="331"/>
      <c r="S52" s="331"/>
      <c r="T52" s="332"/>
      <c r="U52" s="333" t="s">
        <v>597</v>
      </c>
      <c r="V52" s="334"/>
      <c r="W52" s="334"/>
      <c r="X52" s="334"/>
      <c r="Y52" s="334"/>
      <c r="Z52" s="334"/>
      <c r="AA52" s="334"/>
      <c r="AB52" s="334"/>
      <c r="AC52" s="334"/>
      <c r="AD52" s="335"/>
    </row>
    <row r="53" spans="1:30" ht="31.5" customHeight="1" x14ac:dyDescent="0.25">
      <c r="A53" s="155">
        <v>27</v>
      </c>
      <c r="B53" s="330" t="s">
        <v>554</v>
      </c>
      <c r="C53" s="331"/>
      <c r="D53" s="331"/>
      <c r="E53" s="331"/>
      <c r="F53" s="331"/>
      <c r="G53" s="331"/>
      <c r="H53" s="331"/>
      <c r="I53" s="331"/>
      <c r="J53" s="332"/>
      <c r="K53" s="324" t="s">
        <v>599</v>
      </c>
      <c r="L53" s="325"/>
      <c r="M53" s="325"/>
      <c r="N53" s="325"/>
      <c r="O53" s="325"/>
      <c r="P53" s="325"/>
      <c r="Q53" s="325"/>
      <c r="R53" s="325"/>
      <c r="S53" s="325"/>
      <c r="T53" s="154"/>
      <c r="U53" s="333" t="s">
        <v>600</v>
      </c>
      <c r="V53" s="334"/>
      <c r="W53" s="334"/>
      <c r="X53" s="334"/>
      <c r="Y53" s="334"/>
      <c r="Z53" s="334"/>
      <c r="AA53" s="334"/>
      <c r="AB53" s="334"/>
      <c r="AC53" s="334"/>
      <c r="AD53" s="335"/>
    </row>
    <row r="54" spans="1:30" ht="31.5" customHeight="1" x14ac:dyDescent="0.25">
      <c r="A54" s="155">
        <v>28</v>
      </c>
      <c r="B54" s="330" t="s">
        <v>554</v>
      </c>
      <c r="C54" s="331"/>
      <c r="D54" s="331"/>
      <c r="E54" s="331"/>
      <c r="F54" s="331"/>
      <c r="G54" s="331"/>
      <c r="H54" s="331"/>
      <c r="I54" s="331"/>
      <c r="J54" s="332"/>
      <c r="K54" s="324" t="s">
        <v>601</v>
      </c>
      <c r="L54" s="325"/>
      <c r="M54" s="325"/>
      <c r="N54" s="325"/>
      <c r="O54" s="325"/>
      <c r="P54" s="325"/>
      <c r="Q54" s="325"/>
      <c r="R54" s="325"/>
      <c r="S54" s="325"/>
      <c r="T54" s="154"/>
      <c r="U54" s="333" t="s">
        <v>602</v>
      </c>
      <c r="V54" s="334"/>
      <c r="W54" s="334"/>
      <c r="X54" s="334"/>
      <c r="Y54" s="334"/>
      <c r="Z54" s="334"/>
      <c r="AA54" s="334"/>
      <c r="AB54" s="334"/>
      <c r="AC54" s="334"/>
      <c r="AD54" s="335"/>
    </row>
    <row r="55" spans="1:30" ht="31.5" customHeight="1" x14ac:dyDescent="0.25">
      <c r="A55" s="338" t="s">
        <v>535</v>
      </c>
      <c r="B55" s="322"/>
      <c r="C55" s="322"/>
      <c r="D55" s="322"/>
      <c r="E55" s="322"/>
      <c r="F55" s="322"/>
      <c r="G55" s="322"/>
      <c r="H55" s="322"/>
      <c r="I55" s="322"/>
      <c r="J55" s="322"/>
      <c r="K55" s="322"/>
      <c r="L55" s="322"/>
      <c r="M55" s="322"/>
      <c r="N55" s="322"/>
      <c r="O55" s="322"/>
      <c r="P55" s="322"/>
      <c r="Q55" s="322"/>
      <c r="R55" s="322"/>
      <c r="S55" s="322"/>
      <c r="T55" s="322"/>
      <c r="U55" s="322"/>
      <c r="V55" s="322"/>
      <c r="W55" s="322"/>
      <c r="X55" s="322"/>
      <c r="Y55" s="322"/>
      <c r="Z55" s="322"/>
      <c r="AA55" s="322"/>
      <c r="AB55" s="322"/>
      <c r="AC55" s="322"/>
      <c r="AD55" s="323"/>
    </row>
    <row r="56" spans="1:30" ht="31.5" customHeight="1" x14ac:dyDescent="0.25">
      <c r="A56" s="308" t="s">
        <v>478</v>
      </c>
      <c r="B56" s="309"/>
      <c r="C56" s="309"/>
      <c r="D56" s="309"/>
      <c r="E56" s="309"/>
      <c r="F56" s="309"/>
      <c r="G56" s="309"/>
      <c r="H56" s="309"/>
      <c r="I56" s="309"/>
      <c r="J56" s="310"/>
      <c r="K56" s="311" t="s">
        <v>479</v>
      </c>
      <c r="L56" s="312"/>
      <c r="M56" s="312"/>
      <c r="N56" s="312"/>
      <c r="O56" s="312"/>
      <c r="P56" s="312"/>
      <c r="Q56" s="312"/>
      <c r="R56" s="312"/>
      <c r="S56" s="312"/>
      <c r="T56" s="313"/>
      <c r="U56" s="311" t="s">
        <v>481</v>
      </c>
      <c r="V56" s="312"/>
      <c r="W56" s="312"/>
      <c r="X56" s="312"/>
      <c r="Y56" s="312"/>
      <c r="Z56" s="312"/>
      <c r="AA56" s="312"/>
      <c r="AB56" s="312"/>
      <c r="AC56" s="312"/>
      <c r="AD56" s="313"/>
    </row>
    <row r="57" spans="1:30" ht="39.75" customHeight="1" x14ac:dyDescent="0.25">
      <c r="A57" s="160">
        <v>1</v>
      </c>
      <c r="B57" s="321" t="s">
        <v>536</v>
      </c>
      <c r="C57" s="322"/>
      <c r="D57" s="322"/>
      <c r="E57" s="322"/>
      <c r="F57" s="322"/>
      <c r="G57" s="322"/>
      <c r="H57" s="322"/>
      <c r="I57" s="322"/>
      <c r="J57" s="323"/>
      <c r="K57" s="305" t="s">
        <v>536</v>
      </c>
      <c r="L57" s="306"/>
      <c r="M57" s="306"/>
      <c r="N57" s="306"/>
      <c r="O57" s="306"/>
      <c r="P57" s="306"/>
      <c r="Q57" s="306"/>
      <c r="R57" s="306"/>
      <c r="S57" s="306"/>
      <c r="T57" s="307"/>
      <c r="U57" s="339" t="s">
        <v>627</v>
      </c>
      <c r="V57" s="340"/>
      <c r="W57" s="340"/>
      <c r="X57" s="340"/>
      <c r="Y57" s="340"/>
      <c r="Z57" s="340"/>
      <c r="AA57" s="340"/>
      <c r="AB57" s="340"/>
      <c r="AC57" s="340"/>
      <c r="AD57" s="341"/>
    </row>
    <row r="58" spans="1:30" ht="39" customHeight="1" x14ac:dyDescent="0.25">
      <c r="A58" s="136">
        <v>2</v>
      </c>
      <c r="B58" s="321" t="s">
        <v>536</v>
      </c>
      <c r="C58" s="322"/>
      <c r="D58" s="322"/>
      <c r="E58" s="322"/>
      <c r="F58" s="322"/>
      <c r="G58" s="322"/>
      <c r="H58" s="322"/>
      <c r="I58" s="322"/>
      <c r="J58" s="323"/>
      <c r="K58" s="305" t="s">
        <v>536</v>
      </c>
      <c r="L58" s="306"/>
      <c r="M58" s="306"/>
      <c r="N58" s="306"/>
      <c r="O58" s="306"/>
      <c r="P58" s="306"/>
      <c r="Q58" s="306"/>
      <c r="R58" s="306"/>
      <c r="S58" s="306"/>
      <c r="T58" s="307"/>
      <c r="U58" s="339" t="s">
        <v>628</v>
      </c>
      <c r="V58" s="340"/>
      <c r="W58" s="340"/>
      <c r="X58" s="340"/>
      <c r="Y58" s="340"/>
      <c r="Z58" s="340"/>
      <c r="AA58" s="340"/>
      <c r="AB58" s="340"/>
      <c r="AC58" s="340"/>
      <c r="AD58" s="341"/>
    </row>
    <row r="59" spans="1:30" ht="45.75" customHeight="1" x14ac:dyDescent="0.25">
      <c r="A59" s="338" t="s">
        <v>537</v>
      </c>
      <c r="B59" s="322"/>
      <c r="C59" s="322"/>
      <c r="D59" s="322"/>
      <c r="E59" s="322"/>
      <c r="F59" s="322"/>
      <c r="G59" s="322"/>
      <c r="H59" s="322"/>
      <c r="I59" s="322"/>
      <c r="J59" s="322"/>
      <c r="K59" s="322"/>
      <c r="L59" s="322"/>
      <c r="M59" s="322"/>
      <c r="N59" s="322"/>
      <c r="O59" s="322"/>
      <c r="P59" s="322"/>
      <c r="Q59" s="322"/>
      <c r="R59" s="322"/>
      <c r="S59" s="322"/>
      <c r="T59" s="322"/>
      <c r="U59" s="322"/>
      <c r="V59" s="322"/>
      <c r="W59" s="322"/>
      <c r="X59" s="322"/>
      <c r="Y59" s="322"/>
      <c r="Z59" s="322"/>
      <c r="AA59" s="322"/>
      <c r="AB59" s="322"/>
      <c r="AC59" s="322"/>
      <c r="AD59" s="323"/>
    </row>
    <row r="60" spans="1:30" ht="50.25" customHeight="1" x14ac:dyDescent="0.25">
      <c r="A60" s="308" t="s">
        <v>478</v>
      </c>
      <c r="B60" s="309"/>
      <c r="C60" s="309"/>
      <c r="D60" s="309"/>
      <c r="E60" s="309"/>
      <c r="F60" s="309"/>
      <c r="G60" s="309"/>
      <c r="H60" s="309"/>
      <c r="I60" s="309"/>
      <c r="J60" s="310"/>
      <c r="K60" s="311" t="s">
        <v>479</v>
      </c>
      <c r="L60" s="312"/>
      <c r="M60" s="312"/>
      <c r="N60" s="312"/>
      <c r="O60" s="312"/>
      <c r="P60" s="312"/>
      <c r="Q60" s="312"/>
      <c r="R60" s="312"/>
      <c r="S60" s="312"/>
      <c r="T60" s="313"/>
      <c r="U60" s="311" t="s">
        <v>481</v>
      </c>
      <c r="V60" s="312"/>
      <c r="W60" s="312"/>
      <c r="X60" s="312"/>
      <c r="Y60" s="312"/>
      <c r="Z60" s="312"/>
      <c r="AA60" s="312"/>
      <c r="AB60" s="312"/>
      <c r="AC60" s="312"/>
      <c r="AD60" s="313"/>
    </row>
    <row r="61" spans="1:30" ht="31.5" customHeight="1" x14ac:dyDescent="0.25">
      <c r="A61" s="135">
        <v>1</v>
      </c>
      <c r="B61" s="305" t="s">
        <v>538</v>
      </c>
      <c r="C61" s="306"/>
      <c r="D61" s="306"/>
      <c r="E61" s="306"/>
      <c r="F61" s="306"/>
      <c r="G61" s="306"/>
      <c r="H61" s="306"/>
      <c r="I61" s="306"/>
      <c r="J61" s="307"/>
      <c r="K61" s="305" t="s">
        <v>538</v>
      </c>
      <c r="L61" s="306"/>
      <c r="M61" s="306"/>
      <c r="N61" s="306"/>
      <c r="O61" s="306"/>
      <c r="P61" s="306"/>
      <c r="Q61" s="306"/>
      <c r="R61" s="306"/>
      <c r="S61" s="306"/>
      <c r="T61" s="307"/>
      <c r="U61" s="305" t="s">
        <v>539</v>
      </c>
      <c r="V61" s="306"/>
      <c r="W61" s="306"/>
      <c r="X61" s="306"/>
      <c r="Y61" s="306"/>
      <c r="Z61" s="306"/>
      <c r="AA61" s="306"/>
      <c r="AB61" s="306"/>
      <c r="AC61" s="306"/>
      <c r="AD61" s="307"/>
    </row>
    <row r="62" spans="1:30" ht="31.5" customHeight="1" x14ac:dyDescent="0.25">
      <c r="A62" s="308" t="s">
        <v>540</v>
      </c>
      <c r="B62" s="309"/>
      <c r="C62" s="309"/>
      <c r="D62" s="309"/>
      <c r="E62" s="309"/>
      <c r="F62" s="309"/>
      <c r="G62" s="309"/>
      <c r="H62" s="309"/>
      <c r="I62" s="309"/>
      <c r="J62" s="309"/>
      <c r="K62" s="309"/>
      <c r="L62" s="309"/>
      <c r="M62" s="309"/>
      <c r="N62" s="309"/>
      <c r="O62" s="309"/>
      <c r="P62" s="309"/>
      <c r="Q62" s="309"/>
      <c r="R62" s="309"/>
      <c r="S62" s="309"/>
      <c r="T62" s="309"/>
      <c r="U62" s="309"/>
      <c r="V62" s="309"/>
      <c r="W62" s="309"/>
      <c r="X62" s="309"/>
      <c r="Y62" s="309"/>
      <c r="Z62" s="309"/>
      <c r="AA62" s="309"/>
      <c r="AB62" s="309"/>
      <c r="AC62" s="309"/>
      <c r="AD62" s="310"/>
    </row>
    <row r="63" spans="1:30" ht="23.25" customHeight="1" x14ac:dyDescent="0.25">
      <c r="A63" s="308" t="s">
        <v>478</v>
      </c>
      <c r="B63" s="309"/>
      <c r="C63" s="309"/>
      <c r="D63" s="309"/>
      <c r="E63" s="309"/>
      <c r="F63" s="309"/>
      <c r="G63" s="309"/>
      <c r="H63" s="309"/>
      <c r="I63" s="309"/>
      <c r="J63" s="310"/>
      <c r="K63" s="311" t="s">
        <v>479</v>
      </c>
      <c r="L63" s="312"/>
      <c r="M63" s="312"/>
      <c r="N63" s="312"/>
      <c r="O63" s="312"/>
      <c r="P63" s="312"/>
      <c r="Q63" s="312"/>
      <c r="R63" s="312"/>
      <c r="S63" s="312"/>
      <c r="T63" s="313"/>
      <c r="U63" s="311" t="s">
        <v>481</v>
      </c>
      <c r="V63" s="312"/>
      <c r="W63" s="312"/>
      <c r="X63" s="312"/>
      <c r="Y63" s="312"/>
      <c r="Z63" s="312"/>
      <c r="AA63" s="312"/>
      <c r="AB63" s="312"/>
      <c r="AC63" s="312"/>
      <c r="AD63" s="313"/>
    </row>
    <row r="64" spans="1:30" ht="41.25" customHeight="1" x14ac:dyDescent="0.25">
      <c r="A64" s="136">
        <v>1</v>
      </c>
      <c r="B64" s="320" t="s">
        <v>541</v>
      </c>
      <c r="C64" s="320"/>
      <c r="D64" s="320"/>
      <c r="E64" s="320"/>
      <c r="F64" s="320"/>
      <c r="G64" s="320"/>
      <c r="H64" s="320"/>
      <c r="I64" s="320"/>
      <c r="J64" s="320"/>
      <c r="K64" s="320" t="s">
        <v>645</v>
      </c>
      <c r="L64" s="320"/>
      <c r="M64" s="320"/>
      <c r="N64" s="320"/>
      <c r="O64" s="320"/>
      <c r="P64" s="320"/>
      <c r="Q64" s="320"/>
      <c r="R64" s="320"/>
      <c r="S64" s="320"/>
      <c r="T64" s="320"/>
      <c r="U64" s="337" t="s">
        <v>573</v>
      </c>
      <c r="V64" s="337"/>
      <c r="W64" s="337"/>
      <c r="X64" s="337"/>
      <c r="Y64" s="337"/>
      <c r="Z64" s="337"/>
      <c r="AA64" s="337"/>
      <c r="AB64" s="337"/>
      <c r="AC64" s="337"/>
      <c r="AD64" s="337"/>
    </row>
    <row r="65" spans="1:30" ht="54.75" customHeight="1" x14ac:dyDescent="0.25">
      <c r="A65" s="136">
        <v>2</v>
      </c>
      <c r="B65" s="320" t="s">
        <v>541</v>
      </c>
      <c r="C65" s="320"/>
      <c r="D65" s="320"/>
      <c r="E65" s="320"/>
      <c r="F65" s="320"/>
      <c r="G65" s="320"/>
      <c r="H65" s="320"/>
      <c r="I65" s="320"/>
      <c r="J65" s="320"/>
      <c r="K65" s="305" t="s">
        <v>646</v>
      </c>
      <c r="L65" s="306"/>
      <c r="M65" s="306"/>
      <c r="N65" s="306"/>
      <c r="O65" s="306"/>
      <c r="P65" s="306"/>
      <c r="Q65" s="306"/>
      <c r="R65" s="306"/>
      <c r="S65" s="306"/>
      <c r="T65" s="307"/>
      <c r="U65" s="337" t="s">
        <v>573</v>
      </c>
      <c r="V65" s="337"/>
      <c r="W65" s="337"/>
      <c r="X65" s="337"/>
      <c r="Y65" s="337"/>
      <c r="Z65" s="337"/>
      <c r="AA65" s="337"/>
      <c r="AB65" s="337"/>
      <c r="AC65" s="337"/>
      <c r="AD65" s="337"/>
    </row>
    <row r="66" spans="1:30" ht="59.25" customHeight="1" x14ac:dyDescent="0.25">
      <c r="A66" s="136">
        <v>3</v>
      </c>
      <c r="B66" s="320" t="s">
        <v>541</v>
      </c>
      <c r="C66" s="320"/>
      <c r="D66" s="320"/>
      <c r="E66" s="320"/>
      <c r="F66" s="320"/>
      <c r="G66" s="320"/>
      <c r="H66" s="320"/>
      <c r="I66" s="320"/>
      <c r="J66" s="320"/>
      <c r="K66" s="305" t="s">
        <v>647</v>
      </c>
      <c r="L66" s="306"/>
      <c r="M66" s="306"/>
      <c r="N66" s="306"/>
      <c r="O66" s="306"/>
      <c r="P66" s="306"/>
      <c r="Q66" s="306"/>
      <c r="R66" s="306"/>
      <c r="S66" s="306"/>
      <c r="T66" s="307"/>
      <c r="U66" s="314" t="s">
        <v>564</v>
      </c>
      <c r="V66" s="315"/>
      <c r="W66" s="315"/>
      <c r="X66" s="315"/>
      <c r="Y66" s="315"/>
      <c r="Z66" s="315"/>
      <c r="AA66" s="315"/>
      <c r="AB66" s="315"/>
      <c r="AC66" s="315"/>
      <c r="AD66" s="316"/>
    </row>
    <row r="67" spans="1:30" ht="39.75" customHeight="1" x14ac:dyDescent="0.25">
      <c r="A67" s="136">
        <v>4</v>
      </c>
      <c r="B67" s="320" t="s">
        <v>541</v>
      </c>
      <c r="C67" s="320"/>
      <c r="D67" s="320"/>
      <c r="E67" s="320"/>
      <c r="F67" s="320"/>
      <c r="G67" s="320"/>
      <c r="H67" s="320"/>
      <c r="I67" s="320"/>
      <c r="J67" s="320"/>
      <c r="K67" s="305" t="s">
        <v>648</v>
      </c>
      <c r="L67" s="306"/>
      <c r="M67" s="306"/>
      <c r="N67" s="306"/>
      <c r="O67" s="306"/>
      <c r="P67" s="306"/>
      <c r="Q67" s="306"/>
      <c r="R67" s="306"/>
      <c r="S67" s="306"/>
      <c r="T67" s="307"/>
      <c r="U67" s="314" t="s">
        <v>564</v>
      </c>
      <c r="V67" s="315"/>
      <c r="W67" s="315"/>
      <c r="X67" s="315"/>
      <c r="Y67" s="315"/>
      <c r="Z67" s="315"/>
      <c r="AA67" s="315"/>
      <c r="AB67" s="315"/>
      <c r="AC67" s="315"/>
      <c r="AD67" s="316"/>
    </row>
    <row r="68" spans="1:30" ht="45" customHeight="1" x14ac:dyDescent="0.25">
      <c r="A68" s="136">
        <v>5</v>
      </c>
      <c r="B68" s="320" t="s">
        <v>541</v>
      </c>
      <c r="C68" s="320"/>
      <c r="D68" s="320"/>
      <c r="E68" s="320"/>
      <c r="F68" s="320"/>
      <c r="G68" s="320"/>
      <c r="H68" s="320"/>
      <c r="I68" s="320"/>
      <c r="J68" s="320"/>
      <c r="K68" s="305" t="s">
        <v>649</v>
      </c>
      <c r="L68" s="306"/>
      <c r="M68" s="306"/>
      <c r="N68" s="306"/>
      <c r="O68" s="306"/>
      <c r="P68" s="306"/>
      <c r="Q68" s="306"/>
      <c r="R68" s="306"/>
      <c r="S68" s="306"/>
      <c r="T68" s="307"/>
      <c r="U68" s="305" t="s">
        <v>565</v>
      </c>
      <c r="V68" s="306"/>
      <c r="W68" s="306"/>
      <c r="X68" s="306"/>
      <c r="Y68" s="306"/>
      <c r="Z68" s="306"/>
      <c r="AA68" s="306"/>
      <c r="AB68" s="306"/>
      <c r="AC68" s="306"/>
      <c r="AD68" s="307"/>
    </row>
    <row r="69" spans="1:30" ht="45" customHeight="1" x14ac:dyDescent="0.25">
      <c r="A69" s="136">
        <v>6</v>
      </c>
      <c r="B69" s="305" t="s">
        <v>558</v>
      </c>
      <c r="C69" s="306"/>
      <c r="D69" s="306"/>
      <c r="E69" s="306"/>
      <c r="F69" s="306"/>
      <c r="G69" s="306"/>
      <c r="H69" s="306"/>
      <c r="I69" s="306"/>
      <c r="J69" s="307"/>
      <c r="K69" s="305" t="s">
        <v>650</v>
      </c>
      <c r="L69" s="306"/>
      <c r="M69" s="306"/>
      <c r="N69" s="306"/>
      <c r="O69" s="306"/>
      <c r="P69" s="306"/>
      <c r="Q69" s="306"/>
      <c r="R69" s="306"/>
      <c r="S69" s="306"/>
      <c r="T69" s="307"/>
      <c r="U69" s="305" t="s">
        <v>565</v>
      </c>
      <c r="V69" s="306"/>
      <c r="W69" s="306"/>
      <c r="X69" s="306"/>
      <c r="Y69" s="306"/>
      <c r="Z69" s="306"/>
      <c r="AA69" s="306"/>
      <c r="AB69" s="306"/>
      <c r="AC69" s="306"/>
      <c r="AD69" s="307"/>
    </row>
    <row r="70" spans="1:30" ht="45" customHeight="1" x14ac:dyDescent="0.25">
      <c r="A70" s="136">
        <v>7</v>
      </c>
      <c r="B70" s="305" t="s">
        <v>541</v>
      </c>
      <c r="C70" s="306"/>
      <c r="D70" s="306"/>
      <c r="E70" s="306"/>
      <c r="F70" s="306"/>
      <c r="G70" s="306"/>
      <c r="H70" s="306"/>
      <c r="I70" s="306"/>
      <c r="J70" s="307"/>
      <c r="K70" s="305" t="s">
        <v>651</v>
      </c>
      <c r="L70" s="306"/>
      <c r="M70" s="306"/>
      <c r="N70" s="306"/>
      <c r="O70" s="306"/>
      <c r="P70" s="306"/>
      <c r="Q70" s="306"/>
      <c r="R70" s="306"/>
      <c r="S70" s="306"/>
      <c r="T70" s="307"/>
      <c r="U70" s="305" t="s">
        <v>565</v>
      </c>
      <c r="V70" s="306"/>
      <c r="W70" s="306"/>
      <c r="X70" s="306"/>
      <c r="Y70" s="306"/>
      <c r="Z70" s="306"/>
      <c r="AA70" s="306"/>
      <c r="AB70" s="306"/>
      <c r="AC70" s="306"/>
      <c r="AD70" s="307"/>
    </row>
    <row r="71" spans="1:30" ht="45" customHeight="1" x14ac:dyDescent="0.25">
      <c r="A71" s="136">
        <v>8</v>
      </c>
      <c r="B71" s="305" t="s">
        <v>541</v>
      </c>
      <c r="C71" s="306"/>
      <c r="D71" s="306"/>
      <c r="E71" s="306"/>
      <c r="F71" s="306"/>
      <c r="G71" s="306"/>
      <c r="H71" s="306"/>
      <c r="I71" s="306"/>
      <c r="J71" s="307"/>
      <c r="K71" s="330" t="s">
        <v>652</v>
      </c>
      <c r="L71" s="331"/>
      <c r="M71" s="331"/>
      <c r="N71" s="331"/>
      <c r="O71" s="331"/>
      <c r="P71" s="331"/>
      <c r="Q71" s="331"/>
      <c r="R71" s="331"/>
      <c r="S71" s="331"/>
      <c r="T71" s="332"/>
      <c r="U71" s="305" t="s">
        <v>565</v>
      </c>
      <c r="V71" s="306"/>
      <c r="W71" s="306"/>
      <c r="X71" s="306"/>
      <c r="Y71" s="306"/>
      <c r="Z71" s="306"/>
      <c r="AA71" s="306"/>
      <c r="AB71" s="306"/>
      <c r="AC71" s="306"/>
      <c r="AD71" s="307"/>
    </row>
    <row r="72" spans="1:30" ht="45" customHeight="1" x14ac:dyDescent="0.25">
      <c r="A72" s="136">
        <v>9</v>
      </c>
      <c r="B72" s="305" t="s">
        <v>541</v>
      </c>
      <c r="C72" s="306"/>
      <c r="D72" s="306"/>
      <c r="E72" s="306"/>
      <c r="F72" s="306"/>
      <c r="G72" s="306"/>
      <c r="H72" s="306"/>
      <c r="I72" s="306"/>
      <c r="J72" s="307"/>
      <c r="K72" s="305" t="s">
        <v>603</v>
      </c>
      <c r="L72" s="306"/>
      <c r="M72" s="306"/>
      <c r="N72" s="306"/>
      <c r="O72" s="306"/>
      <c r="P72" s="306"/>
      <c r="Q72" s="306"/>
      <c r="R72" s="306"/>
      <c r="S72" s="306"/>
      <c r="T72" s="307"/>
      <c r="U72" s="305" t="s">
        <v>565</v>
      </c>
      <c r="V72" s="306"/>
      <c r="W72" s="306"/>
      <c r="X72" s="306"/>
      <c r="Y72" s="306"/>
      <c r="Z72" s="306"/>
      <c r="AA72" s="306"/>
      <c r="AB72" s="306"/>
      <c r="AC72" s="306"/>
      <c r="AD72" s="307"/>
    </row>
    <row r="73" spans="1:30" ht="45" customHeight="1" x14ac:dyDescent="0.25">
      <c r="A73" s="136">
        <v>10</v>
      </c>
      <c r="B73" s="305" t="s">
        <v>541</v>
      </c>
      <c r="C73" s="306"/>
      <c r="D73" s="306"/>
      <c r="E73" s="306"/>
      <c r="F73" s="306"/>
      <c r="G73" s="306"/>
      <c r="H73" s="306"/>
      <c r="I73" s="306"/>
      <c r="J73" s="307"/>
      <c r="K73" s="305" t="s">
        <v>653</v>
      </c>
      <c r="L73" s="306"/>
      <c r="M73" s="306"/>
      <c r="N73" s="306"/>
      <c r="O73" s="306"/>
      <c r="P73" s="306"/>
      <c r="Q73" s="306"/>
      <c r="R73" s="306"/>
      <c r="S73" s="306"/>
      <c r="T73" s="307"/>
      <c r="U73" s="305" t="s">
        <v>565</v>
      </c>
      <c r="V73" s="306"/>
      <c r="W73" s="306"/>
      <c r="X73" s="306"/>
      <c r="Y73" s="306"/>
      <c r="Z73" s="306"/>
      <c r="AA73" s="306"/>
      <c r="AB73" s="306"/>
      <c r="AC73" s="306"/>
      <c r="AD73" s="307"/>
    </row>
    <row r="74" spans="1:30" ht="45" customHeight="1" x14ac:dyDescent="0.25">
      <c r="A74" s="149">
        <v>11</v>
      </c>
      <c r="B74" s="305" t="s">
        <v>541</v>
      </c>
      <c r="C74" s="306"/>
      <c r="D74" s="306"/>
      <c r="E74" s="306"/>
      <c r="F74" s="306"/>
      <c r="G74" s="306"/>
      <c r="H74" s="306"/>
      <c r="I74" s="306"/>
      <c r="J74" s="307"/>
      <c r="K74" s="305" t="s">
        <v>655</v>
      </c>
      <c r="L74" s="306"/>
      <c r="M74" s="306"/>
      <c r="N74" s="306"/>
      <c r="O74" s="306"/>
      <c r="P74" s="306"/>
      <c r="Q74" s="306"/>
      <c r="R74" s="306"/>
      <c r="S74" s="306"/>
      <c r="T74" s="307"/>
      <c r="U74" s="305" t="s">
        <v>565</v>
      </c>
      <c r="V74" s="306"/>
      <c r="W74" s="306"/>
      <c r="X74" s="306"/>
      <c r="Y74" s="306"/>
      <c r="Z74" s="306"/>
      <c r="AA74" s="306"/>
      <c r="AB74" s="306"/>
      <c r="AC74" s="306"/>
      <c r="AD74" s="307"/>
    </row>
    <row r="75" spans="1:30" ht="45" customHeight="1" x14ac:dyDescent="0.25">
      <c r="A75" s="136">
        <v>12</v>
      </c>
      <c r="B75" s="305" t="s">
        <v>541</v>
      </c>
      <c r="C75" s="306"/>
      <c r="D75" s="306"/>
      <c r="E75" s="306"/>
      <c r="F75" s="306"/>
      <c r="G75" s="306"/>
      <c r="H75" s="306"/>
      <c r="I75" s="306"/>
      <c r="J75" s="307"/>
      <c r="K75" s="305" t="s">
        <v>656</v>
      </c>
      <c r="L75" s="306"/>
      <c r="M75" s="306"/>
      <c r="N75" s="306"/>
      <c r="O75" s="306"/>
      <c r="P75" s="306"/>
      <c r="Q75" s="306"/>
      <c r="R75" s="306"/>
      <c r="S75" s="306"/>
      <c r="T75" s="307"/>
      <c r="U75" s="305" t="s">
        <v>565</v>
      </c>
      <c r="V75" s="306"/>
      <c r="W75" s="306"/>
      <c r="X75" s="306"/>
      <c r="Y75" s="306"/>
      <c r="Z75" s="306"/>
      <c r="AA75" s="306"/>
      <c r="AB75" s="306"/>
      <c r="AC75" s="306"/>
      <c r="AD75" s="307"/>
    </row>
    <row r="76" spans="1:30" ht="45" customHeight="1" x14ac:dyDescent="0.25">
      <c r="A76" s="136">
        <v>13</v>
      </c>
      <c r="B76" s="305" t="s">
        <v>541</v>
      </c>
      <c r="C76" s="306"/>
      <c r="D76" s="306"/>
      <c r="E76" s="306"/>
      <c r="F76" s="306"/>
      <c r="G76" s="306"/>
      <c r="H76" s="306"/>
      <c r="I76" s="306"/>
      <c r="J76" s="307"/>
      <c r="K76" s="314" t="s">
        <v>657</v>
      </c>
      <c r="L76" s="315"/>
      <c r="M76" s="315"/>
      <c r="N76" s="315"/>
      <c r="O76" s="315"/>
      <c r="P76" s="315"/>
      <c r="Q76" s="315"/>
      <c r="R76" s="315"/>
      <c r="S76" s="315"/>
      <c r="T76" s="316"/>
      <c r="U76" s="305" t="s">
        <v>565</v>
      </c>
      <c r="V76" s="306"/>
      <c r="W76" s="306"/>
      <c r="X76" s="306"/>
      <c r="Y76" s="306"/>
      <c r="Z76" s="306"/>
      <c r="AA76" s="306"/>
      <c r="AB76" s="306"/>
      <c r="AC76" s="306"/>
      <c r="AD76" s="307"/>
    </row>
    <row r="77" spans="1:30" ht="45" customHeight="1" x14ac:dyDescent="0.25">
      <c r="A77" s="159">
        <v>14</v>
      </c>
      <c r="B77" s="305" t="s">
        <v>541</v>
      </c>
      <c r="C77" s="306"/>
      <c r="D77" s="306"/>
      <c r="E77" s="306"/>
      <c r="F77" s="306"/>
      <c r="G77" s="306"/>
      <c r="H77" s="306"/>
      <c r="I77" s="306"/>
      <c r="J77" s="307"/>
      <c r="K77" s="314" t="s">
        <v>659</v>
      </c>
      <c r="L77" s="315"/>
      <c r="M77" s="315"/>
      <c r="N77" s="315"/>
      <c r="O77" s="315"/>
      <c r="P77" s="315"/>
      <c r="Q77" s="315"/>
      <c r="R77" s="315"/>
      <c r="S77" s="315"/>
      <c r="T77" s="316"/>
      <c r="U77" s="305" t="s">
        <v>565</v>
      </c>
      <c r="V77" s="306"/>
      <c r="W77" s="306"/>
      <c r="X77" s="306"/>
      <c r="Y77" s="306"/>
      <c r="Z77" s="306"/>
      <c r="AA77" s="306"/>
      <c r="AB77" s="306"/>
      <c r="AC77" s="306"/>
      <c r="AD77" s="307"/>
    </row>
    <row r="78" spans="1:30" ht="45" customHeight="1" x14ac:dyDescent="0.25">
      <c r="A78" s="159">
        <v>15</v>
      </c>
      <c r="B78" s="305" t="s">
        <v>541</v>
      </c>
      <c r="C78" s="306"/>
      <c r="D78" s="306"/>
      <c r="E78" s="306"/>
      <c r="F78" s="306"/>
      <c r="G78" s="306"/>
      <c r="H78" s="306"/>
      <c r="I78" s="306"/>
      <c r="J78" s="307"/>
      <c r="K78" s="314" t="s">
        <v>660</v>
      </c>
      <c r="L78" s="315"/>
      <c r="M78" s="315"/>
      <c r="N78" s="315"/>
      <c r="O78" s="315"/>
      <c r="P78" s="315"/>
      <c r="Q78" s="315"/>
      <c r="R78" s="315"/>
      <c r="S78" s="315"/>
      <c r="T78" s="316"/>
      <c r="U78" s="305" t="s">
        <v>565</v>
      </c>
      <c r="V78" s="306"/>
      <c r="W78" s="306"/>
      <c r="X78" s="306"/>
      <c r="Y78" s="306"/>
      <c r="Z78" s="306"/>
      <c r="AA78" s="306"/>
      <c r="AB78" s="306"/>
      <c r="AC78" s="306"/>
      <c r="AD78" s="307"/>
    </row>
    <row r="79" spans="1:30" ht="45" customHeight="1" x14ac:dyDescent="0.25">
      <c r="A79" s="159">
        <v>16</v>
      </c>
      <c r="B79" s="305" t="s">
        <v>541</v>
      </c>
      <c r="C79" s="306"/>
      <c r="D79" s="306"/>
      <c r="E79" s="306"/>
      <c r="F79" s="306"/>
      <c r="G79" s="306"/>
      <c r="H79" s="306"/>
      <c r="I79" s="306"/>
      <c r="J79" s="307"/>
      <c r="K79" s="305" t="s">
        <v>661</v>
      </c>
      <c r="L79" s="306"/>
      <c r="M79" s="306"/>
      <c r="N79" s="306"/>
      <c r="O79" s="306"/>
      <c r="P79" s="306"/>
      <c r="Q79" s="306"/>
      <c r="R79" s="306"/>
      <c r="S79" s="306"/>
      <c r="T79" s="307"/>
      <c r="U79" s="305" t="s">
        <v>565</v>
      </c>
      <c r="V79" s="306"/>
      <c r="W79" s="306"/>
      <c r="X79" s="306"/>
      <c r="Y79" s="306"/>
      <c r="Z79" s="306"/>
      <c r="AA79" s="306"/>
      <c r="AB79" s="306"/>
      <c r="AC79" s="306"/>
      <c r="AD79" s="307"/>
    </row>
    <row r="80" spans="1:30" ht="45" customHeight="1" x14ac:dyDescent="0.25">
      <c r="A80" s="159">
        <v>17</v>
      </c>
      <c r="B80" s="305" t="s">
        <v>541</v>
      </c>
      <c r="C80" s="306"/>
      <c r="D80" s="306"/>
      <c r="E80" s="306"/>
      <c r="F80" s="306"/>
      <c r="G80" s="306"/>
      <c r="H80" s="306"/>
      <c r="I80" s="306"/>
      <c r="J80" s="307"/>
      <c r="K80" s="314" t="s">
        <v>662</v>
      </c>
      <c r="L80" s="315"/>
      <c r="M80" s="315"/>
      <c r="N80" s="315"/>
      <c r="O80" s="315"/>
      <c r="P80" s="315"/>
      <c r="Q80" s="315"/>
      <c r="R80" s="315"/>
      <c r="S80" s="315"/>
      <c r="T80" s="316"/>
      <c r="U80" s="305" t="s">
        <v>565</v>
      </c>
      <c r="V80" s="306"/>
      <c r="W80" s="306"/>
      <c r="X80" s="306"/>
      <c r="Y80" s="306"/>
      <c r="Z80" s="306"/>
      <c r="AA80" s="306"/>
      <c r="AB80" s="306"/>
      <c r="AC80" s="306"/>
      <c r="AD80" s="307"/>
    </row>
    <row r="81" spans="1:30" ht="45" customHeight="1" x14ac:dyDescent="0.25">
      <c r="A81" s="159">
        <v>18</v>
      </c>
      <c r="B81" s="305" t="s">
        <v>541</v>
      </c>
      <c r="C81" s="306"/>
      <c r="D81" s="306"/>
      <c r="E81" s="306"/>
      <c r="F81" s="306"/>
      <c r="G81" s="306"/>
      <c r="H81" s="306"/>
      <c r="I81" s="306"/>
      <c r="J81" s="307"/>
      <c r="K81" s="305" t="s">
        <v>663</v>
      </c>
      <c r="L81" s="306"/>
      <c r="M81" s="306"/>
      <c r="N81" s="306"/>
      <c r="O81" s="306"/>
      <c r="P81" s="306"/>
      <c r="Q81" s="306"/>
      <c r="R81" s="306"/>
      <c r="S81" s="306"/>
      <c r="T81" s="307"/>
      <c r="U81" s="305" t="s">
        <v>565</v>
      </c>
      <c r="V81" s="306"/>
      <c r="W81" s="306"/>
      <c r="X81" s="306"/>
      <c r="Y81" s="306"/>
      <c r="Z81" s="306"/>
      <c r="AA81" s="306"/>
      <c r="AB81" s="306"/>
      <c r="AC81" s="306"/>
      <c r="AD81" s="307"/>
    </row>
    <row r="82" spans="1:30" ht="45" customHeight="1" x14ac:dyDescent="0.25">
      <c r="A82" s="159">
        <v>19</v>
      </c>
      <c r="B82" s="305" t="s">
        <v>541</v>
      </c>
      <c r="C82" s="306"/>
      <c r="D82" s="306"/>
      <c r="E82" s="306"/>
      <c r="F82" s="306"/>
      <c r="G82" s="306"/>
      <c r="H82" s="306"/>
      <c r="I82" s="306"/>
      <c r="J82" s="307"/>
      <c r="K82" s="314" t="s">
        <v>664</v>
      </c>
      <c r="L82" s="315"/>
      <c r="M82" s="315"/>
      <c r="N82" s="315"/>
      <c r="O82" s="315"/>
      <c r="P82" s="315"/>
      <c r="Q82" s="315"/>
      <c r="R82" s="315"/>
      <c r="S82" s="315"/>
      <c r="T82" s="316"/>
      <c r="U82" s="305" t="s">
        <v>565</v>
      </c>
      <c r="V82" s="306"/>
      <c r="W82" s="306"/>
      <c r="X82" s="306"/>
      <c r="Y82" s="306"/>
      <c r="Z82" s="306"/>
      <c r="AA82" s="306"/>
      <c r="AB82" s="306"/>
      <c r="AC82" s="306"/>
      <c r="AD82" s="307"/>
    </row>
    <row r="83" spans="1:30" ht="45" customHeight="1" x14ac:dyDescent="0.25">
      <c r="A83" s="136">
        <v>20</v>
      </c>
      <c r="B83" s="305" t="s">
        <v>541</v>
      </c>
      <c r="C83" s="306"/>
      <c r="D83" s="306"/>
      <c r="E83" s="306"/>
      <c r="F83" s="306"/>
      <c r="G83" s="306"/>
      <c r="H83" s="306"/>
      <c r="I83" s="306"/>
      <c r="J83" s="307"/>
      <c r="K83" s="314" t="s">
        <v>665</v>
      </c>
      <c r="L83" s="315"/>
      <c r="M83" s="315"/>
      <c r="N83" s="315"/>
      <c r="O83" s="315"/>
      <c r="P83" s="315"/>
      <c r="Q83" s="315"/>
      <c r="R83" s="315"/>
      <c r="S83" s="315"/>
      <c r="T83" s="316"/>
      <c r="U83" s="305" t="s">
        <v>565</v>
      </c>
      <c r="V83" s="306"/>
      <c r="W83" s="306"/>
      <c r="X83" s="306"/>
      <c r="Y83" s="306"/>
      <c r="Z83" s="306"/>
      <c r="AA83" s="306"/>
      <c r="AB83" s="306"/>
      <c r="AC83" s="306"/>
      <c r="AD83" s="307"/>
    </row>
    <row r="84" spans="1:30" ht="45" customHeight="1" x14ac:dyDescent="0.25">
      <c r="A84" s="159">
        <v>21</v>
      </c>
      <c r="B84" s="305" t="s">
        <v>541</v>
      </c>
      <c r="C84" s="306"/>
      <c r="D84" s="306"/>
      <c r="E84" s="306"/>
      <c r="F84" s="306"/>
      <c r="G84" s="306"/>
      <c r="H84" s="306"/>
      <c r="I84" s="306"/>
      <c r="J84" s="307"/>
      <c r="K84" s="314" t="s">
        <v>666</v>
      </c>
      <c r="L84" s="315"/>
      <c r="M84" s="315"/>
      <c r="N84" s="315"/>
      <c r="O84" s="315"/>
      <c r="P84" s="315"/>
      <c r="Q84" s="315"/>
      <c r="R84" s="315"/>
      <c r="S84" s="315"/>
      <c r="T84" s="316"/>
      <c r="U84" s="305" t="s">
        <v>565</v>
      </c>
      <c r="V84" s="306"/>
      <c r="W84" s="306"/>
      <c r="X84" s="306"/>
      <c r="Y84" s="306"/>
      <c r="Z84" s="306"/>
      <c r="AA84" s="306"/>
      <c r="AB84" s="306"/>
      <c r="AC84" s="306"/>
      <c r="AD84" s="307"/>
    </row>
    <row r="85" spans="1:30" ht="45" customHeight="1" x14ac:dyDescent="0.25">
      <c r="A85" s="159">
        <v>22</v>
      </c>
      <c r="B85" s="305" t="s">
        <v>541</v>
      </c>
      <c r="C85" s="306"/>
      <c r="D85" s="306"/>
      <c r="E85" s="306"/>
      <c r="F85" s="306"/>
      <c r="G85" s="306"/>
      <c r="H85" s="306"/>
      <c r="I85" s="306"/>
      <c r="J85" s="307"/>
      <c r="K85" s="314" t="s">
        <v>667</v>
      </c>
      <c r="L85" s="315"/>
      <c r="M85" s="315"/>
      <c r="N85" s="315"/>
      <c r="O85" s="315"/>
      <c r="P85" s="315"/>
      <c r="Q85" s="315"/>
      <c r="R85" s="315"/>
      <c r="S85" s="315"/>
      <c r="T85" s="316"/>
      <c r="U85" s="305" t="s">
        <v>565</v>
      </c>
      <c r="V85" s="306"/>
      <c r="W85" s="306"/>
      <c r="X85" s="306"/>
      <c r="Y85" s="306"/>
      <c r="Z85" s="306"/>
      <c r="AA85" s="306"/>
      <c r="AB85" s="306"/>
      <c r="AC85" s="306"/>
      <c r="AD85" s="307"/>
    </row>
    <row r="86" spans="1:30" ht="45" customHeight="1" x14ac:dyDescent="0.25">
      <c r="A86" s="159">
        <v>23</v>
      </c>
      <c r="B86" s="305" t="s">
        <v>541</v>
      </c>
      <c r="C86" s="306"/>
      <c r="D86" s="306"/>
      <c r="E86" s="306"/>
      <c r="F86" s="306"/>
      <c r="G86" s="306"/>
      <c r="H86" s="306"/>
      <c r="I86" s="306"/>
      <c r="J86" s="307"/>
      <c r="K86" s="314" t="s">
        <v>669</v>
      </c>
      <c r="L86" s="315"/>
      <c r="M86" s="315"/>
      <c r="N86" s="315"/>
      <c r="O86" s="315"/>
      <c r="P86" s="315"/>
      <c r="Q86" s="315"/>
      <c r="R86" s="315"/>
      <c r="S86" s="315"/>
      <c r="T86" s="316"/>
      <c r="U86" s="305" t="s">
        <v>565</v>
      </c>
      <c r="V86" s="306"/>
      <c r="W86" s="306"/>
      <c r="X86" s="306"/>
      <c r="Y86" s="306"/>
      <c r="Z86" s="306"/>
      <c r="AA86" s="306"/>
      <c r="AB86" s="306"/>
      <c r="AC86" s="306"/>
      <c r="AD86" s="307"/>
    </row>
    <row r="87" spans="1:30" ht="45" customHeight="1" x14ac:dyDescent="0.25">
      <c r="A87" s="159">
        <v>24</v>
      </c>
      <c r="B87" s="305" t="s">
        <v>541</v>
      </c>
      <c r="C87" s="306"/>
      <c r="D87" s="306"/>
      <c r="E87" s="306"/>
      <c r="F87" s="306"/>
      <c r="G87" s="306"/>
      <c r="H87" s="306"/>
      <c r="I87" s="306"/>
      <c r="J87" s="307"/>
      <c r="K87" s="305" t="s">
        <v>670</v>
      </c>
      <c r="L87" s="306"/>
      <c r="M87" s="306"/>
      <c r="N87" s="306"/>
      <c r="O87" s="306"/>
      <c r="P87" s="306"/>
      <c r="Q87" s="306"/>
      <c r="R87" s="306"/>
      <c r="S87" s="306"/>
      <c r="T87" s="307"/>
      <c r="U87" s="305" t="s">
        <v>565</v>
      </c>
      <c r="V87" s="306"/>
      <c r="W87" s="306"/>
      <c r="X87" s="306"/>
      <c r="Y87" s="306"/>
      <c r="Z87" s="306"/>
      <c r="AA87" s="306"/>
      <c r="AB87" s="306"/>
      <c r="AC87" s="306"/>
      <c r="AD87" s="307"/>
    </row>
    <row r="88" spans="1:30" ht="45" customHeight="1" x14ac:dyDescent="0.25">
      <c r="A88" s="159">
        <v>25</v>
      </c>
      <c r="B88" s="305" t="s">
        <v>541</v>
      </c>
      <c r="C88" s="306"/>
      <c r="D88" s="306"/>
      <c r="E88" s="306"/>
      <c r="F88" s="306"/>
      <c r="G88" s="306"/>
      <c r="H88" s="306"/>
      <c r="I88" s="306"/>
      <c r="J88" s="307"/>
      <c r="K88" s="305" t="s">
        <v>668</v>
      </c>
      <c r="L88" s="306"/>
      <c r="M88" s="306"/>
      <c r="N88" s="306"/>
      <c r="O88" s="306"/>
      <c r="P88" s="306"/>
      <c r="Q88" s="306"/>
      <c r="R88" s="306"/>
      <c r="S88" s="306"/>
      <c r="T88" s="307"/>
      <c r="U88" s="305" t="s">
        <v>565</v>
      </c>
      <c r="V88" s="306"/>
      <c r="W88" s="306"/>
      <c r="X88" s="306"/>
      <c r="Y88" s="306"/>
      <c r="Z88" s="306"/>
      <c r="AA88" s="306"/>
      <c r="AB88" s="306"/>
      <c r="AC88" s="306"/>
      <c r="AD88" s="307"/>
    </row>
    <row r="89" spans="1:30" ht="45" customHeight="1" x14ac:dyDescent="0.25">
      <c r="A89" s="136">
        <v>26</v>
      </c>
      <c r="B89" s="305" t="s">
        <v>541</v>
      </c>
      <c r="C89" s="306"/>
      <c r="D89" s="306"/>
      <c r="E89" s="306"/>
      <c r="F89" s="306"/>
      <c r="G89" s="306"/>
      <c r="H89" s="306"/>
      <c r="I89" s="306"/>
      <c r="J89" s="307"/>
      <c r="K89" s="320" t="s">
        <v>658</v>
      </c>
      <c r="L89" s="320"/>
      <c r="M89" s="320"/>
      <c r="N89" s="320"/>
      <c r="O89" s="320"/>
      <c r="P89" s="320"/>
      <c r="Q89" s="320"/>
      <c r="R89" s="320"/>
      <c r="S89" s="320"/>
      <c r="T89" s="320"/>
      <c r="U89" s="305" t="s">
        <v>564</v>
      </c>
      <c r="V89" s="306"/>
      <c r="W89" s="306"/>
      <c r="X89" s="306"/>
      <c r="Y89" s="306"/>
      <c r="Z89" s="306"/>
      <c r="AA89" s="306"/>
      <c r="AB89" s="306"/>
      <c r="AC89" s="306"/>
      <c r="AD89" s="307"/>
    </row>
    <row r="90" spans="1:30" ht="45" customHeight="1" x14ac:dyDescent="0.25">
      <c r="A90" s="308" t="s">
        <v>542</v>
      </c>
      <c r="B90" s="309"/>
      <c r="C90" s="309"/>
      <c r="D90" s="309"/>
      <c r="E90" s="309"/>
      <c r="F90" s="309"/>
      <c r="G90" s="309"/>
      <c r="H90" s="309"/>
      <c r="I90" s="309"/>
      <c r="J90" s="309"/>
      <c r="K90" s="309"/>
      <c r="L90" s="309"/>
      <c r="M90" s="309"/>
      <c r="N90" s="309"/>
      <c r="O90" s="309"/>
      <c r="P90" s="309"/>
      <c r="Q90" s="309"/>
      <c r="R90" s="309"/>
      <c r="S90" s="309"/>
      <c r="T90" s="309"/>
      <c r="U90" s="309"/>
      <c r="V90" s="309"/>
      <c r="W90" s="309"/>
      <c r="X90" s="309"/>
      <c r="Y90" s="309"/>
      <c r="Z90" s="309"/>
      <c r="AA90" s="309"/>
      <c r="AB90" s="309"/>
      <c r="AC90" s="309"/>
      <c r="AD90" s="310"/>
    </row>
    <row r="91" spans="1:30" ht="42.75" customHeight="1" x14ac:dyDescent="0.25">
      <c r="A91" s="308" t="s">
        <v>478</v>
      </c>
      <c r="B91" s="309"/>
      <c r="C91" s="309"/>
      <c r="D91" s="309"/>
      <c r="E91" s="309"/>
      <c r="F91" s="309"/>
      <c r="G91" s="309"/>
      <c r="H91" s="309"/>
      <c r="I91" s="309"/>
      <c r="J91" s="310"/>
      <c r="K91" s="311" t="s">
        <v>479</v>
      </c>
      <c r="L91" s="312"/>
      <c r="M91" s="312"/>
      <c r="N91" s="312"/>
      <c r="O91" s="312"/>
      <c r="P91" s="312"/>
      <c r="Q91" s="312"/>
      <c r="R91" s="312"/>
      <c r="S91" s="312"/>
      <c r="T91" s="313"/>
      <c r="U91" s="311" t="s">
        <v>481</v>
      </c>
      <c r="V91" s="312"/>
      <c r="W91" s="312"/>
      <c r="X91" s="312"/>
      <c r="Y91" s="312"/>
      <c r="Z91" s="312"/>
      <c r="AA91" s="312"/>
      <c r="AB91" s="312"/>
      <c r="AC91" s="312"/>
      <c r="AD91" s="313"/>
    </row>
    <row r="92" spans="1:30" ht="42.75" customHeight="1" x14ac:dyDescent="0.25">
      <c r="A92" s="158">
        <v>1</v>
      </c>
      <c r="B92" s="308" t="s">
        <v>676</v>
      </c>
      <c r="C92" s="309"/>
      <c r="D92" s="309"/>
      <c r="E92" s="309"/>
      <c r="F92" s="309"/>
      <c r="G92" s="309"/>
      <c r="H92" s="309"/>
      <c r="I92" s="309"/>
      <c r="J92" s="310"/>
      <c r="K92" s="308" t="s">
        <v>678</v>
      </c>
      <c r="L92" s="309"/>
      <c r="M92" s="309"/>
      <c r="N92" s="309"/>
      <c r="O92" s="309"/>
      <c r="P92" s="309"/>
      <c r="Q92" s="309"/>
      <c r="R92" s="309"/>
      <c r="S92" s="309"/>
      <c r="T92" s="310"/>
      <c r="U92" s="311" t="s">
        <v>564</v>
      </c>
      <c r="V92" s="312"/>
      <c r="W92" s="312"/>
      <c r="X92" s="312"/>
      <c r="Y92" s="312"/>
      <c r="Z92" s="312"/>
      <c r="AA92" s="312"/>
      <c r="AB92" s="312"/>
      <c r="AC92" s="312"/>
      <c r="AD92" s="313"/>
    </row>
    <row r="93" spans="1:30" ht="42.75" customHeight="1" x14ac:dyDescent="0.25">
      <c r="A93" s="158">
        <v>2</v>
      </c>
      <c r="B93" s="308" t="s">
        <v>676</v>
      </c>
      <c r="C93" s="309"/>
      <c r="D93" s="309"/>
      <c r="E93" s="309"/>
      <c r="F93" s="309"/>
      <c r="G93" s="309"/>
      <c r="H93" s="309"/>
      <c r="I93" s="309"/>
      <c r="J93" s="310"/>
      <c r="K93" s="308" t="s">
        <v>679</v>
      </c>
      <c r="L93" s="309"/>
      <c r="M93" s="309"/>
      <c r="N93" s="309"/>
      <c r="O93" s="309"/>
      <c r="P93" s="309"/>
      <c r="Q93" s="309"/>
      <c r="R93" s="309"/>
      <c r="S93" s="309"/>
      <c r="T93" s="310"/>
      <c r="U93" s="311" t="s">
        <v>564</v>
      </c>
      <c r="V93" s="312"/>
      <c r="W93" s="312"/>
      <c r="X93" s="312"/>
      <c r="Y93" s="312"/>
      <c r="Z93" s="312"/>
      <c r="AA93" s="312"/>
      <c r="AB93" s="312"/>
      <c r="AC93" s="312"/>
      <c r="AD93" s="313"/>
    </row>
    <row r="94" spans="1:30" ht="42.75" customHeight="1" x14ac:dyDescent="0.25">
      <c r="A94" s="158">
        <v>3</v>
      </c>
      <c r="B94" s="308" t="s">
        <v>676</v>
      </c>
      <c r="C94" s="309"/>
      <c r="D94" s="309"/>
      <c r="E94" s="309"/>
      <c r="F94" s="309"/>
      <c r="G94" s="309"/>
      <c r="H94" s="309"/>
      <c r="I94" s="309"/>
      <c r="J94" s="310"/>
      <c r="K94" s="311" t="s">
        <v>680</v>
      </c>
      <c r="L94" s="312"/>
      <c r="M94" s="312"/>
      <c r="N94" s="312"/>
      <c r="O94" s="312"/>
      <c r="P94" s="312"/>
      <c r="Q94" s="312"/>
      <c r="R94" s="312"/>
      <c r="S94" s="312"/>
      <c r="T94" s="313"/>
      <c r="U94" s="311" t="s">
        <v>564</v>
      </c>
      <c r="V94" s="312"/>
      <c r="W94" s="312"/>
      <c r="X94" s="312"/>
      <c r="Y94" s="312"/>
      <c r="Z94" s="312"/>
      <c r="AA94" s="312"/>
      <c r="AB94" s="312"/>
      <c r="AC94" s="312"/>
      <c r="AD94" s="313"/>
    </row>
    <row r="95" spans="1:30" ht="39.75" customHeight="1" x14ac:dyDescent="0.25">
      <c r="A95" s="137">
        <v>4</v>
      </c>
      <c r="B95" s="308" t="s">
        <v>676</v>
      </c>
      <c r="C95" s="309"/>
      <c r="D95" s="309"/>
      <c r="E95" s="309"/>
      <c r="F95" s="309"/>
      <c r="G95" s="309"/>
      <c r="H95" s="309"/>
      <c r="I95" s="309"/>
      <c r="J95" s="310"/>
      <c r="K95" s="308" t="s">
        <v>677</v>
      </c>
      <c r="L95" s="309"/>
      <c r="M95" s="309"/>
      <c r="N95" s="309"/>
      <c r="O95" s="309"/>
      <c r="P95" s="309"/>
      <c r="Q95" s="309"/>
      <c r="R95" s="309"/>
      <c r="S95" s="309"/>
      <c r="T95" s="310"/>
      <c r="U95" s="311" t="s">
        <v>564</v>
      </c>
      <c r="V95" s="312"/>
      <c r="W95" s="312"/>
      <c r="X95" s="312"/>
      <c r="Y95" s="312"/>
      <c r="Z95" s="312"/>
      <c r="AA95" s="312"/>
      <c r="AB95" s="312"/>
      <c r="AC95" s="312"/>
      <c r="AD95" s="313"/>
    </row>
    <row r="96" spans="1:30" ht="45.75" customHeight="1" x14ac:dyDescent="0.25">
      <c r="A96" s="308" t="s">
        <v>544</v>
      </c>
      <c r="B96" s="309"/>
      <c r="C96" s="309"/>
      <c r="D96" s="309"/>
      <c r="E96" s="309"/>
      <c r="F96" s="309"/>
      <c r="G96" s="309"/>
      <c r="H96" s="309"/>
      <c r="I96" s="309"/>
      <c r="J96" s="309"/>
      <c r="K96" s="309"/>
      <c r="L96" s="309"/>
      <c r="M96" s="309"/>
      <c r="N96" s="309"/>
      <c r="O96" s="309"/>
      <c r="P96" s="309"/>
      <c r="Q96" s="309"/>
      <c r="R96" s="309"/>
      <c r="S96" s="309"/>
      <c r="T96" s="309"/>
      <c r="U96" s="309"/>
      <c r="V96" s="309"/>
      <c r="W96" s="309"/>
      <c r="X96" s="309"/>
      <c r="Y96" s="309"/>
      <c r="Z96" s="309"/>
      <c r="AA96" s="309"/>
      <c r="AB96" s="309"/>
      <c r="AC96" s="309"/>
      <c r="AD96" s="310"/>
    </row>
    <row r="97" spans="1:30" ht="59.25" customHeight="1" x14ac:dyDescent="0.25">
      <c r="A97" s="308" t="s">
        <v>478</v>
      </c>
      <c r="B97" s="309"/>
      <c r="C97" s="309"/>
      <c r="D97" s="309"/>
      <c r="E97" s="309"/>
      <c r="F97" s="309"/>
      <c r="G97" s="309"/>
      <c r="H97" s="309"/>
      <c r="I97" s="309"/>
      <c r="J97" s="310"/>
      <c r="K97" s="311" t="s">
        <v>479</v>
      </c>
      <c r="L97" s="312"/>
      <c r="M97" s="312"/>
      <c r="N97" s="312"/>
      <c r="O97" s="312"/>
      <c r="P97" s="312"/>
      <c r="Q97" s="312"/>
      <c r="R97" s="312"/>
      <c r="S97" s="312"/>
      <c r="T97" s="313"/>
      <c r="U97" s="311" t="s">
        <v>481</v>
      </c>
      <c r="V97" s="312"/>
      <c r="W97" s="312"/>
      <c r="X97" s="312"/>
      <c r="Y97" s="312"/>
      <c r="Z97" s="312"/>
      <c r="AA97" s="312"/>
      <c r="AB97" s="312"/>
      <c r="AC97" s="312"/>
      <c r="AD97" s="313"/>
    </row>
    <row r="98" spans="1:30" ht="60" customHeight="1" x14ac:dyDescent="0.25">
      <c r="A98" s="136">
        <v>1</v>
      </c>
      <c r="B98" s="363" t="s">
        <v>545</v>
      </c>
      <c r="C98" s="363"/>
      <c r="D98" s="363"/>
      <c r="E98" s="363"/>
      <c r="F98" s="363"/>
      <c r="G98" s="363"/>
      <c r="H98" s="363"/>
      <c r="I98" s="363"/>
      <c r="J98" s="363"/>
      <c r="K98" s="363" t="s">
        <v>546</v>
      </c>
      <c r="L98" s="363"/>
      <c r="M98" s="363"/>
      <c r="N98" s="363"/>
      <c r="O98" s="363"/>
      <c r="P98" s="363"/>
      <c r="Q98" s="363"/>
      <c r="R98" s="363"/>
      <c r="S98" s="363"/>
      <c r="T98" s="363"/>
      <c r="U98" s="356" t="s">
        <v>604</v>
      </c>
      <c r="V98" s="357"/>
      <c r="W98" s="357"/>
      <c r="X98" s="357"/>
      <c r="Y98" s="357"/>
      <c r="Z98" s="357"/>
      <c r="AA98" s="357"/>
      <c r="AB98" s="357"/>
      <c r="AC98" s="357"/>
      <c r="AD98" s="357"/>
    </row>
    <row r="99" spans="1:30" ht="43.5" customHeight="1" x14ac:dyDescent="0.25">
      <c r="A99" s="360" t="s">
        <v>547</v>
      </c>
      <c r="B99" s="361"/>
      <c r="C99" s="361"/>
      <c r="D99" s="361"/>
      <c r="E99" s="361"/>
      <c r="F99" s="361"/>
      <c r="G99" s="361"/>
      <c r="H99" s="361"/>
      <c r="I99" s="361"/>
      <c r="J99" s="361"/>
      <c r="K99" s="361"/>
      <c r="L99" s="361"/>
      <c r="M99" s="361"/>
      <c r="N99" s="361"/>
      <c r="O99" s="361"/>
      <c r="P99" s="361"/>
      <c r="Q99" s="361"/>
      <c r="R99" s="361"/>
      <c r="S99" s="361"/>
      <c r="T99" s="361"/>
      <c r="U99" s="361"/>
      <c r="V99" s="361"/>
      <c r="W99" s="361"/>
      <c r="X99" s="361"/>
      <c r="Y99" s="361"/>
      <c r="Z99" s="361"/>
      <c r="AA99" s="361"/>
      <c r="AB99" s="361"/>
      <c r="AC99" s="361"/>
      <c r="AD99" s="362"/>
    </row>
    <row r="100" spans="1:30" ht="25.5" customHeight="1" x14ac:dyDescent="0.25">
      <c r="A100" s="308" t="s">
        <v>478</v>
      </c>
      <c r="B100" s="309"/>
      <c r="C100" s="309"/>
      <c r="D100" s="309"/>
      <c r="E100" s="309"/>
      <c r="F100" s="309"/>
      <c r="G100" s="309"/>
      <c r="H100" s="309"/>
      <c r="I100" s="309"/>
      <c r="J100" s="310"/>
      <c r="K100" s="311" t="s">
        <v>479</v>
      </c>
      <c r="L100" s="312"/>
      <c r="M100" s="312"/>
      <c r="N100" s="312"/>
      <c r="O100" s="312"/>
      <c r="P100" s="312"/>
      <c r="Q100" s="312"/>
      <c r="R100" s="312"/>
      <c r="S100" s="312"/>
      <c r="T100" s="313"/>
      <c r="U100" s="311" t="s">
        <v>481</v>
      </c>
      <c r="V100" s="312"/>
      <c r="W100" s="312"/>
      <c r="X100" s="312"/>
      <c r="Y100" s="312"/>
      <c r="Z100" s="312"/>
      <c r="AA100" s="312"/>
      <c r="AB100" s="312"/>
      <c r="AC100" s="312"/>
      <c r="AD100" s="313"/>
    </row>
    <row r="101" spans="1:30" ht="24.75" customHeight="1" x14ac:dyDescent="0.25">
      <c r="A101" s="136">
        <v>1</v>
      </c>
      <c r="B101" s="320" t="s">
        <v>555</v>
      </c>
      <c r="C101" s="320"/>
      <c r="D101" s="320"/>
      <c r="E101" s="320"/>
      <c r="F101" s="320"/>
      <c r="G101" s="320"/>
      <c r="H101" s="320"/>
      <c r="I101" s="320"/>
      <c r="J101" s="320"/>
      <c r="K101" s="320" t="s">
        <v>560</v>
      </c>
      <c r="L101" s="320"/>
      <c r="M101" s="320"/>
      <c r="N101" s="320"/>
      <c r="O101" s="320"/>
      <c r="P101" s="320"/>
      <c r="Q101" s="320"/>
      <c r="R101" s="320"/>
      <c r="S101" s="320"/>
      <c r="T101" s="320"/>
      <c r="U101" s="314" t="s">
        <v>671</v>
      </c>
      <c r="V101" s="315"/>
      <c r="W101" s="315"/>
      <c r="X101" s="315"/>
      <c r="Y101" s="315"/>
      <c r="Z101" s="315"/>
      <c r="AA101" s="315"/>
      <c r="AB101" s="315"/>
      <c r="AC101" s="315"/>
      <c r="AD101" s="316"/>
    </row>
    <row r="102" spans="1:30" ht="38.25" customHeight="1" x14ac:dyDescent="0.25">
      <c r="A102" s="136">
        <v>2</v>
      </c>
      <c r="B102" s="320" t="s">
        <v>555</v>
      </c>
      <c r="C102" s="320"/>
      <c r="D102" s="320"/>
      <c r="E102" s="320"/>
      <c r="F102" s="320"/>
      <c r="G102" s="320"/>
      <c r="H102" s="320"/>
      <c r="I102" s="320"/>
      <c r="J102" s="320"/>
      <c r="K102" s="320" t="s">
        <v>560</v>
      </c>
      <c r="L102" s="320"/>
      <c r="M102" s="320"/>
      <c r="N102" s="320"/>
      <c r="O102" s="320"/>
      <c r="P102" s="320"/>
      <c r="Q102" s="320"/>
      <c r="R102" s="320"/>
      <c r="S102" s="320"/>
      <c r="T102" s="320"/>
      <c r="U102" s="314" t="s">
        <v>672</v>
      </c>
      <c r="V102" s="315"/>
      <c r="W102" s="315"/>
      <c r="X102" s="315"/>
      <c r="Y102" s="315"/>
      <c r="Z102" s="315"/>
      <c r="AA102" s="315"/>
      <c r="AB102" s="315"/>
      <c r="AC102" s="315"/>
      <c r="AD102" s="316"/>
    </row>
    <row r="103" spans="1:30" ht="38.25" customHeight="1" x14ac:dyDescent="0.25">
      <c r="A103" s="136">
        <v>3</v>
      </c>
      <c r="B103" s="320" t="s">
        <v>555</v>
      </c>
      <c r="C103" s="320"/>
      <c r="D103" s="320"/>
      <c r="E103" s="320"/>
      <c r="F103" s="320"/>
      <c r="G103" s="320"/>
      <c r="H103" s="320"/>
      <c r="I103" s="320"/>
      <c r="J103" s="320"/>
      <c r="K103" s="320" t="s">
        <v>560</v>
      </c>
      <c r="L103" s="320"/>
      <c r="M103" s="320"/>
      <c r="N103" s="320"/>
      <c r="O103" s="320"/>
      <c r="P103" s="320"/>
      <c r="Q103" s="320"/>
      <c r="R103" s="320"/>
      <c r="S103" s="320"/>
      <c r="T103" s="320"/>
      <c r="U103" s="314" t="s">
        <v>579</v>
      </c>
      <c r="V103" s="315"/>
      <c r="W103" s="315"/>
      <c r="X103" s="315"/>
      <c r="Y103" s="315"/>
      <c r="Z103" s="315"/>
      <c r="AA103" s="315"/>
      <c r="AB103" s="315"/>
      <c r="AC103" s="315"/>
      <c r="AD103" s="316"/>
    </row>
    <row r="104" spans="1:30" ht="38.25" customHeight="1" x14ac:dyDescent="0.25">
      <c r="A104" s="136">
        <v>4</v>
      </c>
      <c r="B104" s="320" t="s">
        <v>555</v>
      </c>
      <c r="C104" s="320"/>
      <c r="D104" s="320"/>
      <c r="E104" s="320"/>
      <c r="F104" s="320"/>
      <c r="G104" s="320"/>
      <c r="H104" s="320"/>
      <c r="I104" s="320"/>
      <c r="J104" s="320"/>
      <c r="K104" s="320" t="s">
        <v>560</v>
      </c>
      <c r="L104" s="320"/>
      <c r="M104" s="320"/>
      <c r="N104" s="320"/>
      <c r="O104" s="320"/>
      <c r="P104" s="320"/>
      <c r="Q104" s="320"/>
      <c r="R104" s="320"/>
      <c r="S104" s="320"/>
      <c r="T104" s="320"/>
      <c r="U104" s="314" t="s">
        <v>580</v>
      </c>
      <c r="V104" s="315"/>
      <c r="W104" s="315"/>
      <c r="X104" s="315"/>
      <c r="Y104" s="315"/>
      <c r="Z104" s="315"/>
      <c r="AA104" s="315"/>
      <c r="AB104" s="315"/>
      <c r="AC104" s="315"/>
      <c r="AD104" s="316"/>
    </row>
    <row r="105" spans="1:30" ht="38.25" customHeight="1" x14ac:dyDescent="0.25">
      <c r="A105" s="136">
        <v>5</v>
      </c>
      <c r="B105" s="320" t="s">
        <v>555</v>
      </c>
      <c r="C105" s="320"/>
      <c r="D105" s="320"/>
      <c r="E105" s="320"/>
      <c r="F105" s="320"/>
      <c r="G105" s="320"/>
      <c r="H105" s="320"/>
      <c r="I105" s="320"/>
      <c r="J105" s="320"/>
      <c r="K105" s="320" t="s">
        <v>560</v>
      </c>
      <c r="L105" s="320"/>
      <c r="M105" s="320"/>
      <c r="N105" s="320"/>
      <c r="O105" s="320"/>
      <c r="P105" s="320"/>
      <c r="Q105" s="320"/>
      <c r="R105" s="320"/>
      <c r="S105" s="320"/>
      <c r="T105" s="320"/>
      <c r="U105" s="314" t="s">
        <v>605</v>
      </c>
      <c r="V105" s="315"/>
      <c r="W105" s="315"/>
      <c r="X105" s="315"/>
      <c r="Y105" s="315"/>
      <c r="Z105" s="315"/>
      <c r="AA105" s="315"/>
      <c r="AB105" s="315"/>
      <c r="AC105" s="315"/>
      <c r="AD105" s="316"/>
    </row>
    <row r="106" spans="1:30" ht="38.25" customHeight="1" x14ac:dyDescent="0.25">
      <c r="A106" s="136">
        <v>6</v>
      </c>
      <c r="B106" s="320" t="s">
        <v>555</v>
      </c>
      <c r="C106" s="320"/>
      <c r="D106" s="320"/>
      <c r="E106" s="320"/>
      <c r="F106" s="320"/>
      <c r="G106" s="320"/>
      <c r="H106" s="320"/>
      <c r="I106" s="320"/>
      <c r="J106" s="320"/>
      <c r="K106" s="320" t="s">
        <v>560</v>
      </c>
      <c r="L106" s="320"/>
      <c r="M106" s="320"/>
      <c r="N106" s="320"/>
      <c r="O106" s="320"/>
      <c r="P106" s="320"/>
      <c r="Q106" s="320"/>
      <c r="R106" s="320"/>
      <c r="S106" s="320"/>
      <c r="T106" s="320"/>
      <c r="U106" s="314" t="s">
        <v>673</v>
      </c>
      <c r="V106" s="315"/>
      <c r="W106" s="315"/>
      <c r="X106" s="315"/>
      <c r="Y106" s="315"/>
      <c r="Z106" s="315"/>
      <c r="AA106" s="315"/>
      <c r="AB106" s="315"/>
      <c r="AC106" s="315"/>
      <c r="AD106" s="316"/>
    </row>
    <row r="107" spans="1:30" ht="38.25" customHeight="1" x14ac:dyDescent="0.25">
      <c r="A107" s="136">
        <v>7</v>
      </c>
      <c r="B107" s="320" t="s">
        <v>555</v>
      </c>
      <c r="C107" s="320"/>
      <c r="D107" s="320"/>
      <c r="E107" s="320"/>
      <c r="F107" s="320"/>
      <c r="G107" s="320"/>
      <c r="H107" s="320"/>
      <c r="I107" s="320"/>
      <c r="J107" s="320"/>
      <c r="K107" s="320" t="s">
        <v>560</v>
      </c>
      <c r="L107" s="320"/>
      <c r="M107" s="320"/>
      <c r="N107" s="320"/>
      <c r="O107" s="320"/>
      <c r="P107" s="320"/>
      <c r="Q107" s="320"/>
      <c r="R107" s="320"/>
      <c r="S107" s="320"/>
      <c r="T107" s="320"/>
      <c r="U107" s="314" t="s">
        <v>606</v>
      </c>
      <c r="V107" s="315"/>
      <c r="W107" s="315"/>
      <c r="X107" s="315"/>
      <c r="Y107" s="315"/>
      <c r="Z107" s="315"/>
      <c r="AA107" s="315"/>
      <c r="AB107" s="315"/>
      <c r="AC107" s="315"/>
      <c r="AD107" s="316"/>
    </row>
    <row r="108" spans="1:30" ht="38.25" customHeight="1" x14ac:dyDescent="0.25">
      <c r="A108" s="136">
        <v>8</v>
      </c>
      <c r="B108" s="320" t="s">
        <v>555</v>
      </c>
      <c r="C108" s="320"/>
      <c r="D108" s="320"/>
      <c r="E108" s="320"/>
      <c r="F108" s="320"/>
      <c r="G108" s="320"/>
      <c r="H108" s="320"/>
      <c r="I108" s="320"/>
      <c r="J108" s="320"/>
      <c r="K108" s="320" t="s">
        <v>560</v>
      </c>
      <c r="L108" s="320"/>
      <c r="M108" s="320"/>
      <c r="N108" s="320"/>
      <c r="O108" s="320"/>
      <c r="P108" s="320"/>
      <c r="Q108" s="320"/>
      <c r="R108" s="320"/>
      <c r="S108" s="320"/>
      <c r="T108" s="320"/>
      <c r="U108" s="314" t="s">
        <v>607</v>
      </c>
      <c r="V108" s="315"/>
      <c r="W108" s="315"/>
      <c r="X108" s="315"/>
      <c r="Y108" s="315"/>
      <c r="Z108" s="315"/>
      <c r="AA108" s="315"/>
      <c r="AB108" s="315"/>
      <c r="AC108" s="315"/>
      <c r="AD108" s="316"/>
    </row>
    <row r="109" spans="1:30" ht="38.25" customHeight="1" x14ac:dyDescent="0.25">
      <c r="A109" s="136">
        <v>9</v>
      </c>
      <c r="B109" s="320" t="s">
        <v>555</v>
      </c>
      <c r="C109" s="320"/>
      <c r="D109" s="320"/>
      <c r="E109" s="320"/>
      <c r="F109" s="320"/>
      <c r="G109" s="320"/>
      <c r="H109" s="320"/>
      <c r="I109" s="320"/>
      <c r="J109" s="320"/>
      <c r="K109" s="320" t="s">
        <v>560</v>
      </c>
      <c r="L109" s="320"/>
      <c r="M109" s="320"/>
      <c r="N109" s="320"/>
      <c r="O109" s="320"/>
      <c r="P109" s="320"/>
      <c r="Q109" s="320"/>
      <c r="R109" s="320"/>
      <c r="S109" s="320"/>
      <c r="T109" s="320"/>
      <c r="U109" s="314" t="s">
        <v>608</v>
      </c>
      <c r="V109" s="315"/>
      <c r="W109" s="315"/>
      <c r="X109" s="315"/>
      <c r="Y109" s="315"/>
      <c r="Z109" s="315"/>
      <c r="AA109" s="315"/>
      <c r="AB109" s="315"/>
      <c r="AC109" s="315"/>
      <c r="AD109" s="316"/>
    </row>
    <row r="110" spans="1:30" ht="38.25" customHeight="1" x14ac:dyDescent="0.25">
      <c r="A110" s="136">
        <v>10</v>
      </c>
      <c r="B110" s="320" t="s">
        <v>555</v>
      </c>
      <c r="C110" s="320"/>
      <c r="D110" s="320"/>
      <c r="E110" s="320"/>
      <c r="F110" s="320"/>
      <c r="G110" s="320"/>
      <c r="H110" s="320"/>
      <c r="I110" s="320"/>
      <c r="J110" s="320"/>
      <c r="K110" s="320" t="s">
        <v>560</v>
      </c>
      <c r="L110" s="320"/>
      <c r="M110" s="320"/>
      <c r="N110" s="320"/>
      <c r="O110" s="320"/>
      <c r="P110" s="320"/>
      <c r="Q110" s="320"/>
      <c r="R110" s="320"/>
      <c r="S110" s="320"/>
      <c r="T110" s="320"/>
      <c r="U110" s="314" t="s">
        <v>609</v>
      </c>
      <c r="V110" s="315"/>
      <c r="W110" s="315"/>
      <c r="X110" s="315"/>
      <c r="Y110" s="315"/>
      <c r="Z110" s="315"/>
      <c r="AA110" s="315"/>
      <c r="AB110" s="315"/>
      <c r="AC110" s="315"/>
      <c r="AD110" s="316"/>
    </row>
    <row r="111" spans="1:30" ht="38.25" customHeight="1" x14ac:dyDescent="0.25">
      <c r="A111" s="136">
        <v>11</v>
      </c>
      <c r="B111" s="320" t="s">
        <v>555</v>
      </c>
      <c r="C111" s="320"/>
      <c r="D111" s="320"/>
      <c r="E111" s="320"/>
      <c r="F111" s="320"/>
      <c r="G111" s="320"/>
      <c r="H111" s="320"/>
      <c r="I111" s="320"/>
      <c r="J111" s="320"/>
      <c r="K111" s="320" t="s">
        <v>560</v>
      </c>
      <c r="L111" s="320"/>
      <c r="M111" s="320"/>
      <c r="N111" s="320"/>
      <c r="O111" s="320"/>
      <c r="P111" s="320"/>
      <c r="Q111" s="320"/>
      <c r="R111" s="320"/>
      <c r="S111" s="320"/>
      <c r="T111" s="320"/>
      <c r="U111" s="314" t="s">
        <v>610</v>
      </c>
      <c r="V111" s="315"/>
      <c r="W111" s="315"/>
      <c r="X111" s="315"/>
      <c r="Y111" s="315"/>
      <c r="Z111" s="315"/>
      <c r="AA111" s="315"/>
      <c r="AB111" s="315"/>
      <c r="AC111" s="315"/>
      <c r="AD111" s="316"/>
    </row>
    <row r="112" spans="1:30" ht="38.25" customHeight="1" x14ac:dyDescent="0.25">
      <c r="A112" s="136">
        <v>12</v>
      </c>
      <c r="B112" s="320" t="s">
        <v>555</v>
      </c>
      <c r="C112" s="320"/>
      <c r="D112" s="320"/>
      <c r="E112" s="320"/>
      <c r="F112" s="320"/>
      <c r="G112" s="320"/>
      <c r="H112" s="320"/>
      <c r="I112" s="320"/>
      <c r="J112" s="320"/>
      <c r="K112" s="320" t="s">
        <v>560</v>
      </c>
      <c r="L112" s="320"/>
      <c r="M112" s="320"/>
      <c r="N112" s="320"/>
      <c r="O112" s="320"/>
      <c r="P112" s="320"/>
      <c r="Q112" s="320"/>
      <c r="R112" s="320"/>
      <c r="S112" s="320"/>
      <c r="T112" s="320"/>
      <c r="U112" s="314" t="s">
        <v>580</v>
      </c>
      <c r="V112" s="315"/>
      <c r="W112" s="315"/>
      <c r="X112" s="315"/>
      <c r="Y112" s="315"/>
      <c r="Z112" s="315"/>
      <c r="AA112" s="315"/>
      <c r="AB112" s="315"/>
      <c r="AC112" s="315"/>
      <c r="AD112" s="316"/>
    </row>
    <row r="113" spans="1:31" ht="38.25" customHeight="1" x14ac:dyDescent="0.25">
      <c r="A113" s="136">
        <v>13</v>
      </c>
      <c r="B113" s="320" t="s">
        <v>555</v>
      </c>
      <c r="C113" s="320"/>
      <c r="D113" s="320"/>
      <c r="E113" s="320"/>
      <c r="F113" s="320"/>
      <c r="G113" s="320"/>
      <c r="H113" s="320"/>
      <c r="I113" s="320"/>
      <c r="J113" s="320"/>
      <c r="K113" s="320" t="s">
        <v>560</v>
      </c>
      <c r="L113" s="320"/>
      <c r="M113" s="320"/>
      <c r="N113" s="320"/>
      <c r="O113" s="320"/>
      <c r="P113" s="320"/>
      <c r="Q113" s="320"/>
      <c r="R113" s="320"/>
      <c r="S113" s="320"/>
      <c r="T113" s="320"/>
      <c r="U113" s="314" t="s">
        <v>611</v>
      </c>
      <c r="V113" s="315"/>
      <c r="W113" s="315"/>
      <c r="X113" s="315"/>
      <c r="Y113" s="315"/>
      <c r="Z113" s="315"/>
      <c r="AA113" s="315"/>
      <c r="AB113" s="315"/>
      <c r="AC113" s="315"/>
      <c r="AD113" s="316"/>
    </row>
    <row r="114" spans="1:31" ht="38.25" customHeight="1" x14ac:dyDescent="0.25">
      <c r="A114" s="136">
        <v>14</v>
      </c>
      <c r="B114" s="320" t="s">
        <v>555</v>
      </c>
      <c r="C114" s="320"/>
      <c r="D114" s="320"/>
      <c r="E114" s="320"/>
      <c r="F114" s="320"/>
      <c r="G114" s="320"/>
      <c r="H114" s="320"/>
      <c r="I114" s="320"/>
      <c r="J114" s="320"/>
      <c r="K114" s="320" t="s">
        <v>560</v>
      </c>
      <c r="L114" s="320"/>
      <c r="M114" s="320"/>
      <c r="N114" s="320"/>
      <c r="O114" s="320"/>
      <c r="P114" s="320"/>
      <c r="Q114" s="320"/>
      <c r="R114" s="320"/>
      <c r="S114" s="320"/>
      <c r="T114" s="320"/>
      <c r="U114" s="314" t="s">
        <v>625</v>
      </c>
      <c r="V114" s="315"/>
      <c r="W114" s="315"/>
      <c r="X114" s="315"/>
      <c r="Y114" s="315"/>
      <c r="Z114" s="315"/>
      <c r="AA114" s="315"/>
      <c r="AB114" s="315"/>
      <c r="AC114" s="315"/>
      <c r="AD114" s="316"/>
    </row>
    <row r="115" spans="1:31" ht="46.5" customHeight="1" x14ac:dyDescent="0.25">
      <c r="A115" s="136">
        <v>15</v>
      </c>
      <c r="B115" s="320" t="s">
        <v>555</v>
      </c>
      <c r="C115" s="320"/>
      <c r="D115" s="320"/>
      <c r="E115" s="320"/>
      <c r="F115" s="320"/>
      <c r="G115" s="320"/>
      <c r="H115" s="320"/>
      <c r="I115" s="320"/>
      <c r="J115" s="320"/>
      <c r="K115" s="320" t="s">
        <v>560</v>
      </c>
      <c r="L115" s="320"/>
      <c r="M115" s="320"/>
      <c r="N115" s="320"/>
      <c r="O115" s="320"/>
      <c r="P115" s="320"/>
      <c r="Q115" s="320"/>
      <c r="R115" s="320"/>
      <c r="S115" s="320"/>
      <c r="T115" s="320"/>
      <c r="U115" s="314" t="s">
        <v>674</v>
      </c>
      <c r="V115" s="315"/>
      <c r="W115" s="315"/>
      <c r="X115" s="315"/>
      <c r="Y115" s="315"/>
      <c r="Z115" s="315"/>
      <c r="AA115" s="315"/>
      <c r="AB115" s="315"/>
      <c r="AC115" s="315"/>
      <c r="AD115" s="316"/>
    </row>
    <row r="116" spans="1:31" ht="38.25" customHeight="1" x14ac:dyDescent="0.25">
      <c r="A116" s="136">
        <v>16</v>
      </c>
      <c r="B116" s="320" t="s">
        <v>555</v>
      </c>
      <c r="C116" s="320"/>
      <c r="D116" s="320"/>
      <c r="E116" s="320"/>
      <c r="F116" s="320"/>
      <c r="G116" s="320"/>
      <c r="H116" s="320"/>
      <c r="I116" s="320"/>
      <c r="J116" s="320"/>
      <c r="K116" s="320" t="s">
        <v>560</v>
      </c>
      <c r="L116" s="320"/>
      <c r="M116" s="320"/>
      <c r="N116" s="320"/>
      <c r="O116" s="320"/>
      <c r="P116" s="320"/>
      <c r="Q116" s="320"/>
      <c r="R116" s="320"/>
      <c r="S116" s="320"/>
      <c r="T116" s="320"/>
      <c r="U116" s="314" t="s">
        <v>675</v>
      </c>
      <c r="V116" s="315"/>
      <c r="W116" s="315"/>
      <c r="X116" s="315"/>
      <c r="Y116" s="315"/>
      <c r="Z116" s="315"/>
      <c r="AA116" s="315"/>
      <c r="AB116" s="315"/>
      <c r="AC116" s="315"/>
      <c r="AD116" s="316"/>
    </row>
    <row r="117" spans="1:31" ht="28.5" customHeight="1" x14ac:dyDescent="0.25">
      <c r="A117" s="136">
        <v>17</v>
      </c>
      <c r="B117" s="320" t="s">
        <v>555</v>
      </c>
      <c r="C117" s="320"/>
      <c r="D117" s="320"/>
      <c r="E117" s="320"/>
      <c r="F117" s="320"/>
      <c r="G117" s="320"/>
      <c r="H117" s="320"/>
      <c r="I117" s="320"/>
      <c r="J117" s="320"/>
      <c r="K117" s="320" t="s">
        <v>560</v>
      </c>
      <c r="L117" s="320"/>
      <c r="M117" s="320"/>
      <c r="N117" s="320"/>
      <c r="O117" s="320"/>
      <c r="P117" s="320"/>
      <c r="Q117" s="320"/>
      <c r="R117" s="320"/>
      <c r="S117" s="320"/>
      <c r="T117" s="320"/>
      <c r="U117" s="314" t="s">
        <v>612</v>
      </c>
      <c r="V117" s="315"/>
      <c r="W117" s="315"/>
      <c r="X117" s="315"/>
      <c r="Y117" s="315"/>
      <c r="Z117" s="315"/>
      <c r="AA117" s="315"/>
      <c r="AB117" s="315"/>
      <c r="AC117" s="315"/>
      <c r="AD117" s="316"/>
    </row>
    <row r="118" spans="1:31" ht="45" customHeight="1" x14ac:dyDescent="0.25">
      <c r="A118" s="142"/>
      <c r="B118" s="361" t="s">
        <v>548</v>
      </c>
      <c r="C118" s="361"/>
      <c r="D118" s="361"/>
      <c r="E118" s="361"/>
      <c r="F118" s="361"/>
      <c r="G118" s="361"/>
      <c r="H118" s="361"/>
      <c r="I118" s="361"/>
      <c r="J118" s="361"/>
      <c r="K118" s="361"/>
      <c r="L118" s="361"/>
      <c r="M118" s="361"/>
      <c r="N118" s="361"/>
      <c r="O118" s="361"/>
      <c r="P118" s="361"/>
      <c r="Q118" s="361"/>
      <c r="R118" s="361"/>
      <c r="S118" s="361"/>
      <c r="T118" s="361"/>
      <c r="U118" s="361"/>
      <c r="V118" s="361"/>
      <c r="W118" s="361"/>
      <c r="X118" s="361"/>
      <c r="Y118" s="361"/>
      <c r="Z118" s="361"/>
      <c r="AA118" s="361"/>
      <c r="AB118" s="361"/>
      <c r="AC118" s="361"/>
      <c r="AD118" s="362"/>
    </row>
    <row r="119" spans="1:31" ht="45" customHeight="1" x14ac:dyDescent="0.25">
      <c r="A119" s="136">
        <v>1</v>
      </c>
      <c r="B119" s="308" t="s">
        <v>556</v>
      </c>
      <c r="C119" s="309"/>
      <c r="D119" s="309"/>
      <c r="E119" s="309"/>
      <c r="F119" s="309"/>
      <c r="G119" s="309"/>
      <c r="H119" s="309"/>
      <c r="I119" s="309"/>
      <c r="J119" s="310"/>
      <c r="K119" s="311" t="s">
        <v>479</v>
      </c>
      <c r="L119" s="312"/>
      <c r="M119" s="312"/>
      <c r="N119" s="312"/>
      <c r="O119" s="312"/>
      <c r="P119" s="312"/>
      <c r="Q119" s="312"/>
      <c r="R119" s="312"/>
      <c r="S119" s="312"/>
      <c r="T119" s="313"/>
      <c r="U119" s="311" t="s">
        <v>481</v>
      </c>
      <c r="V119" s="312"/>
      <c r="W119" s="312"/>
      <c r="X119" s="312"/>
      <c r="Y119" s="312"/>
      <c r="Z119" s="312"/>
      <c r="AA119" s="312"/>
      <c r="AB119" s="312"/>
      <c r="AC119" s="312"/>
      <c r="AD119" s="313"/>
    </row>
    <row r="120" spans="1:31" ht="59.25" customHeight="1" x14ac:dyDescent="0.25">
      <c r="A120" s="141"/>
      <c r="B120" s="305" t="s">
        <v>549</v>
      </c>
      <c r="C120" s="306"/>
      <c r="D120" s="306"/>
      <c r="E120" s="306"/>
      <c r="F120" s="306"/>
      <c r="G120" s="306"/>
      <c r="H120" s="306"/>
      <c r="I120" s="306"/>
      <c r="J120" s="307"/>
      <c r="K120" s="305"/>
      <c r="L120" s="306"/>
      <c r="M120" s="306"/>
      <c r="N120" s="306"/>
      <c r="O120" s="306"/>
      <c r="P120" s="306"/>
      <c r="Q120" s="306"/>
      <c r="R120" s="306"/>
      <c r="S120" s="306"/>
      <c r="T120" s="307"/>
      <c r="U120" s="305"/>
      <c r="V120" s="306"/>
      <c r="W120" s="306"/>
      <c r="X120" s="306"/>
      <c r="Y120" s="306"/>
      <c r="Z120" s="306"/>
      <c r="AA120" s="306"/>
      <c r="AB120" s="306"/>
      <c r="AC120" s="306"/>
      <c r="AD120" s="307"/>
    </row>
    <row r="121" spans="1:31" ht="51" customHeight="1" x14ac:dyDescent="0.25">
      <c r="A121" s="308" t="s">
        <v>557</v>
      </c>
      <c r="B121" s="309"/>
      <c r="C121" s="309"/>
      <c r="D121" s="309"/>
      <c r="E121" s="309"/>
      <c r="F121" s="309"/>
      <c r="G121" s="309"/>
      <c r="H121" s="309"/>
      <c r="I121" s="309"/>
      <c r="J121" s="309"/>
      <c r="K121" s="309"/>
      <c r="L121" s="309"/>
      <c r="M121" s="309"/>
      <c r="N121" s="309"/>
      <c r="O121" s="309"/>
      <c r="P121" s="309"/>
      <c r="Q121" s="309"/>
      <c r="R121" s="309"/>
      <c r="S121" s="309"/>
      <c r="T121" s="309"/>
      <c r="U121" s="309"/>
      <c r="V121" s="309"/>
      <c r="W121" s="309"/>
      <c r="X121" s="309"/>
      <c r="Y121" s="309"/>
      <c r="Z121" s="309"/>
      <c r="AA121" s="309"/>
      <c r="AB121" s="309"/>
      <c r="AC121" s="309"/>
      <c r="AD121" s="310"/>
    </row>
    <row r="122" spans="1:31" ht="65.25" customHeight="1" x14ac:dyDescent="0.25">
      <c r="A122" s="153">
        <v>1</v>
      </c>
      <c r="B122" s="347" t="s">
        <v>478</v>
      </c>
      <c r="C122" s="347"/>
      <c r="D122" s="347"/>
      <c r="E122" s="347"/>
      <c r="F122" s="347"/>
      <c r="G122" s="347"/>
      <c r="H122" s="347"/>
      <c r="I122" s="347"/>
      <c r="J122" s="347"/>
      <c r="K122" s="336" t="s">
        <v>479</v>
      </c>
      <c r="L122" s="336"/>
      <c r="M122" s="336"/>
      <c r="N122" s="336"/>
      <c r="O122" s="336"/>
      <c r="P122" s="336"/>
      <c r="Q122" s="336"/>
      <c r="R122" s="336"/>
      <c r="S122" s="336"/>
      <c r="T122" s="336"/>
      <c r="U122" s="336" t="s">
        <v>481</v>
      </c>
      <c r="V122" s="336"/>
      <c r="W122" s="336"/>
      <c r="X122" s="336"/>
      <c r="Y122" s="336"/>
      <c r="Z122" s="336"/>
      <c r="AA122" s="336"/>
      <c r="AB122" s="336"/>
      <c r="AC122" s="336"/>
      <c r="AD122" s="336"/>
    </row>
    <row r="123" spans="1:31" ht="65.25" customHeight="1" x14ac:dyDescent="0.25">
      <c r="A123" s="157"/>
      <c r="B123" s="320" t="s">
        <v>543</v>
      </c>
      <c r="C123" s="320"/>
      <c r="D123" s="320"/>
      <c r="E123" s="320"/>
      <c r="F123" s="320"/>
      <c r="G123" s="320"/>
      <c r="H123" s="320"/>
      <c r="I123" s="320"/>
      <c r="J123" s="320"/>
      <c r="K123" s="320" t="s">
        <v>543</v>
      </c>
      <c r="L123" s="320"/>
      <c r="M123" s="320"/>
      <c r="N123" s="320"/>
      <c r="O123" s="320"/>
      <c r="P123" s="320"/>
      <c r="Q123" s="320"/>
      <c r="R123" s="320"/>
      <c r="S123" s="320"/>
      <c r="T123" s="320"/>
      <c r="U123" s="320" t="s">
        <v>543</v>
      </c>
      <c r="V123" s="320"/>
      <c r="W123" s="320"/>
      <c r="X123" s="320"/>
      <c r="Y123" s="320"/>
      <c r="Z123" s="320"/>
      <c r="AA123" s="320"/>
      <c r="AB123" s="320"/>
      <c r="AC123" s="320"/>
      <c r="AD123" s="320"/>
    </row>
    <row r="124" spans="1:31" ht="50.25" customHeight="1" x14ac:dyDescent="0.25">
      <c r="A124" s="319" t="s">
        <v>575</v>
      </c>
      <c r="B124" s="319"/>
      <c r="C124" s="319"/>
      <c r="D124" s="319"/>
      <c r="E124" s="319"/>
      <c r="F124" s="319"/>
      <c r="G124" s="319"/>
      <c r="H124" s="319"/>
      <c r="I124" s="319"/>
      <c r="J124" s="319"/>
      <c r="K124" s="319"/>
      <c r="L124" s="319"/>
      <c r="M124" s="317" t="s">
        <v>30</v>
      </c>
      <c r="N124" s="317"/>
      <c r="O124" s="317"/>
      <c r="P124" s="317"/>
      <c r="Q124" s="317"/>
      <c r="R124" s="317"/>
      <c r="S124" s="317"/>
      <c r="T124" s="317"/>
      <c r="U124" s="317"/>
      <c r="V124" s="317"/>
      <c r="W124" s="317"/>
      <c r="X124" s="317"/>
      <c r="Y124" s="317"/>
      <c r="Z124" s="317"/>
      <c r="AA124" s="317"/>
      <c r="AB124" s="317"/>
      <c r="AC124" s="317"/>
      <c r="AD124" s="317"/>
    </row>
    <row r="125" spans="1:31" ht="107.25" customHeight="1" x14ac:dyDescent="0.25">
      <c r="A125" s="319"/>
      <c r="B125" s="319"/>
      <c r="C125" s="319"/>
      <c r="D125" s="319"/>
      <c r="E125" s="319"/>
      <c r="F125" s="319"/>
      <c r="G125" s="319"/>
      <c r="H125" s="319"/>
      <c r="I125" s="319"/>
      <c r="J125" s="319"/>
      <c r="K125" s="319"/>
      <c r="L125" s="319"/>
      <c r="M125" s="318" t="s">
        <v>31</v>
      </c>
      <c r="N125" s="318"/>
      <c r="O125" s="318"/>
      <c r="P125" s="318"/>
      <c r="Q125" s="318"/>
      <c r="R125" s="318"/>
      <c r="S125" s="318"/>
      <c r="T125" s="318"/>
      <c r="U125" s="318"/>
      <c r="V125" s="318"/>
      <c r="W125" s="318"/>
      <c r="X125" s="318"/>
      <c r="Y125" s="318"/>
      <c r="Z125" s="318"/>
      <c r="AA125" s="318"/>
      <c r="AB125" s="318"/>
      <c r="AC125" s="318"/>
      <c r="AD125" s="318"/>
      <c r="AE125" s="127"/>
    </row>
    <row r="126" spans="1:31" ht="55.5" customHeight="1" x14ac:dyDescent="0.25"/>
    <row r="127" spans="1:31" ht="51" customHeight="1" x14ac:dyDescent="0.25"/>
    <row r="128" spans="1:31" ht="39.75" customHeight="1" x14ac:dyDescent="0.25"/>
    <row r="129" ht="45" customHeight="1" x14ac:dyDescent="0.25"/>
    <row r="130" ht="40.5" customHeight="1" x14ac:dyDescent="0.25"/>
    <row r="131" ht="40.5" customHeight="1" x14ac:dyDescent="0.25"/>
    <row r="132" ht="54.75" customHeight="1" x14ac:dyDescent="0.25"/>
    <row r="133" ht="39.75" customHeight="1" x14ac:dyDescent="0.25"/>
    <row r="134" ht="42" customHeight="1" x14ac:dyDescent="0.25"/>
    <row r="135" ht="53.25" customHeight="1" x14ac:dyDescent="0.25"/>
    <row r="136" ht="38.25" customHeight="1" x14ac:dyDescent="0.25"/>
    <row r="137" ht="45.75" customHeight="1" x14ac:dyDescent="0.25"/>
    <row r="138" ht="38.25" customHeight="1" x14ac:dyDescent="0.25"/>
    <row r="139" ht="41.25" customHeight="1" x14ac:dyDescent="0.25"/>
    <row r="140" ht="42" customHeight="1" x14ac:dyDescent="0.25"/>
    <row r="141" ht="43.5" customHeight="1" x14ac:dyDescent="0.25"/>
    <row r="142" ht="33.75" customHeight="1" x14ac:dyDescent="0.25"/>
    <row r="143" ht="41.25" customHeight="1" x14ac:dyDescent="0.25"/>
    <row r="144" ht="45" customHeight="1" x14ac:dyDescent="0.25"/>
    <row r="145" ht="50.25" customHeight="1" x14ac:dyDescent="0.25"/>
    <row r="146" ht="50.25" customHeight="1" x14ac:dyDescent="0.25"/>
    <row r="147" ht="50.25" customHeight="1" x14ac:dyDescent="0.25"/>
    <row r="148" ht="50.25" customHeight="1" x14ac:dyDescent="0.25"/>
    <row r="149" ht="50.25" customHeight="1" x14ac:dyDescent="0.25"/>
    <row r="150" ht="50.25" customHeight="1" x14ac:dyDescent="0.25"/>
    <row r="151" ht="50.25" customHeight="1" x14ac:dyDescent="0.25"/>
    <row r="152" ht="50.25" customHeight="1" x14ac:dyDescent="0.25"/>
    <row r="153" ht="50.25" customHeight="1" x14ac:dyDescent="0.25"/>
    <row r="154" ht="50.25" customHeight="1" x14ac:dyDescent="0.25"/>
    <row r="155" ht="50.25" customHeight="1" x14ac:dyDescent="0.25"/>
    <row r="156" ht="50.25" customHeight="1" x14ac:dyDescent="0.25"/>
    <row r="157" ht="50.25" customHeight="1" x14ac:dyDescent="0.25"/>
    <row r="158" ht="50.25" customHeight="1" x14ac:dyDescent="0.25"/>
    <row r="159" ht="50.25" customHeight="1" x14ac:dyDescent="0.25"/>
    <row r="160" ht="50.25" customHeight="1" x14ac:dyDescent="0.25"/>
    <row r="161" spans="1:30" ht="50.25" customHeight="1" x14ac:dyDescent="0.25"/>
    <row r="162" spans="1:30" ht="50.25" customHeight="1" x14ac:dyDescent="0.25"/>
    <row r="163" spans="1:30" ht="50.25" customHeight="1" x14ac:dyDescent="0.25"/>
    <row r="164" spans="1:30" ht="50.25" customHeight="1" x14ac:dyDescent="0.25"/>
    <row r="165" spans="1:30" ht="45.75" customHeight="1" x14ac:dyDescent="0.25"/>
    <row r="166" spans="1:30" ht="51" customHeight="1" x14ac:dyDescent="0.25"/>
    <row r="167" spans="1:30" ht="51" customHeight="1" x14ac:dyDescent="0.25"/>
    <row r="168" spans="1:30" ht="51" customHeight="1" x14ac:dyDescent="0.25"/>
    <row r="169" spans="1:30" ht="36.75" customHeight="1" x14ac:dyDescent="0.25"/>
    <row r="170" spans="1:30" ht="49.5" customHeight="1" x14ac:dyDescent="0.25"/>
    <row r="171" spans="1:30" ht="44.25" customHeight="1" x14ac:dyDescent="0.25"/>
    <row r="172" spans="1:30" s="156" customFormat="1" ht="15.75" customHeight="1" x14ac:dyDescent="0.25">
      <c r="A172"/>
      <c r="B172"/>
      <c r="C172"/>
      <c r="D172"/>
      <c r="E172"/>
      <c r="F172"/>
      <c r="G172"/>
      <c r="H172"/>
      <c r="I172"/>
      <c r="J172"/>
      <c r="K172"/>
      <c r="L172"/>
      <c r="M172"/>
      <c r="N172"/>
      <c r="O172"/>
      <c r="P172"/>
      <c r="Q172"/>
      <c r="R172"/>
      <c r="S172"/>
      <c r="T172"/>
      <c r="U172"/>
      <c r="V172"/>
      <c r="W172"/>
      <c r="X172"/>
      <c r="Y172"/>
      <c r="Z172"/>
      <c r="AA172"/>
      <c r="AB172"/>
      <c r="AC172"/>
      <c r="AD172"/>
    </row>
    <row r="173" spans="1:30" s="156" customFormat="1" ht="15.75" x14ac:dyDescent="0.25">
      <c r="A173"/>
      <c r="B173"/>
      <c r="C173"/>
      <c r="D173"/>
      <c r="E173"/>
      <c r="F173"/>
      <c r="G173"/>
      <c r="H173"/>
      <c r="I173"/>
      <c r="J173"/>
      <c r="K173"/>
      <c r="L173"/>
      <c r="M173"/>
      <c r="N173"/>
      <c r="O173"/>
      <c r="P173"/>
      <c r="Q173"/>
      <c r="R173"/>
      <c r="S173"/>
      <c r="T173"/>
      <c r="U173"/>
      <c r="V173"/>
      <c r="W173"/>
      <c r="X173"/>
      <c r="Y173"/>
      <c r="Z173"/>
      <c r="AA173"/>
      <c r="AB173"/>
      <c r="AC173"/>
      <c r="AD173"/>
    </row>
    <row r="174" spans="1:30" ht="33.75" customHeight="1" x14ac:dyDescent="0.25"/>
    <row r="175" spans="1:30" ht="36.75" customHeight="1" x14ac:dyDescent="0.25"/>
  </sheetData>
  <mergeCells count="327">
    <mergeCell ref="U47:AD47"/>
    <mergeCell ref="K47:T47"/>
    <mergeCell ref="K48:T48"/>
    <mergeCell ref="U48:AD48"/>
    <mergeCell ref="B49:J49"/>
    <mergeCell ref="K49:T49"/>
    <mergeCell ref="U49:AD49"/>
    <mergeCell ref="B50:J50"/>
    <mergeCell ref="K50:T50"/>
    <mergeCell ref="U50:AD50"/>
    <mergeCell ref="B54:J54"/>
    <mergeCell ref="U54:AD54"/>
    <mergeCell ref="B51:J51"/>
    <mergeCell ref="U51:AD51"/>
    <mergeCell ref="U52:AD52"/>
    <mergeCell ref="K51:T51"/>
    <mergeCell ref="B52:J52"/>
    <mergeCell ref="K52:T52"/>
    <mergeCell ref="B53:J53"/>
    <mergeCell ref="K53:S53"/>
    <mergeCell ref="U53:AD53"/>
    <mergeCell ref="K54:S54"/>
    <mergeCell ref="U34:AD34"/>
    <mergeCell ref="U35:AD35"/>
    <mergeCell ref="B36:J36"/>
    <mergeCell ref="B37:J37"/>
    <mergeCell ref="B95:J95"/>
    <mergeCell ref="K92:T92"/>
    <mergeCell ref="U95:AD95"/>
    <mergeCell ref="B93:J93"/>
    <mergeCell ref="K93:T93"/>
    <mergeCell ref="U93:AD93"/>
    <mergeCell ref="B38:J38"/>
    <mergeCell ref="K36:T36"/>
    <mergeCell ref="K37:T37"/>
    <mergeCell ref="U36:AD36"/>
    <mergeCell ref="U37:AD37"/>
    <mergeCell ref="A63:J63"/>
    <mergeCell ref="U61:AD61"/>
    <mergeCell ref="A62:AD62"/>
    <mergeCell ref="A60:J60"/>
    <mergeCell ref="K60:T60"/>
    <mergeCell ref="U60:AD60"/>
    <mergeCell ref="B61:J61"/>
    <mergeCell ref="K61:T61"/>
    <mergeCell ref="A59:AD59"/>
    <mergeCell ref="U108:AD108"/>
    <mergeCell ref="B108:J108"/>
    <mergeCell ref="B117:J117"/>
    <mergeCell ref="B111:J111"/>
    <mergeCell ref="U109:AD109"/>
    <mergeCell ref="U115:AD115"/>
    <mergeCell ref="U110:AD110"/>
    <mergeCell ref="B112:J112"/>
    <mergeCell ref="U111:AD111"/>
    <mergeCell ref="U112:AD112"/>
    <mergeCell ref="B113:J113"/>
    <mergeCell ref="B114:J114"/>
    <mergeCell ref="B118:AD118"/>
    <mergeCell ref="B119:J119"/>
    <mergeCell ref="B122:J122"/>
    <mergeCell ref="K106:T106"/>
    <mergeCell ref="K107:T107"/>
    <mergeCell ref="K108:T108"/>
    <mergeCell ref="K109:T109"/>
    <mergeCell ref="K110:T110"/>
    <mergeCell ref="K111:T111"/>
    <mergeCell ref="K112:T112"/>
    <mergeCell ref="K113:T113"/>
    <mergeCell ref="K114:T114"/>
    <mergeCell ref="K115:T115"/>
    <mergeCell ref="K116:T116"/>
    <mergeCell ref="K117:T117"/>
    <mergeCell ref="U116:AD116"/>
    <mergeCell ref="U117:AD117"/>
    <mergeCell ref="U113:AD113"/>
    <mergeCell ref="K122:T122"/>
    <mergeCell ref="U114:AD114"/>
    <mergeCell ref="B106:J106"/>
    <mergeCell ref="B107:J107"/>
    <mergeCell ref="U106:AD106"/>
    <mergeCell ref="U107:AD107"/>
    <mergeCell ref="B105:J105"/>
    <mergeCell ref="A99:AD99"/>
    <mergeCell ref="B94:J94"/>
    <mergeCell ref="K94:T94"/>
    <mergeCell ref="U94:AD94"/>
    <mergeCell ref="K95:T95"/>
    <mergeCell ref="K71:T71"/>
    <mergeCell ref="K72:T72"/>
    <mergeCell ref="U73:AD73"/>
    <mergeCell ref="B75:J75"/>
    <mergeCell ref="B98:J98"/>
    <mergeCell ref="K98:T98"/>
    <mergeCell ref="U98:AD98"/>
    <mergeCell ref="K104:T104"/>
    <mergeCell ref="K105:T105"/>
    <mergeCell ref="B14:J14"/>
    <mergeCell ref="K14:T14"/>
    <mergeCell ref="U14:AD14"/>
    <mergeCell ref="B15:J15"/>
    <mergeCell ref="K15:T15"/>
    <mergeCell ref="U15:AD15"/>
    <mergeCell ref="A10:AD12"/>
    <mergeCell ref="A13:J13"/>
    <mergeCell ref="K13:T13"/>
    <mergeCell ref="U13:AD13"/>
    <mergeCell ref="B8:J8"/>
    <mergeCell ref="K8:T8"/>
    <mergeCell ref="U8:AD8"/>
    <mergeCell ref="A1:AD1"/>
    <mergeCell ref="A2:AD2"/>
    <mergeCell ref="A3:AD3"/>
    <mergeCell ref="A4:AD6"/>
    <mergeCell ref="A7:J7"/>
    <mergeCell ref="K7:T7"/>
    <mergeCell ref="U7:AD7"/>
    <mergeCell ref="K16:T16"/>
    <mergeCell ref="U16:AD16"/>
    <mergeCell ref="B23:J23"/>
    <mergeCell ref="K23:T23"/>
    <mergeCell ref="U23:AD23"/>
    <mergeCell ref="A24:AD24"/>
    <mergeCell ref="A25:J25"/>
    <mergeCell ref="K25:T25"/>
    <mergeCell ref="U25:AD25"/>
    <mergeCell ref="B19:J19"/>
    <mergeCell ref="K19:T19"/>
    <mergeCell ref="U19:AD19"/>
    <mergeCell ref="B20:J20"/>
    <mergeCell ref="U20:AD20"/>
    <mergeCell ref="K20:T20"/>
    <mergeCell ref="B17:J17"/>
    <mergeCell ref="U17:AD17"/>
    <mergeCell ref="K17:T17"/>
    <mergeCell ref="B18:J18"/>
    <mergeCell ref="U18:AD18"/>
    <mergeCell ref="K18:T18"/>
    <mergeCell ref="B16:J16"/>
    <mergeCell ref="U29:AD29"/>
    <mergeCell ref="U30:AD30"/>
    <mergeCell ref="U31:AD31"/>
    <mergeCell ref="U39:AD39"/>
    <mergeCell ref="K38:T38"/>
    <mergeCell ref="B21:J21"/>
    <mergeCell ref="K21:T21"/>
    <mergeCell ref="U21:AD21"/>
    <mergeCell ref="B22:J22"/>
    <mergeCell ref="U22:AD22"/>
    <mergeCell ref="K22:T22"/>
    <mergeCell ref="B26:J26"/>
    <mergeCell ref="K26:T26"/>
    <mergeCell ref="U26:AD26"/>
    <mergeCell ref="U38:AD38"/>
    <mergeCell ref="A27:AD27"/>
    <mergeCell ref="A28:J28"/>
    <mergeCell ref="B30:J30"/>
    <mergeCell ref="K30:T30"/>
    <mergeCell ref="U28:AD28"/>
    <mergeCell ref="B29:J29"/>
    <mergeCell ref="K29:T29"/>
    <mergeCell ref="B31:J31"/>
    <mergeCell ref="K31:T31"/>
    <mergeCell ref="B40:J40"/>
    <mergeCell ref="K40:T40"/>
    <mergeCell ref="U40:AD40"/>
    <mergeCell ref="B32:J32"/>
    <mergeCell ref="B33:J33"/>
    <mergeCell ref="B34:J34"/>
    <mergeCell ref="B35:J35"/>
    <mergeCell ref="K32:T32"/>
    <mergeCell ref="U65:AD65"/>
    <mergeCell ref="A55:AD55"/>
    <mergeCell ref="K56:T56"/>
    <mergeCell ref="U56:AD56"/>
    <mergeCell ref="A56:J56"/>
    <mergeCell ref="U58:AD58"/>
    <mergeCell ref="B58:J58"/>
    <mergeCell ref="K58:T58"/>
    <mergeCell ref="B64:J64"/>
    <mergeCell ref="K64:T64"/>
    <mergeCell ref="U64:AD64"/>
    <mergeCell ref="K33:T33"/>
    <mergeCell ref="K34:T34"/>
    <mergeCell ref="K35:T35"/>
    <mergeCell ref="U32:AD32"/>
    <mergeCell ref="U33:AD33"/>
    <mergeCell ref="K28:T28"/>
    <mergeCell ref="B39:J39"/>
    <mergeCell ref="K39:T39"/>
    <mergeCell ref="B103:J103"/>
    <mergeCell ref="K103:T103"/>
    <mergeCell ref="A100:J100"/>
    <mergeCell ref="K100:T100"/>
    <mergeCell ref="U100:AD100"/>
    <mergeCell ref="B101:J101"/>
    <mergeCell ref="K101:T101"/>
    <mergeCell ref="U101:AD101"/>
    <mergeCell ref="U102:AD102"/>
    <mergeCell ref="U103:AD103"/>
    <mergeCell ref="U83:AD83"/>
    <mergeCell ref="K70:T70"/>
    <mergeCell ref="A91:J91"/>
    <mergeCell ref="K91:T91"/>
    <mergeCell ref="U91:AD91"/>
    <mergeCell ref="U74:AD74"/>
    <mergeCell ref="B74:J74"/>
    <mergeCell ref="B102:J102"/>
    <mergeCell ref="K102:T102"/>
    <mergeCell ref="K75:T75"/>
    <mergeCell ref="U75:AD75"/>
    <mergeCell ref="B47:J47"/>
    <mergeCell ref="B48:J48"/>
    <mergeCell ref="A90:AD90"/>
    <mergeCell ref="B43:J43"/>
    <mergeCell ref="K43:T43"/>
    <mergeCell ref="U43:AD43"/>
    <mergeCell ref="U69:AD69"/>
    <mergeCell ref="B69:J69"/>
    <mergeCell ref="K69:T69"/>
    <mergeCell ref="K76:T76"/>
    <mergeCell ref="U70:AD70"/>
    <mergeCell ref="U71:AD71"/>
    <mergeCell ref="U72:AD72"/>
    <mergeCell ref="U76:AD76"/>
    <mergeCell ref="B89:J89"/>
    <mergeCell ref="K89:T89"/>
    <mergeCell ref="U89:AD89"/>
    <mergeCell ref="B70:J70"/>
    <mergeCell ref="B71:J71"/>
    <mergeCell ref="U66:AD66"/>
    <mergeCell ref="U67:AD67"/>
    <mergeCell ref="K67:T67"/>
    <mergeCell ref="U68:AD68"/>
    <mergeCell ref="K66:T66"/>
    <mergeCell ref="B41:J41"/>
    <mergeCell ref="K41:T41"/>
    <mergeCell ref="U41:AD41"/>
    <mergeCell ref="B42:J42"/>
    <mergeCell ref="K42:T42"/>
    <mergeCell ref="U42:AD42"/>
    <mergeCell ref="B44:J44"/>
    <mergeCell ref="B45:J45"/>
    <mergeCell ref="B46:J46"/>
    <mergeCell ref="K44:T44"/>
    <mergeCell ref="K45:T45"/>
    <mergeCell ref="U44:AD44"/>
    <mergeCell ref="U45:AD45"/>
    <mergeCell ref="K46:T46"/>
    <mergeCell ref="U46:AD46"/>
    <mergeCell ref="B68:J68"/>
    <mergeCell ref="K68:T68"/>
    <mergeCell ref="B65:J65"/>
    <mergeCell ref="K65:T65"/>
    <mergeCell ref="B66:J66"/>
    <mergeCell ref="B67:J67"/>
    <mergeCell ref="B57:J57"/>
    <mergeCell ref="K57:T57"/>
    <mergeCell ref="U104:AD104"/>
    <mergeCell ref="B76:J76"/>
    <mergeCell ref="B72:J72"/>
    <mergeCell ref="K97:T97"/>
    <mergeCell ref="A96:AD96"/>
    <mergeCell ref="A97:J97"/>
    <mergeCell ref="B104:J104"/>
    <mergeCell ref="K63:T63"/>
    <mergeCell ref="U63:AD63"/>
    <mergeCell ref="U57:AD57"/>
    <mergeCell ref="M124:AD124"/>
    <mergeCell ref="M125:AD125"/>
    <mergeCell ref="A124:L125"/>
    <mergeCell ref="U97:AD97"/>
    <mergeCell ref="B73:J73"/>
    <mergeCell ref="K73:T73"/>
    <mergeCell ref="B83:J83"/>
    <mergeCell ref="K83:T83"/>
    <mergeCell ref="K74:T74"/>
    <mergeCell ref="U105:AD105"/>
    <mergeCell ref="B115:J115"/>
    <mergeCell ref="B116:J116"/>
    <mergeCell ref="U122:AD122"/>
    <mergeCell ref="B123:J123"/>
    <mergeCell ref="K123:T123"/>
    <mergeCell ref="U123:AD123"/>
    <mergeCell ref="K119:T119"/>
    <mergeCell ref="U119:AD119"/>
    <mergeCell ref="A121:AD121"/>
    <mergeCell ref="B120:J120"/>
    <mergeCell ref="K120:T120"/>
    <mergeCell ref="U120:AD120"/>
    <mergeCell ref="B109:J109"/>
    <mergeCell ref="B110:J110"/>
    <mergeCell ref="B77:J77"/>
    <mergeCell ref="K77:T77"/>
    <mergeCell ref="U77:AD77"/>
    <mergeCell ref="B78:J78"/>
    <mergeCell ref="B79:J79"/>
    <mergeCell ref="B80:J80"/>
    <mergeCell ref="B81:J81"/>
    <mergeCell ref="B82:J82"/>
    <mergeCell ref="K78:T78"/>
    <mergeCell ref="K79:T79"/>
    <mergeCell ref="K80:T80"/>
    <mergeCell ref="K81:T81"/>
    <mergeCell ref="K82:T82"/>
    <mergeCell ref="U78:AD78"/>
    <mergeCell ref="U79:AD79"/>
    <mergeCell ref="U80:AD80"/>
    <mergeCell ref="U81:AD81"/>
    <mergeCell ref="U82:AD82"/>
    <mergeCell ref="U84:AD84"/>
    <mergeCell ref="U85:AD85"/>
    <mergeCell ref="U86:AD86"/>
    <mergeCell ref="U87:AD87"/>
    <mergeCell ref="U88:AD88"/>
    <mergeCell ref="B92:J92"/>
    <mergeCell ref="U92:AD92"/>
    <mergeCell ref="B84:J84"/>
    <mergeCell ref="B85:J85"/>
    <mergeCell ref="B86:J86"/>
    <mergeCell ref="B88:J88"/>
    <mergeCell ref="K84:T84"/>
    <mergeCell ref="K85:T85"/>
    <mergeCell ref="K86:T86"/>
    <mergeCell ref="K88:T88"/>
    <mergeCell ref="K87:T87"/>
    <mergeCell ref="B87:J87"/>
  </mergeCells>
  <pageMargins left="0.7" right="0.7" top="0.75" bottom="0.75" header="0.3" footer="0.3"/>
  <pageSetup scale="53" orientation="portrait" r:id="rId1"/>
  <rowBreaks count="5" manualBreakCount="5">
    <brk id="26" max="16383" man="1"/>
    <brk id="54" max="16383" man="1"/>
    <brk id="96" max="16383" man="1"/>
    <brk id="119" max="16383" man="1"/>
    <brk id="16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6"/>
  <sheetViews>
    <sheetView view="pageBreakPreview" zoomScale="70" zoomScaleSheetLayoutView="70" workbookViewId="0">
      <selection activeCell="L24" sqref="L24"/>
    </sheetView>
  </sheetViews>
  <sheetFormatPr baseColWidth="10" defaultRowHeight="15" x14ac:dyDescent="0.25"/>
  <cols>
    <col min="1" max="1" width="3.5703125" customWidth="1"/>
    <col min="2" max="2" width="4.7109375" customWidth="1"/>
    <col min="3" max="3" width="2" customWidth="1"/>
    <col min="4" max="5" width="2.42578125" customWidth="1"/>
    <col min="6" max="6" width="5.42578125" customWidth="1"/>
    <col min="7" max="7" width="3.42578125" customWidth="1"/>
    <col min="8" max="8" width="3.7109375" customWidth="1"/>
    <col min="9" max="9" width="3.5703125" customWidth="1"/>
    <col min="10" max="10" width="2.140625" customWidth="1"/>
    <col min="11" max="11" width="3.140625" customWidth="1"/>
    <col min="12" max="12" width="63.28515625" customWidth="1"/>
    <col min="13" max="13" width="7.42578125" hidden="1" customWidth="1"/>
    <col min="14" max="14" width="1.42578125" hidden="1" customWidth="1"/>
    <col min="15" max="15" width="5.42578125" hidden="1" customWidth="1"/>
    <col min="16" max="16" width="2.85546875" hidden="1" customWidth="1"/>
    <col min="17" max="17" width="3" hidden="1" customWidth="1"/>
    <col min="18" max="19" width="1.7109375" hidden="1" customWidth="1"/>
    <col min="20" max="20" width="3.42578125" hidden="1" customWidth="1"/>
    <col min="21" max="21" width="1.28515625" hidden="1" customWidth="1"/>
    <col min="22" max="22" width="3.42578125" hidden="1" customWidth="1"/>
    <col min="23" max="23" width="98.140625" hidden="1" customWidth="1"/>
    <col min="24" max="24" width="24.7109375" customWidth="1"/>
    <col min="25" max="25" width="0.140625" customWidth="1"/>
    <col min="26" max="26" width="1.42578125" hidden="1" customWidth="1"/>
    <col min="27" max="27" width="22.85546875" customWidth="1"/>
    <col min="28" max="28" width="22.85546875" hidden="1" customWidth="1"/>
    <col min="29" max="29" width="6.42578125" hidden="1" customWidth="1"/>
    <col min="30" max="30" width="11.42578125" hidden="1" customWidth="1"/>
  </cols>
  <sheetData>
    <row r="1" spans="1:30" x14ac:dyDescent="0.25">
      <c r="A1" s="380" t="s">
        <v>525</v>
      </c>
      <c r="B1" s="380"/>
      <c r="C1" s="380"/>
      <c r="D1" s="380"/>
      <c r="E1" s="380"/>
      <c r="F1" s="380"/>
      <c r="G1" s="380"/>
      <c r="H1" s="380"/>
      <c r="I1" s="380"/>
      <c r="J1" s="380"/>
      <c r="K1" s="380"/>
      <c r="L1" s="380"/>
      <c r="M1" s="380"/>
      <c r="N1" s="380"/>
      <c r="O1" s="380"/>
      <c r="P1" s="380"/>
      <c r="Q1" s="380"/>
      <c r="R1" s="380"/>
      <c r="S1" s="380"/>
      <c r="T1" s="380"/>
      <c r="U1" s="380"/>
      <c r="V1" s="380"/>
      <c r="W1" s="380"/>
      <c r="X1" s="380"/>
      <c r="Y1" s="380"/>
      <c r="Z1" s="380"/>
      <c r="AA1" s="380"/>
      <c r="AB1" s="380"/>
      <c r="AC1" s="380"/>
      <c r="AD1" s="380"/>
    </row>
    <row r="2" spans="1:30" x14ac:dyDescent="0.25">
      <c r="A2" s="380"/>
      <c r="B2" s="380"/>
      <c r="C2" s="380"/>
      <c r="D2" s="380"/>
      <c r="E2" s="380"/>
      <c r="F2" s="380"/>
      <c r="G2" s="380"/>
      <c r="H2" s="380"/>
      <c r="I2" s="380"/>
      <c r="J2" s="380"/>
      <c r="K2" s="380"/>
      <c r="L2" s="380"/>
      <c r="M2" s="380"/>
      <c r="N2" s="380"/>
      <c r="O2" s="380"/>
      <c r="P2" s="380"/>
      <c r="Q2" s="380"/>
      <c r="R2" s="380"/>
      <c r="S2" s="380"/>
      <c r="T2" s="380"/>
      <c r="U2" s="380"/>
      <c r="V2" s="380"/>
      <c r="W2" s="380"/>
      <c r="X2" s="380"/>
      <c r="Y2" s="380"/>
      <c r="Z2" s="380"/>
      <c r="AA2" s="380"/>
      <c r="AB2" s="380"/>
      <c r="AC2" s="380"/>
      <c r="AD2" s="380"/>
    </row>
    <row r="3" spans="1:30" x14ac:dyDescent="0.25">
      <c r="A3" s="380"/>
      <c r="B3" s="380"/>
      <c r="C3" s="380"/>
      <c r="D3" s="380"/>
      <c r="E3" s="380"/>
      <c r="F3" s="380"/>
      <c r="G3" s="380"/>
      <c r="H3" s="380"/>
      <c r="I3" s="380"/>
      <c r="J3" s="380"/>
      <c r="K3" s="380"/>
      <c r="L3" s="380"/>
      <c r="M3" s="380"/>
      <c r="N3" s="380"/>
      <c r="O3" s="380"/>
      <c r="P3" s="380"/>
      <c r="Q3" s="380"/>
      <c r="R3" s="380"/>
      <c r="S3" s="380"/>
      <c r="T3" s="380"/>
      <c r="U3" s="380"/>
      <c r="V3" s="380"/>
      <c r="W3" s="380"/>
      <c r="X3" s="380"/>
      <c r="Y3" s="380"/>
      <c r="Z3" s="380"/>
      <c r="AA3" s="380"/>
      <c r="AB3" s="380"/>
      <c r="AC3" s="380"/>
      <c r="AD3" s="380"/>
    </row>
    <row r="4" spans="1:30" x14ac:dyDescent="0.25">
      <c r="A4" s="380"/>
      <c r="B4" s="380"/>
      <c r="C4" s="380"/>
      <c r="D4" s="380"/>
      <c r="E4" s="380"/>
      <c r="F4" s="380"/>
      <c r="G4" s="380"/>
      <c r="H4" s="380"/>
      <c r="I4" s="380"/>
      <c r="J4" s="380"/>
      <c r="K4" s="380"/>
      <c r="L4" s="380"/>
      <c r="M4" s="380"/>
      <c r="N4" s="380"/>
      <c r="O4" s="380"/>
      <c r="P4" s="380"/>
      <c r="Q4" s="380"/>
      <c r="R4" s="380"/>
      <c r="S4" s="380"/>
      <c r="T4" s="380"/>
      <c r="U4" s="380"/>
      <c r="V4" s="380"/>
      <c r="W4" s="380"/>
      <c r="X4" s="380"/>
      <c r="Y4" s="380"/>
      <c r="Z4" s="380"/>
      <c r="AA4" s="380"/>
      <c r="AB4" s="380"/>
      <c r="AC4" s="380"/>
      <c r="AD4" s="380"/>
    </row>
    <row r="5" spans="1:30" x14ac:dyDescent="0.25">
      <c r="A5" s="381" t="s">
        <v>526</v>
      </c>
      <c r="B5" s="382"/>
      <c r="C5" s="382"/>
      <c r="D5" s="382"/>
      <c r="E5" s="382"/>
      <c r="F5" s="382"/>
      <c r="G5" s="382"/>
      <c r="H5" s="382"/>
      <c r="I5" s="382"/>
      <c r="J5" s="382"/>
      <c r="K5" s="382"/>
      <c r="L5" s="382"/>
      <c r="M5" s="382"/>
      <c r="N5" s="382"/>
      <c r="O5" s="382"/>
      <c r="P5" s="382"/>
      <c r="Q5" s="382"/>
      <c r="R5" s="382"/>
      <c r="S5" s="382"/>
      <c r="T5" s="382"/>
      <c r="U5" s="382"/>
      <c r="V5" s="382"/>
      <c r="W5" s="382"/>
      <c r="X5" s="382"/>
      <c r="Y5" s="382"/>
      <c r="Z5" s="382"/>
      <c r="AA5" s="382"/>
      <c r="AB5" s="382"/>
      <c r="AC5" s="382"/>
      <c r="AD5" s="382"/>
    </row>
    <row r="6" spans="1:30" x14ac:dyDescent="0.25">
      <c r="A6" s="382"/>
      <c r="B6" s="382"/>
      <c r="C6" s="382"/>
      <c r="D6" s="382"/>
      <c r="E6" s="382"/>
      <c r="F6" s="382"/>
      <c r="G6" s="382"/>
      <c r="H6" s="382"/>
      <c r="I6" s="382"/>
      <c r="J6" s="382"/>
      <c r="K6" s="382"/>
      <c r="L6" s="382"/>
      <c r="M6" s="382"/>
      <c r="N6" s="382"/>
      <c r="O6" s="382"/>
      <c r="P6" s="382"/>
      <c r="Q6" s="382"/>
      <c r="R6" s="382"/>
      <c r="S6" s="382"/>
      <c r="T6" s="382"/>
      <c r="U6" s="382"/>
      <c r="V6" s="382"/>
      <c r="W6" s="382"/>
      <c r="X6" s="382"/>
      <c r="Y6" s="382"/>
      <c r="Z6" s="382"/>
      <c r="AA6" s="382"/>
      <c r="AB6" s="382"/>
      <c r="AC6" s="382"/>
      <c r="AD6" s="382"/>
    </row>
    <row r="7" spans="1:30" x14ac:dyDescent="0.25">
      <c r="A7" s="382"/>
      <c r="B7" s="382"/>
      <c r="C7" s="382"/>
      <c r="D7" s="382"/>
      <c r="E7" s="382"/>
      <c r="F7" s="382"/>
      <c r="G7" s="382"/>
      <c r="H7" s="382"/>
      <c r="I7" s="382"/>
      <c r="J7" s="382"/>
      <c r="K7" s="382"/>
      <c r="L7" s="382"/>
      <c r="M7" s="382"/>
      <c r="N7" s="382"/>
      <c r="O7" s="382"/>
      <c r="P7" s="382"/>
      <c r="Q7" s="382"/>
      <c r="R7" s="382"/>
      <c r="S7" s="382"/>
      <c r="T7" s="382"/>
      <c r="U7" s="382"/>
      <c r="V7" s="382"/>
      <c r="W7" s="382"/>
      <c r="X7" s="382"/>
      <c r="Y7" s="382"/>
      <c r="Z7" s="382"/>
      <c r="AA7" s="382"/>
      <c r="AB7" s="382"/>
      <c r="AC7" s="382"/>
      <c r="AD7" s="382"/>
    </row>
    <row r="8" spans="1:30" x14ac:dyDescent="0.25">
      <c r="A8" s="382"/>
      <c r="B8" s="382"/>
      <c r="C8" s="382"/>
      <c r="D8" s="382"/>
      <c r="E8" s="382"/>
      <c r="F8" s="382"/>
      <c r="G8" s="382"/>
      <c r="H8" s="382"/>
      <c r="I8" s="382"/>
      <c r="J8" s="382"/>
      <c r="K8" s="382"/>
      <c r="L8" s="382"/>
      <c r="M8" s="382"/>
      <c r="N8" s="382"/>
      <c r="O8" s="382"/>
      <c r="P8" s="382"/>
      <c r="Q8" s="382"/>
      <c r="R8" s="382"/>
      <c r="S8" s="382"/>
      <c r="T8" s="382"/>
      <c r="U8" s="382"/>
      <c r="V8" s="382"/>
      <c r="W8" s="382"/>
      <c r="X8" s="382"/>
      <c r="Y8" s="382"/>
      <c r="Z8" s="382"/>
      <c r="AA8" s="382"/>
      <c r="AB8" s="382"/>
      <c r="AC8" s="382"/>
      <c r="AD8" s="382"/>
    </row>
    <row r="9" spans="1:30" x14ac:dyDescent="0.25">
      <c r="A9" s="382"/>
      <c r="B9" s="382"/>
      <c r="C9" s="382"/>
      <c r="D9" s="382"/>
      <c r="E9" s="382"/>
      <c r="F9" s="382"/>
      <c r="G9" s="382"/>
      <c r="H9" s="382"/>
      <c r="I9" s="382"/>
      <c r="J9" s="382"/>
      <c r="K9" s="382"/>
      <c r="L9" s="382"/>
      <c r="M9" s="382"/>
      <c r="N9" s="382"/>
      <c r="O9" s="382"/>
      <c r="P9" s="382"/>
      <c r="Q9" s="382"/>
      <c r="R9" s="382"/>
      <c r="S9" s="382"/>
      <c r="T9" s="382"/>
      <c r="U9" s="382"/>
      <c r="V9" s="382"/>
      <c r="W9" s="382"/>
      <c r="X9" s="382"/>
      <c r="Y9" s="382"/>
      <c r="Z9" s="382"/>
      <c r="AA9" s="382"/>
      <c r="AB9" s="382"/>
      <c r="AC9" s="382"/>
      <c r="AD9" s="382"/>
    </row>
    <row r="10" spans="1:30" ht="15" customHeight="1" x14ac:dyDescent="0.25">
      <c r="A10" s="383" t="s">
        <v>482</v>
      </c>
      <c r="B10" s="383"/>
      <c r="C10" s="383"/>
      <c r="D10" s="383"/>
      <c r="E10" s="383"/>
      <c r="F10" s="383"/>
      <c r="G10" s="383"/>
      <c r="H10" s="383"/>
      <c r="I10" s="383"/>
      <c r="J10" s="383"/>
      <c r="K10" s="383"/>
      <c r="L10" s="383"/>
      <c r="M10" s="391" t="s">
        <v>513</v>
      </c>
      <c r="N10" s="391"/>
      <c r="O10" s="391"/>
      <c r="P10" s="391"/>
      <c r="Q10" s="391"/>
      <c r="R10" s="391"/>
      <c r="S10" s="391"/>
      <c r="T10" s="391"/>
      <c r="U10" s="391"/>
      <c r="V10" s="391"/>
      <c r="W10" s="391"/>
      <c r="X10" s="391" t="str">
        <f>VLOOKUP(Generador!B4,Usuarios!A2:K98,9,0)</f>
        <v>BBVA</v>
      </c>
      <c r="Y10" s="391"/>
      <c r="Z10" s="391"/>
      <c r="AA10" s="391"/>
      <c r="AB10" s="391"/>
      <c r="AC10" s="391"/>
      <c r="AD10" s="391"/>
    </row>
    <row r="11" spans="1:30" x14ac:dyDescent="0.25">
      <c r="A11" s="383"/>
      <c r="B11" s="383"/>
      <c r="C11" s="383"/>
      <c r="D11" s="383"/>
      <c r="E11" s="383"/>
      <c r="F11" s="383"/>
      <c r="G11" s="383"/>
      <c r="H11" s="383"/>
      <c r="I11" s="383"/>
      <c r="J11" s="383"/>
      <c r="K11" s="383"/>
      <c r="L11" s="383"/>
      <c r="M11" s="392" t="s">
        <v>511</v>
      </c>
      <c r="N11" s="392"/>
      <c r="O11" s="392"/>
      <c r="P11" s="392"/>
      <c r="Q11" s="392"/>
      <c r="R11" s="392"/>
      <c r="S11" s="392"/>
      <c r="T11" s="392"/>
      <c r="U11" s="392"/>
      <c r="V11" s="392"/>
      <c r="W11" s="392"/>
      <c r="X11" s="392" t="str">
        <f>VLOOKUP(Generador!B4,Usuarios!A2:K98,10,0)</f>
        <v>00130996000200013553</v>
      </c>
      <c r="Y11" s="392"/>
      <c r="Z11" s="392"/>
      <c r="AA11" s="392"/>
      <c r="AB11" s="392"/>
      <c r="AC11" s="392"/>
      <c r="AD11" s="392"/>
    </row>
    <row r="12" spans="1:30" x14ac:dyDescent="0.25">
      <c r="A12" s="383"/>
      <c r="B12" s="383"/>
      <c r="C12" s="383"/>
      <c r="D12" s="383"/>
      <c r="E12" s="383"/>
      <c r="F12" s="383"/>
      <c r="G12" s="383"/>
      <c r="H12" s="383"/>
      <c r="I12" s="383"/>
      <c r="J12" s="383"/>
      <c r="K12" s="383"/>
      <c r="L12" s="383"/>
      <c r="M12" s="392" t="s">
        <v>512</v>
      </c>
      <c r="N12" s="392"/>
      <c r="O12" s="392"/>
      <c r="P12" s="392"/>
      <c r="Q12" s="392"/>
      <c r="R12" s="392"/>
      <c r="S12" s="392"/>
      <c r="T12" s="392"/>
      <c r="U12" s="392"/>
      <c r="V12" s="392"/>
      <c r="W12" s="392"/>
      <c r="X12" s="392" t="s">
        <v>514</v>
      </c>
      <c r="Y12" s="392"/>
      <c r="Z12" s="392"/>
      <c r="AA12" s="392"/>
      <c r="AB12" s="392"/>
      <c r="AC12" s="392"/>
      <c r="AD12" s="392"/>
    </row>
    <row r="13" spans="1:30" x14ac:dyDescent="0.25">
      <c r="A13" s="384" t="s">
        <v>483</v>
      </c>
      <c r="B13" s="385"/>
      <c r="C13" s="385"/>
      <c r="D13" s="385"/>
      <c r="E13" s="385"/>
      <c r="F13" s="385"/>
      <c r="G13" s="385"/>
      <c r="H13" s="385"/>
      <c r="I13" s="385"/>
      <c r="J13" s="385"/>
      <c r="K13" s="385"/>
      <c r="L13" s="386"/>
      <c r="M13" s="390" t="str">
        <f>VLOOKUP(Generador!B4,Usuarios!A2:K98,2,0)</f>
        <v>LINA MARIA ORTIZ CORTAZAR</v>
      </c>
      <c r="N13" s="364"/>
      <c r="O13" s="364"/>
      <c r="P13" s="364"/>
      <c r="Q13" s="364"/>
      <c r="R13" s="364"/>
      <c r="S13" s="364"/>
      <c r="T13" s="364"/>
      <c r="U13" s="364"/>
      <c r="V13" s="364"/>
      <c r="W13" s="364"/>
      <c r="X13" s="364"/>
      <c r="Y13" s="364"/>
      <c r="Z13" s="364"/>
      <c r="AA13" s="364"/>
      <c r="AB13" s="364"/>
      <c r="AC13" s="364"/>
      <c r="AD13" s="364"/>
    </row>
    <row r="14" spans="1:30" x14ac:dyDescent="0.25">
      <c r="A14" s="387"/>
      <c r="B14" s="388"/>
      <c r="C14" s="388"/>
      <c r="D14" s="388"/>
      <c r="E14" s="388"/>
      <c r="F14" s="388"/>
      <c r="G14" s="388"/>
      <c r="H14" s="388"/>
      <c r="I14" s="388"/>
      <c r="J14" s="388"/>
      <c r="K14" s="388"/>
      <c r="L14" s="389"/>
      <c r="M14" s="364"/>
      <c r="N14" s="364"/>
      <c r="O14" s="364"/>
      <c r="P14" s="364"/>
      <c r="Q14" s="364"/>
      <c r="R14" s="364"/>
      <c r="S14" s="364"/>
      <c r="T14" s="364"/>
      <c r="U14" s="364"/>
      <c r="V14" s="364"/>
      <c r="W14" s="364"/>
      <c r="X14" s="364"/>
      <c r="Y14" s="364"/>
      <c r="Z14" s="364"/>
      <c r="AA14" s="364"/>
      <c r="AB14" s="364"/>
      <c r="AC14" s="364"/>
      <c r="AD14" s="364"/>
    </row>
    <row r="15" spans="1:30" x14ac:dyDescent="0.25">
      <c r="A15" s="379" t="s">
        <v>484</v>
      </c>
      <c r="B15" s="379"/>
      <c r="C15" s="379"/>
      <c r="D15" s="379"/>
      <c r="E15" s="379"/>
      <c r="F15" s="379"/>
      <c r="G15" s="393" t="s">
        <v>11</v>
      </c>
      <c r="H15" s="393"/>
      <c r="I15" s="393"/>
      <c r="J15" s="393"/>
      <c r="K15" s="393"/>
      <c r="L15" s="393"/>
      <c r="M15" s="394" t="s">
        <v>566</v>
      </c>
      <c r="N15" s="395"/>
      <c r="O15" s="395"/>
      <c r="P15" s="395"/>
      <c r="Q15" s="395"/>
      <c r="R15" s="395"/>
      <c r="S15" s="395"/>
      <c r="T15" s="395"/>
      <c r="U15" s="395"/>
      <c r="V15" s="395"/>
      <c r="W15" s="395"/>
      <c r="X15" s="395"/>
      <c r="Y15" s="395"/>
      <c r="Z15" s="395"/>
      <c r="AA15" s="395"/>
      <c r="AB15" s="395"/>
      <c r="AC15" s="395"/>
      <c r="AD15" s="396"/>
    </row>
    <row r="16" spans="1:30" ht="17.25" customHeight="1" x14ac:dyDescent="0.25">
      <c r="A16" s="379"/>
      <c r="B16" s="379"/>
      <c r="C16" s="379"/>
      <c r="D16" s="379"/>
      <c r="E16" s="379"/>
      <c r="F16" s="379"/>
      <c r="G16" s="393"/>
      <c r="H16" s="393"/>
      <c r="I16" s="393"/>
      <c r="J16" s="393"/>
      <c r="K16" s="393"/>
      <c r="L16" s="393"/>
      <c r="M16" s="397"/>
      <c r="N16" s="398"/>
      <c r="O16" s="398"/>
      <c r="P16" s="398"/>
      <c r="Q16" s="398"/>
      <c r="R16" s="398"/>
      <c r="S16" s="398"/>
      <c r="T16" s="398"/>
      <c r="U16" s="398"/>
      <c r="V16" s="398"/>
      <c r="W16" s="398"/>
      <c r="X16" s="398"/>
      <c r="Y16" s="398"/>
      <c r="Z16" s="398"/>
      <c r="AA16" s="398"/>
      <c r="AB16" s="398"/>
      <c r="AC16" s="398"/>
      <c r="AD16" s="399"/>
    </row>
    <row r="17" spans="1:30" x14ac:dyDescent="0.25">
      <c r="A17" s="379"/>
      <c r="B17" s="379"/>
      <c r="C17" s="379"/>
      <c r="D17" s="379"/>
      <c r="E17" s="379"/>
      <c r="F17" s="379"/>
      <c r="G17" s="379" t="s">
        <v>485</v>
      </c>
      <c r="H17" s="379"/>
      <c r="I17" s="379"/>
      <c r="J17" s="379"/>
      <c r="K17" s="379"/>
      <c r="L17" s="379"/>
      <c r="M17" s="364" t="s">
        <v>515</v>
      </c>
      <c r="N17" s="364"/>
      <c r="O17" s="364"/>
      <c r="P17" s="364"/>
      <c r="Q17" s="364"/>
      <c r="R17" s="364"/>
      <c r="S17" s="364"/>
      <c r="T17" s="364"/>
      <c r="U17" s="364"/>
      <c r="V17" s="364"/>
      <c r="W17" s="364"/>
      <c r="X17" s="364"/>
      <c r="Y17" s="364"/>
      <c r="Z17" s="364"/>
      <c r="AA17" s="364"/>
      <c r="AB17" s="364"/>
      <c r="AC17" s="364"/>
      <c r="AD17" s="364"/>
    </row>
    <row r="18" spans="1:30" ht="45" customHeight="1" x14ac:dyDescent="0.25">
      <c r="A18" s="379"/>
      <c r="B18" s="379"/>
      <c r="C18" s="379"/>
      <c r="D18" s="379"/>
      <c r="E18" s="379"/>
      <c r="F18" s="379"/>
      <c r="G18" s="379"/>
      <c r="H18" s="379"/>
      <c r="I18" s="379"/>
      <c r="J18" s="379"/>
      <c r="K18" s="379"/>
      <c r="L18" s="379"/>
      <c r="M18" s="364"/>
      <c r="N18" s="364"/>
      <c r="O18" s="364"/>
      <c r="P18" s="364"/>
      <c r="Q18" s="364"/>
      <c r="R18" s="364"/>
      <c r="S18" s="364"/>
      <c r="T18" s="364"/>
      <c r="U18" s="364"/>
      <c r="V18" s="364"/>
      <c r="W18" s="364"/>
      <c r="X18" s="364"/>
      <c r="Y18" s="364"/>
      <c r="Z18" s="364"/>
      <c r="AA18" s="364"/>
      <c r="AB18" s="364"/>
      <c r="AC18" s="364"/>
      <c r="AD18" s="364"/>
    </row>
    <row r="19" spans="1:30" ht="15" customHeight="1" x14ac:dyDescent="0.25">
      <c r="A19" s="366" t="s">
        <v>486</v>
      </c>
      <c r="B19" s="366"/>
      <c r="C19" s="366"/>
      <c r="D19" s="366"/>
      <c r="E19" s="366"/>
      <c r="F19" s="367"/>
      <c r="G19" s="365" t="s">
        <v>11</v>
      </c>
      <c r="H19" s="366"/>
      <c r="I19" s="366"/>
      <c r="J19" s="366"/>
      <c r="K19" s="366"/>
      <c r="L19" s="367"/>
      <c r="M19" s="371" t="s">
        <v>497</v>
      </c>
      <c r="N19" s="372"/>
      <c r="O19" s="372"/>
      <c r="P19" s="372"/>
      <c r="Q19" s="372"/>
      <c r="R19" s="372"/>
      <c r="S19" s="372"/>
      <c r="T19" s="372"/>
      <c r="U19" s="372"/>
      <c r="V19" s="372"/>
      <c r="W19" s="372"/>
      <c r="X19" s="372"/>
      <c r="Y19" s="372"/>
      <c r="Z19" s="372"/>
      <c r="AA19" s="372"/>
      <c r="AB19" s="372"/>
      <c r="AC19" s="372"/>
      <c r="AD19" s="373"/>
    </row>
    <row r="20" spans="1:30" x14ac:dyDescent="0.25">
      <c r="A20" s="377"/>
      <c r="B20" s="377"/>
      <c r="C20" s="377"/>
      <c r="D20" s="377"/>
      <c r="E20" s="377"/>
      <c r="F20" s="378"/>
      <c r="G20" s="368"/>
      <c r="H20" s="369"/>
      <c r="I20" s="369"/>
      <c r="J20" s="369"/>
      <c r="K20" s="369"/>
      <c r="L20" s="370"/>
      <c r="M20" s="374"/>
      <c r="N20" s="375"/>
      <c r="O20" s="375"/>
      <c r="P20" s="375"/>
      <c r="Q20" s="375"/>
      <c r="R20" s="375"/>
      <c r="S20" s="375"/>
      <c r="T20" s="375"/>
      <c r="U20" s="375"/>
      <c r="V20" s="375"/>
      <c r="W20" s="375"/>
      <c r="X20" s="375"/>
      <c r="Y20" s="375"/>
      <c r="Z20" s="375"/>
      <c r="AA20" s="375"/>
      <c r="AB20" s="375"/>
      <c r="AC20" s="375"/>
      <c r="AD20" s="376"/>
    </row>
    <row r="21" spans="1:30" ht="15" customHeight="1" x14ac:dyDescent="0.25">
      <c r="A21" s="377"/>
      <c r="B21" s="377"/>
      <c r="C21" s="377"/>
      <c r="D21" s="377"/>
      <c r="E21" s="377"/>
      <c r="F21" s="378"/>
      <c r="G21" s="365" t="s">
        <v>487</v>
      </c>
      <c r="H21" s="366"/>
      <c r="I21" s="366"/>
      <c r="J21" s="366"/>
      <c r="K21" s="366"/>
      <c r="L21" s="367"/>
      <c r="M21" s="371" t="s">
        <v>518</v>
      </c>
      <c r="N21" s="372"/>
      <c r="O21" s="372"/>
      <c r="P21" s="372"/>
      <c r="Q21" s="372"/>
      <c r="R21" s="372"/>
      <c r="S21" s="372"/>
      <c r="T21" s="372"/>
      <c r="U21" s="372"/>
      <c r="V21" s="372"/>
      <c r="W21" s="372"/>
      <c r="X21" s="372"/>
      <c r="Y21" s="372"/>
      <c r="Z21" s="372"/>
      <c r="AA21" s="372"/>
      <c r="AB21" s="372"/>
      <c r="AC21" s="372"/>
      <c r="AD21" s="373"/>
    </row>
    <row r="22" spans="1:30" ht="18" customHeight="1" x14ac:dyDescent="0.25">
      <c r="A22" s="377"/>
      <c r="B22" s="377"/>
      <c r="C22" s="377"/>
      <c r="D22" s="377"/>
      <c r="E22" s="377"/>
      <c r="F22" s="378"/>
      <c r="G22" s="368"/>
      <c r="H22" s="369"/>
      <c r="I22" s="369"/>
      <c r="J22" s="369"/>
      <c r="K22" s="369"/>
      <c r="L22" s="370"/>
      <c r="M22" s="374"/>
      <c r="N22" s="375"/>
      <c r="O22" s="375"/>
      <c r="P22" s="375"/>
      <c r="Q22" s="375"/>
      <c r="R22" s="375"/>
      <c r="S22" s="375"/>
      <c r="T22" s="375"/>
      <c r="U22" s="375"/>
      <c r="V22" s="375"/>
      <c r="W22" s="375"/>
      <c r="X22" s="375"/>
      <c r="Y22" s="375"/>
      <c r="Z22" s="375"/>
      <c r="AA22" s="375"/>
      <c r="AB22" s="375"/>
      <c r="AC22" s="375"/>
      <c r="AD22" s="376"/>
    </row>
    <row r="23" spans="1:30" ht="15" customHeight="1" x14ac:dyDescent="0.25">
      <c r="A23" s="377"/>
      <c r="B23" s="377"/>
      <c r="C23" s="377"/>
      <c r="D23" s="377"/>
      <c r="E23" s="377"/>
      <c r="F23" s="378"/>
    </row>
    <row r="24" spans="1:30" x14ac:dyDescent="0.25">
      <c r="A24" s="377"/>
      <c r="B24" s="377"/>
      <c r="C24" s="377"/>
      <c r="D24" s="377"/>
      <c r="E24" s="377"/>
      <c r="F24" s="378"/>
    </row>
    <row r="25" spans="1:30" x14ac:dyDescent="0.25">
      <c r="A25" s="377"/>
      <c r="B25" s="377"/>
      <c r="C25" s="377"/>
      <c r="D25" s="377"/>
      <c r="E25" s="377"/>
      <c r="F25" s="378"/>
    </row>
    <row r="26" spans="1:30" x14ac:dyDescent="0.25">
      <c r="A26" s="369"/>
      <c r="B26" s="369"/>
      <c r="C26" s="369"/>
      <c r="D26" s="369"/>
      <c r="E26" s="369"/>
      <c r="F26" s="370"/>
    </row>
  </sheetData>
  <mergeCells count="21">
    <mergeCell ref="A19:F26"/>
    <mergeCell ref="A15:F18"/>
    <mergeCell ref="A1:AD4"/>
    <mergeCell ref="A5:AD9"/>
    <mergeCell ref="A10:L12"/>
    <mergeCell ref="A13:L14"/>
    <mergeCell ref="M13:AD14"/>
    <mergeCell ref="M10:W10"/>
    <mergeCell ref="M11:W11"/>
    <mergeCell ref="M12:W12"/>
    <mergeCell ref="X10:AD10"/>
    <mergeCell ref="X11:AD11"/>
    <mergeCell ref="X12:AD12"/>
    <mergeCell ref="G15:L16"/>
    <mergeCell ref="M15:AD16"/>
    <mergeCell ref="G17:L18"/>
    <mergeCell ref="M17:AD18"/>
    <mergeCell ref="G21:L22"/>
    <mergeCell ref="M21:AD22"/>
    <mergeCell ref="G19:L20"/>
    <mergeCell ref="M19:AD20"/>
  </mergeCells>
  <pageMargins left="0.7" right="0.7" top="0.75" bottom="0.75" header="0.3" footer="0.3"/>
  <pageSetup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Contratos</vt:lpstr>
      <vt:lpstr>Supervisores</vt:lpstr>
      <vt:lpstr>Usuarios</vt:lpstr>
      <vt:lpstr>Calculos</vt:lpstr>
      <vt:lpstr>Generador</vt:lpstr>
      <vt:lpstr>Cuenta Cobro</vt:lpstr>
      <vt:lpstr>Certificación Cumplimiento</vt:lpstr>
      <vt:lpstr>Informe de Actividades Pagina 1</vt:lpstr>
      <vt:lpstr>Informe de Actividades Pagina 2</vt:lpstr>
      <vt:lpstr>Informe de Actividades Pagina 3</vt:lpstr>
      <vt:lpstr>'Informe de Actividades Pagina 1'!Área_de_impresión</vt:lpstr>
      <vt:lpstr>'Informe de Actividades Pagina 3'!Área_de_impresión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Rafael Balaguera</dc:creator>
  <cp:lastModifiedBy>Diana Carolina Leon Valero</cp:lastModifiedBy>
  <cp:lastPrinted>2018-06-14T16:29:16Z</cp:lastPrinted>
  <dcterms:created xsi:type="dcterms:W3CDTF">2018-02-03T22:48:44Z</dcterms:created>
  <dcterms:modified xsi:type="dcterms:W3CDTF">2018-08-11T16:21:50Z</dcterms:modified>
</cp:coreProperties>
</file>